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by_day/2/"/>
    </mc:Choice>
  </mc:AlternateContent>
  <xr:revisionPtr revIDLastSave="0" documentId="13_ncr:1_{FA00D246-1947-BD4A-8565-5783B69C91C5}" xr6:coauthVersionLast="46" xr6:coauthVersionMax="46" xr10:uidLastSave="{00000000-0000-0000-0000-000000000000}"/>
  <bookViews>
    <workbookView xWindow="0" yWindow="500" windowWidth="28800" windowHeight="1750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24" i="4" l="1"/>
  <c r="W24" i="4" s="1"/>
  <c r="P24" i="4" s="1"/>
  <c r="U24" i="4"/>
  <c r="T24" i="4"/>
  <c r="R24" i="4"/>
  <c r="A24" i="4"/>
  <c r="X23" i="4"/>
  <c r="N23" i="4" s="1"/>
  <c r="V23" i="4"/>
  <c r="W23" i="4" s="1"/>
  <c r="U23" i="4"/>
  <c r="T23" i="4"/>
  <c r="R23" i="4"/>
  <c r="Q23" i="4"/>
  <c r="P23" i="4"/>
  <c r="J23" i="4"/>
  <c r="V22" i="4"/>
  <c r="W22" i="4" s="1"/>
  <c r="P22" i="4" s="1"/>
  <c r="U22" i="4"/>
  <c r="T22" i="4"/>
  <c r="R22" i="4"/>
  <c r="A22" i="4"/>
  <c r="X21" i="4"/>
  <c r="N21" i="4" s="1"/>
  <c r="V21" i="4"/>
  <c r="W21" i="4" s="1"/>
  <c r="U21" i="4"/>
  <c r="T21" i="4"/>
  <c r="R21" i="4"/>
  <c r="Q21" i="4"/>
  <c r="P21" i="4"/>
  <c r="J21" i="4"/>
  <c r="X20" i="4"/>
  <c r="N20" i="4" s="1"/>
  <c r="V20" i="4"/>
  <c r="W20" i="4" s="1"/>
  <c r="U20" i="4"/>
  <c r="T20" i="4"/>
  <c r="R20" i="4"/>
  <c r="Q20" i="4"/>
  <c r="P20" i="4"/>
  <c r="J20" i="4"/>
  <c r="V19" i="4"/>
  <c r="W19" i="4" s="1"/>
  <c r="P19" i="4" s="1"/>
  <c r="U19" i="4"/>
  <c r="T19" i="4"/>
  <c r="R19" i="4"/>
  <c r="A19" i="4"/>
  <c r="X18" i="4"/>
  <c r="N18" i="4" s="1"/>
  <c r="V18" i="4"/>
  <c r="W18" i="4" s="1"/>
  <c r="U18" i="4"/>
  <c r="T18" i="4"/>
  <c r="R18" i="4"/>
  <c r="Q18" i="4"/>
  <c r="P18" i="4"/>
  <c r="J18" i="4"/>
  <c r="V17" i="4"/>
  <c r="U17" i="4"/>
  <c r="T17" i="4"/>
  <c r="R17" i="4"/>
  <c r="A17" i="4"/>
  <c r="X16" i="4"/>
  <c r="N16" i="4" s="1"/>
  <c r="V16" i="4"/>
  <c r="W16" i="4" s="1"/>
  <c r="U16" i="4"/>
  <c r="T16" i="4"/>
  <c r="R16" i="4"/>
  <c r="Q16" i="4"/>
  <c r="P16" i="4"/>
  <c r="J16" i="4"/>
  <c r="X15" i="4"/>
  <c r="N15" i="4" s="1"/>
  <c r="V15" i="4"/>
  <c r="W15" i="4" s="1"/>
  <c r="U15" i="4"/>
  <c r="T15" i="4"/>
  <c r="R15" i="4"/>
  <c r="Q15" i="4"/>
  <c r="P15" i="4"/>
  <c r="J15" i="4"/>
  <c r="V14" i="4"/>
  <c r="U14" i="4"/>
  <c r="T14" i="4"/>
  <c r="R14" i="4"/>
  <c r="A14" i="4"/>
  <c r="X13" i="4"/>
  <c r="N13" i="4" s="1"/>
  <c r="V13" i="4"/>
  <c r="U13" i="4"/>
  <c r="T13" i="4"/>
  <c r="R13" i="4"/>
  <c r="Q13" i="4"/>
  <c r="P13" i="4"/>
  <c r="J13" i="4"/>
  <c r="V12" i="4"/>
  <c r="U12" i="4"/>
  <c r="T12" i="4"/>
  <c r="R12" i="4"/>
  <c r="A12" i="4"/>
  <c r="X11" i="4"/>
  <c r="N11" i="4" s="1"/>
  <c r="V11" i="4"/>
  <c r="W11" i="4" s="1"/>
  <c r="U11" i="4"/>
  <c r="T11" i="4"/>
  <c r="R11" i="4"/>
  <c r="Q11" i="4"/>
  <c r="P11" i="4"/>
  <c r="J11" i="4"/>
  <c r="X10" i="4"/>
  <c r="N10" i="4" s="1"/>
  <c r="V10" i="4"/>
  <c r="U10" i="4"/>
  <c r="T10" i="4"/>
  <c r="R10" i="4"/>
  <c r="Q10" i="4"/>
  <c r="P10" i="4"/>
  <c r="J10" i="4"/>
  <c r="X105" i="4"/>
  <c r="N105" i="4" s="1"/>
  <c r="V105" i="4"/>
  <c r="U105" i="4"/>
  <c r="T105" i="4"/>
  <c r="R105" i="4"/>
  <c r="Q105" i="4"/>
  <c r="P105" i="4"/>
  <c r="J105" i="4"/>
  <c r="X104" i="4"/>
  <c r="N104" i="4" s="1"/>
  <c r="V104" i="4"/>
  <c r="U104" i="4"/>
  <c r="T104" i="4"/>
  <c r="R104" i="4"/>
  <c r="Q104" i="4"/>
  <c r="P104" i="4"/>
  <c r="J104" i="4"/>
  <c r="X103" i="4"/>
  <c r="N103" i="4" s="1"/>
  <c r="V103" i="4"/>
  <c r="U103" i="4"/>
  <c r="T103" i="4"/>
  <c r="R103" i="4"/>
  <c r="Q103" i="4"/>
  <c r="P103" i="4"/>
  <c r="J103" i="4"/>
  <c r="X102" i="4"/>
  <c r="N102" i="4" s="1"/>
  <c r="V102" i="4"/>
  <c r="U102" i="4"/>
  <c r="T102" i="4"/>
  <c r="R102" i="4"/>
  <c r="Q102" i="4"/>
  <c r="P102" i="4"/>
  <c r="J102" i="4"/>
  <c r="X101" i="4"/>
  <c r="N101" i="4" s="1"/>
  <c r="V101" i="4"/>
  <c r="U101" i="4"/>
  <c r="T101" i="4"/>
  <c r="R101" i="4"/>
  <c r="Q101" i="4"/>
  <c r="P101" i="4"/>
  <c r="J101" i="4"/>
  <c r="X100" i="4"/>
  <c r="N100" i="4" s="1"/>
  <c r="V100" i="4"/>
  <c r="U100" i="4"/>
  <c r="T100" i="4"/>
  <c r="R100" i="4"/>
  <c r="Q100" i="4"/>
  <c r="P100" i="4"/>
  <c r="J100" i="4"/>
  <c r="X99" i="4"/>
  <c r="N99" i="4" s="1"/>
  <c r="V99" i="4"/>
  <c r="U99" i="4"/>
  <c r="T99" i="4"/>
  <c r="R99" i="4"/>
  <c r="Q99" i="4"/>
  <c r="P99" i="4"/>
  <c r="J99" i="4"/>
  <c r="X98" i="4"/>
  <c r="N98" i="4" s="1"/>
  <c r="V98" i="4"/>
  <c r="U98" i="4"/>
  <c r="T98" i="4"/>
  <c r="R98" i="4"/>
  <c r="Q98" i="4"/>
  <c r="P98" i="4"/>
  <c r="J98" i="4"/>
  <c r="X97" i="4"/>
  <c r="N97" i="4" s="1"/>
  <c r="V97" i="4"/>
  <c r="U97" i="4"/>
  <c r="T97" i="4"/>
  <c r="R97" i="4"/>
  <c r="Q97" i="4"/>
  <c r="P97" i="4"/>
  <c r="J97" i="4"/>
  <c r="X96" i="4"/>
  <c r="N96" i="4" s="1"/>
  <c r="V96" i="4"/>
  <c r="U96" i="4"/>
  <c r="T96" i="4"/>
  <c r="R96" i="4"/>
  <c r="Q96" i="4"/>
  <c r="P96" i="4"/>
  <c r="J96" i="4"/>
  <c r="X95" i="4"/>
  <c r="N95" i="4" s="1"/>
  <c r="V95" i="4"/>
  <c r="U95" i="4"/>
  <c r="T95" i="4"/>
  <c r="R95" i="4"/>
  <c r="Q95" i="4"/>
  <c r="P95" i="4"/>
  <c r="J95" i="4"/>
  <c r="X94" i="4"/>
  <c r="N94" i="4" s="1"/>
  <c r="V94" i="4"/>
  <c r="U94" i="4"/>
  <c r="T94" i="4"/>
  <c r="R94" i="4"/>
  <c r="Q94" i="4"/>
  <c r="P94" i="4"/>
  <c r="J94" i="4"/>
  <c r="X93" i="4"/>
  <c r="N93" i="4" s="1"/>
  <c r="V93" i="4"/>
  <c r="U93" i="4"/>
  <c r="T93" i="4"/>
  <c r="R93" i="4"/>
  <c r="Q93" i="4"/>
  <c r="P93" i="4"/>
  <c r="J93" i="4"/>
  <c r="X92" i="4"/>
  <c r="N92" i="4" s="1"/>
  <c r="V92" i="4"/>
  <c r="U92" i="4"/>
  <c r="T92" i="4"/>
  <c r="R92" i="4"/>
  <c r="Q92" i="4"/>
  <c r="P92" i="4"/>
  <c r="J92" i="4"/>
  <c r="X91" i="4"/>
  <c r="N91" i="4" s="1"/>
  <c r="V91" i="4"/>
  <c r="U91" i="4"/>
  <c r="T91" i="4"/>
  <c r="R91" i="4"/>
  <c r="Q91" i="4"/>
  <c r="P91" i="4"/>
  <c r="J91" i="4"/>
  <c r="X90" i="4"/>
  <c r="N90" i="4" s="1"/>
  <c r="V90" i="4"/>
  <c r="U90" i="4"/>
  <c r="T90" i="4"/>
  <c r="R90" i="4"/>
  <c r="Q90" i="4"/>
  <c r="P90" i="4"/>
  <c r="J90" i="4"/>
  <c r="X89" i="4"/>
  <c r="N89" i="4" s="1"/>
  <c r="V89" i="4"/>
  <c r="U89" i="4"/>
  <c r="T89" i="4"/>
  <c r="R89" i="4"/>
  <c r="Q89" i="4"/>
  <c r="P89" i="4"/>
  <c r="J89" i="4"/>
  <c r="X88" i="4"/>
  <c r="N88" i="4" s="1"/>
  <c r="V88" i="4"/>
  <c r="U88" i="4"/>
  <c r="T88" i="4"/>
  <c r="R88" i="4"/>
  <c r="Q88" i="4"/>
  <c r="P88" i="4"/>
  <c r="J88" i="4"/>
  <c r="X87" i="4"/>
  <c r="N87" i="4" s="1"/>
  <c r="V87" i="4"/>
  <c r="U87" i="4"/>
  <c r="T87" i="4"/>
  <c r="R87" i="4"/>
  <c r="Q87" i="4"/>
  <c r="P87" i="4"/>
  <c r="J87" i="4"/>
  <c r="X86" i="4"/>
  <c r="N86" i="4" s="1"/>
  <c r="V86" i="4"/>
  <c r="U86" i="4"/>
  <c r="T86" i="4"/>
  <c r="R86" i="4"/>
  <c r="Q86" i="4"/>
  <c r="P86" i="4"/>
  <c r="J86" i="4"/>
  <c r="X85" i="4"/>
  <c r="N85" i="4" s="1"/>
  <c r="V85" i="4"/>
  <c r="W85" i="4" s="1"/>
  <c r="U85" i="4"/>
  <c r="T85" i="4"/>
  <c r="R85" i="4"/>
  <c r="Q85" i="4"/>
  <c r="P85" i="4"/>
  <c r="J85" i="4"/>
  <c r="X84" i="4"/>
  <c r="N84" i="4" s="1"/>
  <c r="V84" i="4"/>
  <c r="U84" i="4"/>
  <c r="T84" i="4"/>
  <c r="R84" i="4"/>
  <c r="Q84" i="4"/>
  <c r="P84" i="4"/>
  <c r="J84" i="4"/>
  <c r="X83" i="4"/>
  <c r="N83" i="4" s="1"/>
  <c r="V83" i="4"/>
  <c r="U83" i="4"/>
  <c r="T83" i="4"/>
  <c r="R83" i="4"/>
  <c r="Q83" i="4"/>
  <c r="P83" i="4"/>
  <c r="J83" i="4"/>
  <c r="X82" i="4"/>
  <c r="N82" i="4" s="1"/>
  <c r="V82" i="4"/>
  <c r="U82" i="4"/>
  <c r="T82" i="4"/>
  <c r="R82" i="4"/>
  <c r="Q82" i="4"/>
  <c r="P82" i="4"/>
  <c r="J82" i="4"/>
  <c r="X81" i="4"/>
  <c r="N81" i="4" s="1"/>
  <c r="V81" i="4"/>
  <c r="U81" i="4"/>
  <c r="T81" i="4"/>
  <c r="R81" i="4"/>
  <c r="Q81" i="4"/>
  <c r="P81" i="4"/>
  <c r="J81" i="4"/>
  <c r="X80" i="4"/>
  <c r="N80" i="4" s="1"/>
  <c r="V80" i="4"/>
  <c r="U80" i="4"/>
  <c r="T80" i="4"/>
  <c r="R80" i="4"/>
  <c r="Q80" i="4"/>
  <c r="P80" i="4"/>
  <c r="J80" i="4"/>
  <c r="X79" i="4"/>
  <c r="N79" i="4" s="1"/>
  <c r="V79" i="4"/>
  <c r="U79" i="4"/>
  <c r="T79" i="4"/>
  <c r="R79" i="4"/>
  <c r="Q79" i="4"/>
  <c r="P79" i="4"/>
  <c r="J79" i="4"/>
  <c r="X78" i="4"/>
  <c r="N78" i="4" s="1"/>
  <c r="V78" i="4"/>
  <c r="U78" i="4"/>
  <c r="T78" i="4"/>
  <c r="R78" i="4"/>
  <c r="Q78" i="4"/>
  <c r="P78" i="4"/>
  <c r="J78" i="4"/>
  <c r="X77" i="4"/>
  <c r="N77" i="4" s="1"/>
  <c r="V77" i="4"/>
  <c r="U77" i="4"/>
  <c r="T77" i="4"/>
  <c r="R77" i="4"/>
  <c r="Q77" i="4"/>
  <c r="P77" i="4"/>
  <c r="J77" i="4"/>
  <c r="X76" i="4"/>
  <c r="N76" i="4" s="1"/>
  <c r="V76" i="4"/>
  <c r="U76" i="4"/>
  <c r="T76" i="4"/>
  <c r="R76" i="4"/>
  <c r="Q76" i="4"/>
  <c r="P76" i="4"/>
  <c r="J76" i="4"/>
  <c r="X75" i="4"/>
  <c r="N75" i="4" s="1"/>
  <c r="V75" i="4"/>
  <c r="U75" i="4"/>
  <c r="W75" i="4" s="1"/>
  <c r="T75" i="4"/>
  <c r="R75" i="4"/>
  <c r="Q75" i="4"/>
  <c r="P75" i="4"/>
  <c r="J75" i="4"/>
  <c r="X74" i="4"/>
  <c r="N74" i="4" s="1"/>
  <c r="V74" i="4"/>
  <c r="U74" i="4"/>
  <c r="T74" i="4"/>
  <c r="R74" i="4"/>
  <c r="Q74" i="4"/>
  <c r="P74" i="4"/>
  <c r="J74" i="4"/>
  <c r="X73" i="4"/>
  <c r="N73" i="4" s="1"/>
  <c r="V73" i="4"/>
  <c r="U73" i="4"/>
  <c r="T73" i="4"/>
  <c r="R73" i="4"/>
  <c r="Q73" i="4"/>
  <c r="P73" i="4"/>
  <c r="J73" i="4"/>
  <c r="X72" i="4"/>
  <c r="N72" i="4" s="1"/>
  <c r="V72" i="4"/>
  <c r="U72" i="4"/>
  <c r="T72" i="4"/>
  <c r="R72" i="4"/>
  <c r="Q72" i="4"/>
  <c r="P72" i="4"/>
  <c r="J72" i="4"/>
  <c r="X71" i="4"/>
  <c r="N71" i="4" s="1"/>
  <c r="V71" i="4"/>
  <c r="U71" i="4"/>
  <c r="T71" i="4"/>
  <c r="R71" i="4"/>
  <c r="Q71" i="4"/>
  <c r="P71" i="4"/>
  <c r="J71" i="4"/>
  <c r="X70" i="4"/>
  <c r="N70" i="4" s="1"/>
  <c r="V70" i="4"/>
  <c r="U70" i="4"/>
  <c r="T70" i="4"/>
  <c r="R70" i="4"/>
  <c r="Q70" i="4"/>
  <c r="P70" i="4"/>
  <c r="J70" i="4"/>
  <c r="X69" i="4"/>
  <c r="N69" i="4" s="1"/>
  <c r="V69" i="4"/>
  <c r="U69" i="4"/>
  <c r="T69" i="4"/>
  <c r="R69" i="4"/>
  <c r="Q69" i="4"/>
  <c r="P69" i="4"/>
  <c r="J69" i="4"/>
  <c r="X68" i="4"/>
  <c r="N68" i="4" s="1"/>
  <c r="V68" i="4"/>
  <c r="U68" i="4"/>
  <c r="T68" i="4"/>
  <c r="R68" i="4"/>
  <c r="Q68" i="4"/>
  <c r="P68" i="4"/>
  <c r="J68" i="4"/>
  <c r="X67" i="4"/>
  <c r="N67" i="4" s="1"/>
  <c r="V67" i="4"/>
  <c r="U67" i="4"/>
  <c r="T67" i="4"/>
  <c r="R67" i="4"/>
  <c r="Q67" i="4"/>
  <c r="P67" i="4"/>
  <c r="J67" i="4"/>
  <c r="X66" i="4"/>
  <c r="N66" i="4" s="1"/>
  <c r="V66" i="4"/>
  <c r="U66" i="4"/>
  <c r="T66" i="4"/>
  <c r="R66" i="4"/>
  <c r="Q66" i="4"/>
  <c r="P66" i="4"/>
  <c r="J66" i="4"/>
  <c r="X65" i="4"/>
  <c r="N65" i="4" s="1"/>
  <c r="V65" i="4"/>
  <c r="U65" i="4"/>
  <c r="T65" i="4"/>
  <c r="R65" i="4"/>
  <c r="Q65" i="4"/>
  <c r="P65" i="4"/>
  <c r="J65" i="4"/>
  <c r="X64" i="4"/>
  <c r="N64" i="4" s="1"/>
  <c r="V64" i="4"/>
  <c r="U64" i="4"/>
  <c r="T64" i="4"/>
  <c r="R64" i="4"/>
  <c r="Q64" i="4"/>
  <c r="P64" i="4"/>
  <c r="J64" i="4"/>
  <c r="X63" i="4"/>
  <c r="N63" i="4" s="1"/>
  <c r="V63" i="4"/>
  <c r="U63" i="4"/>
  <c r="W63" i="4" s="1"/>
  <c r="T63" i="4"/>
  <c r="R63" i="4"/>
  <c r="Q63" i="4"/>
  <c r="P63" i="4"/>
  <c r="J63" i="4"/>
  <c r="X62" i="4"/>
  <c r="N62" i="4" s="1"/>
  <c r="V62" i="4"/>
  <c r="U62" i="4"/>
  <c r="T62" i="4"/>
  <c r="R62" i="4"/>
  <c r="Q62" i="4"/>
  <c r="P62" i="4"/>
  <c r="J62" i="4"/>
  <c r="X61" i="4"/>
  <c r="N61" i="4" s="1"/>
  <c r="V61" i="4"/>
  <c r="U61" i="4"/>
  <c r="T61" i="4"/>
  <c r="R61" i="4"/>
  <c r="Q61" i="4"/>
  <c r="P61" i="4"/>
  <c r="J61" i="4"/>
  <c r="X60" i="4"/>
  <c r="N60" i="4" s="1"/>
  <c r="V60" i="4"/>
  <c r="U60" i="4"/>
  <c r="T60" i="4"/>
  <c r="R60" i="4"/>
  <c r="Q60" i="4"/>
  <c r="P60" i="4"/>
  <c r="J60" i="4"/>
  <c r="X59" i="4"/>
  <c r="N59" i="4" s="1"/>
  <c r="V59" i="4"/>
  <c r="U59" i="4"/>
  <c r="T59" i="4"/>
  <c r="R59" i="4"/>
  <c r="Q59" i="4"/>
  <c r="P59" i="4"/>
  <c r="J59" i="4"/>
  <c r="X58" i="4"/>
  <c r="N58" i="4" s="1"/>
  <c r="V58" i="4"/>
  <c r="U58" i="4"/>
  <c r="T58" i="4"/>
  <c r="R58" i="4"/>
  <c r="Q58" i="4"/>
  <c r="P58" i="4"/>
  <c r="J58" i="4"/>
  <c r="X57" i="4"/>
  <c r="N57" i="4" s="1"/>
  <c r="V57" i="4"/>
  <c r="U57" i="4"/>
  <c r="T57" i="4"/>
  <c r="R57" i="4"/>
  <c r="Q57" i="4"/>
  <c r="P57" i="4"/>
  <c r="J57" i="4"/>
  <c r="X56" i="4"/>
  <c r="N56" i="4" s="1"/>
  <c r="V56" i="4"/>
  <c r="U56" i="4"/>
  <c r="T56" i="4"/>
  <c r="R56" i="4"/>
  <c r="Q56" i="4"/>
  <c r="P56" i="4"/>
  <c r="J56" i="4"/>
  <c r="X55" i="4"/>
  <c r="N55" i="4" s="1"/>
  <c r="V55" i="4"/>
  <c r="U55" i="4"/>
  <c r="T55" i="4"/>
  <c r="R55" i="4"/>
  <c r="Q55" i="4"/>
  <c r="P55" i="4"/>
  <c r="J55" i="4"/>
  <c r="X54" i="4"/>
  <c r="N54" i="4" s="1"/>
  <c r="V54" i="4"/>
  <c r="U54" i="4"/>
  <c r="T54" i="4"/>
  <c r="R54" i="4"/>
  <c r="Q54" i="4"/>
  <c r="P54" i="4"/>
  <c r="J54" i="4"/>
  <c r="X53" i="4"/>
  <c r="N53" i="4" s="1"/>
  <c r="V53" i="4"/>
  <c r="U53" i="4"/>
  <c r="T53" i="4"/>
  <c r="R53" i="4"/>
  <c r="Q53" i="4"/>
  <c r="P53" i="4"/>
  <c r="J53" i="4"/>
  <c r="X52" i="4"/>
  <c r="N52" i="4" s="1"/>
  <c r="V52" i="4"/>
  <c r="U52" i="4"/>
  <c r="T52" i="4"/>
  <c r="R52" i="4"/>
  <c r="Q52" i="4"/>
  <c r="P52" i="4"/>
  <c r="J52" i="4"/>
  <c r="X51" i="4"/>
  <c r="N51" i="4" s="1"/>
  <c r="V51" i="4"/>
  <c r="U51" i="4"/>
  <c r="W51" i="4" s="1"/>
  <c r="T51" i="4"/>
  <c r="R51" i="4"/>
  <c r="Q51" i="4"/>
  <c r="P51" i="4"/>
  <c r="J51" i="4"/>
  <c r="X50" i="4"/>
  <c r="N50" i="4" s="1"/>
  <c r="V50" i="4"/>
  <c r="U50" i="4"/>
  <c r="T50" i="4"/>
  <c r="R50" i="4"/>
  <c r="Q50" i="4"/>
  <c r="P50" i="4"/>
  <c r="J50" i="4"/>
  <c r="X49" i="4"/>
  <c r="N49" i="4" s="1"/>
  <c r="V49" i="4"/>
  <c r="U49" i="4"/>
  <c r="T49" i="4"/>
  <c r="R49" i="4"/>
  <c r="Q49" i="4"/>
  <c r="P49" i="4"/>
  <c r="J49" i="4"/>
  <c r="X48" i="4"/>
  <c r="N48" i="4" s="1"/>
  <c r="V48" i="4"/>
  <c r="U48" i="4"/>
  <c r="T48" i="4"/>
  <c r="R48" i="4"/>
  <c r="Q48" i="4"/>
  <c r="P48" i="4"/>
  <c r="J48" i="4"/>
  <c r="X47" i="4"/>
  <c r="N47" i="4" s="1"/>
  <c r="V47" i="4"/>
  <c r="U47" i="4"/>
  <c r="T47" i="4"/>
  <c r="R47" i="4"/>
  <c r="Q47" i="4"/>
  <c r="P47" i="4"/>
  <c r="J47" i="4"/>
  <c r="X46" i="4"/>
  <c r="N46" i="4" s="1"/>
  <c r="V46" i="4"/>
  <c r="U46" i="4"/>
  <c r="T46" i="4"/>
  <c r="R46" i="4"/>
  <c r="Q46" i="4"/>
  <c r="P46" i="4"/>
  <c r="J46" i="4"/>
  <c r="X45" i="4"/>
  <c r="N45" i="4" s="1"/>
  <c r="V45" i="4"/>
  <c r="W45" i="4" s="1"/>
  <c r="U45" i="4"/>
  <c r="T45" i="4"/>
  <c r="R45" i="4"/>
  <c r="Q45" i="4"/>
  <c r="P45" i="4"/>
  <c r="J45" i="4"/>
  <c r="X44" i="4"/>
  <c r="N44" i="4" s="1"/>
  <c r="V44" i="4"/>
  <c r="U44" i="4"/>
  <c r="T44" i="4"/>
  <c r="R44" i="4"/>
  <c r="Q44" i="4"/>
  <c r="P44" i="4"/>
  <c r="J44" i="4"/>
  <c r="X43" i="4"/>
  <c r="N43" i="4" s="1"/>
  <c r="V43" i="4"/>
  <c r="U43" i="4"/>
  <c r="T43" i="4"/>
  <c r="R43" i="4"/>
  <c r="Q43" i="4"/>
  <c r="P43" i="4"/>
  <c r="J43" i="4"/>
  <c r="X42" i="4"/>
  <c r="N42" i="4" s="1"/>
  <c r="V42" i="4"/>
  <c r="U42" i="4"/>
  <c r="T42" i="4"/>
  <c r="R42" i="4"/>
  <c r="Q42" i="4"/>
  <c r="P42" i="4"/>
  <c r="J42" i="4"/>
  <c r="X41" i="4"/>
  <c r="N41" i="4" s="1"/>
  <c r="V41" i="4"/>
  <c r="U41" i="4"/>
  <c r="T41" i="4"/>
  <c r="R41" i="4"/>
  <c r="Q41" i="4"/>
  <c r="P41" i="4"/>
  <c r="J41" i="4"/>
  <c r="X40" i="4"/>
  <c r="N40" i="4" s="1"/>
  <c r="V40" i="4"/>
  <c r="U40" i="4"/>
  <c r="T40" i="4"/>
  <c r="R40" i="4"/>
  <c r="Q40" i="4"/>
  <c r="P40" i="4"/>
  <c r="J40" i="4"/>
  <c r="X39" i="4"/>
  <c r="N39" i="4" s="1"/>
  <c r="V39" i="4"/>
  <c r="U39" i="4"/>
  <c r="T39" i="4"/>
  <c r="R39" i="4"/>
  <c r="Q39" i="4"/>
  <c r="P39" i="4"/>
  <c r="J39" i="4"/>
  <c r="X38" i="4"/>
  <c r="N38" i="4" s="1"/>
  <c r="V38" i="4"/>
  <c r="U38" i="4"/>
  <c r="T38" i="4"/>
  <c r="R38" i="4"/>
  <c r="Q38" i="4"/>
  <c r="P38" i="4"/>
  <c r="J38" i="4"/>
  <c r="X37" i="4"/>
  <c r="N37" i="4" s="1"/>
  <c r="V37" i="4"/>
  <c r="W37" i="4" s="1"/>
  <c r="U37" i="4"/>
  <c r="T37" i="4"/>
  <c r="R37" i="4"/>
  <c r="Q37" i="4"/>
  <c r="P37" i="4"/>
  <c r="J37" i="4"/>
  <c r="X36" i="4"/>
  <c r="N36" i="4" s="1"/>
  <c r="V36" i="4"/>
  <c r="U36" i="4"/>
  <c r="T36" i="4"/>
  <c r="R36" i="4"/>
  <c r="Q36" i="4"/>
  <c r="P36" i="4"/>
  <c r="J36" i="4"/>
  <c r="X35" i="4"/>
  <c r="N35" i="4" s="1"/>
  <c r="V35" i="4"/>
  <c r="U35" i="4"/>
  <c r="T35" i="4"/>
  <c r="R35" i="4"/>
  <c r="Q35" i="4"/>
  <c r="P35" i="4"/>
  <c r="J35" i="4"/>
  <c r="X34" i="4"/>
  <c r="N34" i="4" s="1"/>
  <c r="V34" i="4"/>
  <c r="U34" i="4"/>
  <c r="T34" i="4"/>
  <c r="R34" i="4"/>
  <c r="Q34" i="4"/>
  <c r="P34" i="4"/>
  <c r="J34" i="4"/>
  <c r="X33" i="4"/>
  <c r="N33" i="4" s="1"/>
  <c r="V33" i="4"/>
  <c r="U33" i="4"/>
  <c r="T33" i="4"/>
  <c r="R33" i="4"/>
  <c r="Q33" i="4"/>
  <c r="P33" i="4"/>
  <c r="J33" i="4"/>
  <c r="X32" i="4"/>
  <c r="N32" i="4" s="1"/>
  <c r="V32" i="4"/>
  <c r="U32" i="4"/>
  <c r="T32" i="4"/>
  <c r="R32" i="4"/>
  <c r="Q32" i="4"/>
  <c r="P32" i="4"/>
  <c r="J32" i="4"/>
  <c r="X31" i="4"/>
  <c r="N31" i="4" s="1"/>
  <c r="V31" i="4"/>
  <c r="U31" i="4"/>
  <c r="T31" i="4"/>
  <c r="R31" i="4"/>
  <c r="Q31" i="4"/>
  <c r="P31" i="4"/>
  <c r="J31" i="4"/>
  <c r="X30" i="4"/>
  <c r="N30" i="4" s="1"/>
  <c r="V30" i="4"/>
  <c r="U30" i="4"/>
  <c r="T30" i="4"/>
  <c r="R30" i="4"/>
  <c r="Q30" i="4"/>
  <c r="P30" i="4"/>
  <c r="J30" i="4"/>
  <c r="X29" i="4"/>
  <c r="N29" i="4" s="1"/>
  <c r="V29" i="4"/>
  <c r="U29" i="4"/>
  <c r="T29" i="4"/>
  <c r="R29" i="4"/>
  <c r="Q29" i="4"/>
  <c r="P29" i="4"/>
  <c r="J29" i="4"/>
  <c r="X28" i="4"/>
  <c r="N28" i="4" s="1"/>
  <c r="V28" i="4"/>
  <c r="U28" i="4"/>
  <c r="T28" i="4"/>
  <c r="R28" i="4"/>
  <c r="Q28" i="4"/>
  <c r="P28" i="4"/>
  <c r="J28" i="4"/>
  <c r="X27" i="4"/>
  <c r="N27" i="4" s="1"/>
  <c r="V27" i="4"/>
  <c r="U27" i="4"/>
  <c r="T27" i="4"/>
  <c r="R27" i="4"/>
  <c r="Q27" i="4"/>
  <c r="P27" i="4"/>
  <c r="J27" i="4"/>
  <c r="X26" i="4"/>
  <c r="N26" i="4" s="1"/>
  <c r="V26" i="4"/>
  <c r="U26" i="4"/>
  <c r="T26" i="4"/>
  <c r="R26" i="4"/>
  <c r="Q26" i="4"/>
  <c r="P26" i="4"/>
  <c r="J26" i="4"/>
  <c r="X25" i="4"/>
  <c r="N25" i="4" s="1"/>
  <c r="V25" i="4"/>
  <c r="U25" i="4"/>
  <c r="T25" i="4"/>
  <c r="R25" i="4"/>
  <c r="Q25" i="4"/>
  <c r="P25" i="4"/>
  <c r="J25" i="4"/>
  <c r="V9" i="4"/>
  <c r="U9" i="4"/>
  <c r="T9" i="4"/>
  <c r="R9" i="4"/>
  <c r="A9" i="4"/>
  <c r="X8" i="4"/>
  <c r="N8" i="4" s="1"/>
  <c r="V8" i="4"/>
  <c r="U8" i="4"/>
  <c r="T8" i="4"/>
  <c r="R8" i="4"/>
  <c r="Q8" i="4"/>
  <c r="P8" i="4"/>
  <c r="J8" i="4"/>
  <c r="V7" i="4"/>
  <c r="U7" i="4"/>
  <c r="T7" i="4"/>
  <c r="R7" i="4"/>
  <c r="A7" i="4"/>
  <c r="X6" i="4"/>
  <c r="N6" i="4" s="1"/>
  <c r="V6" i="4"/>
  <c r="U6" i="4"/>
  <c r="T6" i="4"/>
  <c r="R6" i="4"/>
  <c r="Q6" i="4"/>
  <c r="P6" i="4"/>
  <c r="J6" i="4"/>
  <c r="X5" i="4"/>
  <c r="N5" i="4" s="1"/>
  <c r="V5" i="4"/>
  <c r="U5" i="4"/>
  <c r="T5" i="4"/>
  <c r="R5" i="4"/>
  <c r="Q5" i="4"/>
  <c r="P5" i="4"/>
  <c r="J5" i="4"/>
  <c r="V4" i="4"/>
  <c r="U4" i="4"/>
  <c r="T4" i="4"/>
  <c r="R4" i="4"/>
  <c r="A4" i="4"/>
  <c r="X3" i="4"/>
  <c r="N3" i="4" s="1"/>
  <c r="V3" i="4"/>
  <c r="U3" i="4"/>
  <c r="T3" i="4"/>
  <c r="R3" i="4"/>
  <c r="Q3" i="4"/>
  <c r="P3" i="4"/>
  <c r="J3" i="4"/>
  <c r="X2" i="4"/>
  <c r="N2" i="4" s="1"/>
  <c r="V2" i="4"/>
  <c r="U2" i="4"/>
  <c r="T2" i="4"/>
  <c r="R2" i="4"/>
  <c r="Q2" i="4"/>
  <c r="P2" i="4"/>
  <c r="J2" i="4"/>
  <c r="X108" i="3"/>
  <c r="N108" i="3" s="1"/>
  <c r="V108" i="3"/>
  <c r="W108" i="3" s="1"/>
  <c r="U108" i="3"/>
  <c r="T108" i="3"/>
  <c r="R108" i="3"/>
  <c r="Q108" i="3"/>
  <c r="P108" i="3"/>
  <c r="J108" i="3"/>
  <c r="X107" i="3"/>
  <c r="W107" i="3"/>
  <c r="V107" i="3"/>
  <c r="U107" i="3"/>
  <c r="T107" i="3"/>
  <c r="R107" i="3"/>
  <c r="Q107" i="3"/>
  <c r="P107" i="3"/>
  <c r="N107" i="3"/>
  <c r="J107" i="3"/>
  <c r="X106" i="3"/>
  <c r="N106" i="3" s="1"/>
  <c r="V106" i="3"/>
  <c r="W106" i="3" s="1"/>
  <c r="U106" i="3"/>
  <c r="T106" i="3"/>
  <c r="R106" i="3"/>
  <c r="Q106" i="3"/>
  <c r="P106" i="3"/>
  <c r="J106" i="3"/>
  <c r="X105" i="3"/>
  <c r="N105" i="3" s="1"/>
  <c r="V105" i="3"/>
  <c r="U105" i="3"/>
  <c r="W105" i="3" s="1"/>
  <c r="T105" i="3"/>
  <c r="R105" i="3"/>
  <c r="Q105" i="3"/>
  <c r="P105" i="3"/>
  <c r="J105" i="3"/>
  <c r="X104" i="3"/>
  <c r="N104" i="3" s="1"/>
  <c r="V104" i="3"/>
  <c r="W104" i="3" s="1"/>
  <c r="U104" i="3"/>
  <c r="T104" i="3"/>
  <c r="R104" i="3"/>
  <c r="Q104" i="3"/>
  <c r="P104" i="3"/>
  <c r="J104" i="3"/>
  <c r="X103" i="3"/>
  <c r="N103" i="3" s="1"/>
  <c r="W103" i="3"/>
  <c r="V103" i="3"/>
  <c r="U103" i="3"/>
  <c r="T103" i="3"/>
  <c r="R103" i="3"/>
  <c r="Q103" i="3"/>
  <c r="P103" i="3"/>
  <c r="J103" i="3"/>
  <c r="X102" i="3"/>
  <c r="N102" i="3" s="1"/>
  <c r="V102" i="3"/>
  <c r="W102" i="3" s="1"/>
  <c r="U102" i="3"/>
  <c r="T102" i="3"/>
  <c r="R102" i="3"/>
  <c r="Q102" i="3"/>
  <c r="P102" i="3"/>
  <c r="J102" i="3"/>
  <c r="X101" i="3"/>
  <c r="N101" i="3" s="1"/>
  <c r="V101" i="3"/>
  <c r="U101" i="3"/>
  <c r="W101" i="3" s="1"/>
  <c r="T101" i="3"/>
  <c r="R101" i="3"/>
  <c r="Q101" i="3"/>
  <c r="P101" i="3"/>
  <c r="J101" i="3"/>
  <c r="X100" i="3"/>
  <c r="N100" i="3" s="1"/>
  <c r="V100" i="3"/>
  <c r="W100" i="3" s="1"/>
  <c r="U100" i="3"/>
  <c r="T100" i="3"/>
  <c r="R100" i="3"/>
  <c r="Q100" i="3"/>
  <c r="P100" i="3"/>
  <c r="J100" i="3"/>
  <c r="X99" i="3"/>
  <c r="N99" i="3" s="1"/>
  <c r="W99" i="3"/>
  <c r="V99" i="3"/>
  <c r="U99" i="3"/>
  <c r="T99" i="3"/>
  <c r="R99" i="3"/>
  <c r="Q99" i="3"/>
  <c r="P99" i="3"/>
  <c r="J99" i="3"/>
  <c r="X98" i="3"/>
  <c r="N98" i="3" s="1"/>
  <c r="V98" i="3"/>
  <c r="W98" i="3" s="1"/>
  <c r="U98" i="3"/>
  <c r="T98" i="3"/>
  <c r="R98" i="3"/>
  <c r="Q98" i="3"/>
  <c r="P98" i="3"/>
  <c r="J98" i="3"/>
  <c r="X97" i="3"/>
  <c r="N97" i="3" s="1"/>
  <c r="V97" i="3"/>
  <c r="U97" i="3"/>
  <c r="W97" i="3" s="1"/>
  <c r="T97" i="3"/>
  <c r="R97" i="3"/>
  <c r="Q97" i="3"/>
  <c r="P97" i="3"/>
  <c r="J97" i="3"/>
  <c r="X96" i="3"/>
  <c r="N96" i="3" s="1"/>
  <c r="V96" i="3"/>
  <c r="W96" i="3" s="1"/>
  <c r="U96" i="3"/>
  <c r="T96" i="3"/>
  <c r="R96" i="3"/>
  <c r="Q96" i="3"/>
  <c r="P96" i="3"/>
  <c r="J96" i="3"/>
  <c r="X95" i="3"/>
  <c r="W95" i="3"/>
  <c r="V95" i="3"/>
  <c r="U95" i="3"/>
  <c r="T95" i="3"/>
  <c r="R95" i="3"/>
  <c r="Q95" i="3"/>
  <c r="P95" i="3"/>
  <c r="N95" i="3"/>
  <c r="J95" i="3"/>
  <c r="X94" i="3"/>
  <c r="N94" i="3" s="1"/>
  <c r="V94" i="3"/>
  <c r="W94" i="3" s="1"/>
  <c r="U94" i="3"/>
  <c r="T94" i="3"/>
  <c r="R94" i="3"/>
  <c r="Q94" i="3"/>
  <c r="P94" i="3"/>
  <c r="J94" i="3"/>
  <c r="X93" i="3"/>
  <c r="N93" i="3" s="1"/>
  <c r="V93" i="3"/>
  <c r="U93" i="3"/>
  <c r="W93" i="3" s="1"/>
  <c r="T93" i="3"/>
  <c r="R93" i="3"/>
  <c r="Q93" i="3"/>
  <c r="P93" i="3"/>
  <c r="J93" i="3"/>
  <c r="X92" i="3"/>
  <c r="N92" i="3" s="1"/>
  <c r="V92" i="3"/>
  <c r="W92" i="3" s="1"/>
  <c r="U92" i="3"/>
  <c r="T92" i="3"/>
  <c r="R92" i="3"/>
  <c r="Q92" i="3"/>
  <c r="P92" i="3"/>
  <c r="J92" i="3"/>
  <c r="X91" i="3"/>
  <c r="N91" i="3" s="1"/>
  <c r="W91" i="3"/>
  <c r="V91" i="3"/>
  <c r="U91" i="3"/>
  <c r="T91" i="3"/>
  <c r="R91" i="3"/>
  <c r="Q91" i="3"/>
  <c r="P91" i="3"/>
  <c r="J91" i="3"/>
  <c r="X90" i="3"/>
  <c r="N90" i="3" s="1"/>
  <c r="V90" i="3"/>
  <c r="W90" i="3" s="1"/>
  <c r="U90" i="3"/>
  <c r="T90" i="3"/>
  <c r="R90" i="3"/>
  <c r="Q90" i="3"/>
  <c r="P90" i="3"/>
  <c r="J90" i="3"/>
  <c r="X89" i="3"/>
  <c r="N89" i="3" s="1"/>
  <c r="V89" i="3"/>
  <c r="U89" i="3"/>
  <c r="W89" i="3" s="1"/>
  <c r="T89" i="3"/>
  <c r="R89" i="3"/>
  <c r="Q89" i="3"/>
  <c r="P89" i="3"/>
  <c r="J89" i="3"/>
  <c r="X88" i="3"/>
  <c r="N88" i="3" s="1"/>
  <c r="V88" i="3"/>
  <c r="W88" i="3" s="1"/>
  <c r="U88" i="3"/>
  <c r="T88" i="3"/>
  <c r="R88" i="3"/>
  <c r="Q88" i="3"/>
  <c r="P88" i="3"/>
  <c r="J88" i="3"/>
  <c r="X87" i="3"/>
  <c r="N87" i="3" s="1"/>
  <c r="W87" i="3"/>
  <c r="V87" i="3"/>
  <c r="U87" i="3"/>
  <c r="T87" i="3"/>
  <c r="R87" i="3"/>
  <c r="Q87" i="3"/>
  <c r="P87" i="3"/>
  <c r="J87" i="3"/>
  <c r="X86" i="3"/>
  <c r="N86" i="3" s="1"/>
  <c r="V86" i="3"/>
  <c r="W86" i="3" s="1"/>
  <c r="U86" i="3"/>
  <c r="T86" i="3"/>
  <c r="R86" i="3"/>
  <c r="Q86" i="3"/>
  <c r="P86" i="3"/>
  <c r="J86" i="3"/>
  <c r="X85" i="3"/>
  <c r="N85" i="3" s="1"/>
  <c r="V85" i="3"/>
  <c r="U85" i="3"/>
  <c r="W85" i="3" s="1"/>
  <c r="T85" i="3"/>
  <c r="R85" i="3"/>
  <c r="Q85" i="3"/>
  <c r="P85" i="3"/>
  <c r="J85" i="3"/>
  <c r="X84" i="3"/>
  <c r="N84" i="3" s="1"/>
  <c r="V84" i="3"/>
  <c r="W84" i="3" s="1"/>
  <c r="U84" i="3"/>
  <c r="T84" i="3"/>
  <c r="R84" i="3"/>
  <c r="Q84" i="3"/>
  <c r="P84" i="3"/>
  <c r="J84" i="3"/>
  <c r="X83" i="3"/>
  <c r="N83" i="3" s="1"/>
  <c r="W83" i="3"/>
  <c r="V83" i="3"/>
  <c r="U83" i="3"/>
  <c r="T83" i="3"/>
  <c r="R83" i="3"/>
  <c r="Q83" i="3"/>
  <c r="P83" i="3"/>
  <c r="J83" i="3"/>
  <c r="X82" i="3"/>
  <c r="N82" i="3" s="1"/>
  <c r="V82" i="3"/>
  <c r="W82" i="3" s="1"/>
  <c r="U82" i="3"/>
  <c r="T82" i="3"/>
  <c r="R82" i="3"/>
  <c r="Q82" i="3"/>
  <c r="P82" i="3"/>
  <c r="J82" i="3"/>
  <c r="X81" i="3"/>
  <c r="N81" i="3" s="1"/>
  <c r="V81" i="3"/>
  <c r="U81" i="3"/>
  <c r="W81" i="3" s="1"/>
  <c r="T81" i="3"/>
  <c r="R81" i="3"/>
  <c r="Q81" i="3"/>
  <c r="P81" i="3"/>
  <c r="J81" i="3"/>
  <c r="X80" i="3"/>
  <c r="N80" i="3" s="1"/>
  <c r="V80" i="3"/>
  <c r="W80" i="3" s="1"/>
  <c r="U80" i="3"/>
  <c r="T80" i="3"/>
  <c r="R80" i="3"/>
  <c r="Q80" i="3"/>
  <c r="P80" i="3"/>
  <c r="J80" i="3"/>
  <c r="X79" i="3"/>
  <c r="N79" i="3" s="1"/>
  <c r="W79" i="3"/>
  <c r="V79" i="3"/>
  <c r="U79" i="3"/>
  <c r="T79" i="3"/>
  <c r="R79" i="3"/>
  <c r="Q79" i="3"/>
  <c r="P79" i="3"/>
  <c r="J79" i="3"/>
  <c r="X78" i="3"/>
  <c r="N78" i="3" s="1"/>
  <c r="V78" i="3"/>
  <c r="W78" i="3" s="1"/>
  <c r="U78" i="3"/>
  <c r="T78" i="3"/>
  <c r="R78" i="3"/>
  <c r="Q78" i="3"/>
  <c r="P78" i="3"/>
  <c r="J78" i="3"/>
  <c r="X77" i="3"/>
  <c r="N77" i="3" s="1"/>
  <c r="V77" i="3"/>
  <c r="U77" i="3"/>
  <c r="W77" i="3" s="1"/>
  <c r="T77" i="3"/>
  <c r="R77" i="3"/>
  <c r="Q77" i="3"/>
  <c r="P77" i="3"/>
  <c r="J77" i="3"/>
  <c r="X76" i="3"/>
  <c r="N76" i="3" s="1"/>
  <c r="V76" i="3"/>
  <c r="W76" i="3" s="1"/>
  <c r="U76" i="3"/>
  <c r="T76" i="3"/>
  <c r="R76" i="3"/>
  <c r="Q76" i="3"/>
  <c r="P76" i="3"/>
  <c r="J76" i="3"/>
  <c r="X75" i="3"/>
  <c r="N75" i="3" s="1"/>
  <c r="W75" i="3"/>
  <c r="V75" i="3"/>
  <c r="U75" i="3"/>
  <c r="T75" i="3"/>
  <c r="R75" i="3"/>
  <c r="Q75" i="3"/>
  <c r="P75" i="3"/>
  <c r="J75" i="3"/>
  <c r="X74" i="3"/>
  <c r="N74" i="3" s="1"/>
  <c r="V74" i="3"/>
  <c r="W74" i="3" s="1"/>
  <c r="U74" i="3"/>
  <c r="T74" i="3"/>
  <c r="R74" i="3"/>
  <c r="Q74" i="3"/>
  <c r="P74" i="3"/>
  <c r="J74" i="3"/>
  <c r="X73" i="3"/>
  <c r="N73" i="3" s="1"/>
  <c r="V73" i="3"/>
  <c r="U73" i="3"/>
  <c r="W73" i="3" s="1"/>
  <c r="T73" i="3"/>
  <c r="R73" i="3"/>
  <c r="Q73" i="3"/>
  <c r="P73" i="3"/>
  <c r="J73" i="3"/>
  <c r="X72" i="3"/>
  <c r="N72" i="3" s="1"/>
  <c r="V72" i="3"/>
  <c r="W72" i="3" s="1"/>
  <c r="U72" i="3"/>
  <c r="T72" i="3"/>
  <c r="R72" i="3"/>
  <c r="Q72" i="3"/>
  <c r="P72" i="3"/>
  <c r="J72" i="3"/>
  <c r="X71" i="3"/>
  <c r="N71" i="3" s="1"/>
  <c r="W71" i="3"/>
  <c r="V71" i="3"/>
  <c r="U71" i="3"/>
  <c r="T71" i="3"/>
  <c r="R71" i="3"/>
  <c r="Q71" i="3"/>
  <c r="P71" i="3"/>
  <c r="J71" i="3"/>
  <c r="X70" i="3"/>
  <c r="N70" i="3" s="1"/>
  <c r="V70" i="3"/>
  <c r="W70" i="3" s="1"/>
  <c r="U70" i="3"/>
  <c r="T70" i="3"/>
  <c r="R70" i="3"/>
  <c r="Q70" i="3"/>
  <c r="P70" i="3"/>
  <c r="J70" i="3"/>
  <c r="X69" i="3"/>
  <c r="N69" i="3" s="1"/>
  <c r="V69" i="3"/>
  <c r="U69" i="3"/>
  <c r="W69" i="3" s="1"/>
  <c r="T69" i="3"/>
  <c r="R69" i="3"/>
  <c r="Q69" i="3"/>
  <c r="P69" i="3"/>
  <c r="J69" i="3"/>
  <c r="X68" i="3"/>
  <c r="N68" i="3" s="1"/>
  <c r="V68" i="3"/>
  <c r="W68" i="3" s="1"/>
  <c r="U68" i="3"/>
  <c r="T68" i="3"/>
  <c r="R68" i="3"/>
  <c r="Q68" i="3"/>
  <c r="P68" i="3"/>
  <c r="J68" i="3"/>
  <c r="X67" i="3"/>
  <c r="N67" i="3" s="1"/>
  <c r="W67" i="3"/>
  <c r="V67" i="3"/>
  <c r="U67" i="3"/>
  <c r="T67" i="3"/>
  <c r="R67" i="3"/>
  <c r="Q67" i="3"/>
  <c r="P67" i="3"/>
  <c r="J67" i="3"/>
  <c r="X66" i="3"/>
  <c r="N66" i="3" s="1"/>
  <c r="V66" i="3"/>
  <c r="W66" i="3" s="1"/>
  <c r="U66" i="3"/>
  <c r="T66" i="3"/>
  <c r="R66" i="3"/>
  <c r="Q66" i="3"/>
  <c r="P66" i="3"/>
  <c r="J66" i="3"/>
  <c r="X65" i="3"/>
  <c r="N65" i="3" s="1"/>
  <c r="V65" i="3"/>
  <c r="U65" i="3"/>
  <c r="W65" i="3" s="1"/>
  <c r="T65" i="3"/>
  <c r="R65" i="3"/>
  <c r="Q65" i="3"/>
  <c r="P65" i="3"/>
  <c r="J65" i="3"/>
  <c r="X64" i="3"/>
  <c r="N64" i="3" s="1"/>
  <c r="V64" i="3"/>
  <c r="W64" i="3" s="1"/>
  <c r="U64" i="3"/>
  <c r="T64" i="3"/>
  <c r="R64" i="3"/>
  <c r="Q64" i="3"/>
  <c r="P64" i="3"/>
  <c r="J64" i="3"/>
  <c r="X63" i="3"/>
  <c r="N63" i="3" s="1"/>
  <c r="W63" i="3"/>
  <c r="V63" i="3"/>
  <c r="U63" i="3"/>
  <c r="T63" i="3"/>
  <c r="R63" i="3"/>
  <c r="Q63" i="3"/>
  <c r="P63" i="3"/>
  <c r="J63" i="3"/>
  <c r="X62" i="3"/>
  <c r="N62" i="3" s="1"/>
  <c r="V62" i="3"/>
  <c r="W62" i="3" s="1"/>
  <c r="U62" i="3"/>
  <c r="T62" i="3"/>
  <c r="R62" i="3"/>
  <c r="Q62" i="3"/>
  <c r="P62" i="3"/>
  <c r="J62" i="3"/>
  <c r="X61" i="3"/>
  <c r="N61" i="3" s="1"/>
  <c r="V61" i="3"/>
  <c r="U61" i="3"/>
  <c r="W61" i="3" s="1"/>
  <c r="T61" i="3"/>
  <c r="R61" i="3"/>
  <c r="Q61" i="3"/>
  <c r="P61" i="3"/>
  <c r="J61" i="3"/>
  <c r="X60" i="3"/>
  <c r="N60" i="3" s="1"/>
  <c r="V60" i="3"/>
  <c r="W60" i="3" s="1"/>
  <c r="U60" i="3"/>
  <c r="T60" i="3"/>
  <c r="R60" i="3"/>
  <c r="Q60" i="3"/>
  <c r="P60" i="3"/>
  <c r="J60" i="3"/>
  <c r="X59" i="3"/>
  <c r="N59" i="3" s="1"/>
  <c r="W59" i="3"/>
  <c r="V59" i="3"/>
  <c r="U59" i="3"/>
  <c r="T59" i="3"/>
  <c r="R59" i="3"/>
  <c r="Q59" i="3"/>
  <c r="P59" i="3"/>
  <c r="J59" i="3"/>
  <c r="X58" i="3"/>
  <c r="N58" i="3" s="1"/>
  <c r="V58" i="3"/>
  <c r="W58" i="3" s="1"/>
  <c r="U58" i="3"/>
  <c r="T58" i="3"/>
  <c r="R58" i="3"/>
  <c r="Q58" i="3"/>
  <c r="P58" i="3"/>
  <c r="J58" i="3"/>
  <c r="X57" i="3"/>
  <c r="N57" i="3" s="1"/>
  <c r="V57" i="3"/>
  <c r="U57" i="3"/>
  <c r="W57" i="3" s="1"/>
  <c r="T57" i="3"/>
  <c r="R57" i="3"/>
  <c r="Q57" i="3"/>
  <c r="P57" i="3"/>
  <c r="J57" i="3"/>
  <c r="X56" i="3"/>
  <c r="N56" i="3" s="1"/>
  <c r="V56" i="3"/>
  <c r="W56" i="3" s="1"/>
  <c r="U56" i="3"/>
  <c r="T56" i="3"/>
  <c r="R56" i="3"/>
  <c r="Q56" i="3"/>
  <c r="P56" i="3"/>
  <c r="J56" i="3"/>
  <c r="X55" i="3"/>
  <c r="N55" i="3" s="1"/>
  <c r="W55" i="3"/>
  <c r="V55" i="3"/>
  <c r="U55" i="3"/>
  <c r="T55" i="3"/>
  <c r="R55" i="3"/>
  <c r="Q55" i="3"/>
  <c r="P55" i="3"/>
  <c r="J55" i="3"/>
  <c r="X54" i="3"/>
  <c r="N54" i="3" s="1"/>
  <c r="V54" i="3"/>
  <c r="W54" i="3" s="1"/>
  <c r="U54" i="3"/>
  <c r="T54" i="3"/>
  <c r="R54" i="3"/>
  <c r="Q54" i="3"/>
  <c r="P54" i="3"/>
  <c r="J54" i="3"/>
  <c r="X53" i="3"/>
  <c r="N53" i="3" s="1"/>
  <c r="V53" i="3"/>
  <c r="U53" i="3"/>
  <c r="W53" i="3" s="1"/>
  <c r="T53" i="3"/>
  <c r="R53" i="3"/>
  <c r="Q53" i="3"/>
  <c r="P53" i="3"/>
  <c r="J53" i="3"/>
  <c r="X52" i="3"/>
  <c r="N52" i="3" s="1"/>
  <c r="V52" i="3"/>
  <c r="W52" i="3" s="1"/>
  <c r="U52" i="3"/>
  <c r="T52" i="3"/>
  <c r="R52" i="3"/>
  <c r="Q52" i="3"/>
  <c r="P52" i="3"/>
  <c r="J52" i="3"/>
  <c r="X51" i="3"/>
  <c r="N51" i="3" s="1"/>
  <c r="W51" i="3"/>
  <c r="V51" i="3"/>
  <c r="U51" i="3"/>
  <c r="T51" i="3"/>
  <c r="R51" i="3"/>
  <c r="Q51" i="3"/>
  <c r="P51" i="3"/>
  <c r="J51" i="3"/>
  <c r="X50" i="3"/>
  <c r="N50" i="3" s="1"/>
  <c r="V50" i="3"/>
  <c r="W50" i="3" s="1"/>
  <c r="U50" i="3"/>
  <c r="T50" i="3"/>
  <c r="R50" i="3"/>
  <c r="Q50" i="3"/>
  <c r="P50" i="3"/>
  <c r="J50" i="3"/>
  <c r="X49" i="3"/>
  <c r="N49" i="3" s="1"/>
  <c r="V49" i="3"/>
  <c r="U49" i="3"/>
  <c r="W49" i="3" s="1"/>
  <c r="T49" i="3"/>
  <c r="R49" i="3"/>
  <c r="Q49" i="3"/>
  <c r="P49" i="3"/>
  <c r="J49" i="3"/>
  <c r="X48" i="3"/>
  <c r="N48" i="3" s="1"/>
  <c r="V48" i="3"/>
  <c r="W48" i="3" s="1"/>
  <c r="U48" i="3"/>
  <c r="T48" i="3"/>
  <c r="R48" i="3"/>
  <c r="Q48" i="3"/>
  <c r="P48" i="3"/>
  <c r="J48" i="3"/>
  <c r="X47" i="3"/>
  <c r="N47" i="3" s="1"/>
  <c r="W47" i="3"/>
  <c r="V47" i="3"/>
  <c r="U47" i="3"/>
  <c r="T47" i="3"/>
  <c r="R47" i="3"/>
  <c r="Q47" i="3"/>
  <c r="P47" i="3"/>
  <c r="J47" i="3"/>
  <c r="X46" i="3"/>
  <c r="N46" i="3" s="1"/>
  <c r="V46" i="3"/>
  <c r="W46" i="3" s="1"/>
  <c r="U46" i="3"/>
  <c r="T46" i="3"/>
  <c r="R46" i="3"/>
  <c r="Q46" i="3"/>
  <c r="P46" i="3"/>
  <c r="J46" i="3"/>
  <c r="X45" i="3"/>
  <c r="N45" i="3" s="1"/>
  <c r="V45" i="3"/>
  <c r="U45" i="3"/>
  <c r="W45" i="3" s="1"/>
  <c r="T45" i="3"/>
  <c r="R45" i="3"/>
  <c r="Q45" i="3"/>
  <c r="P45" i="3"/>
  <c r="J45" i="3"/>
  <c r="X44" i="3"/>
  <c r="N44" i="3" s="1"/>
  <c r="V44" i="3"/>
  <c r="W44" i="3" s="1"/>
  <c r="U44" i="3"/>
  <c r="T44" i="3"/>
  <c r="R44" i="3"/>
  <c r="Q44" i="3"/>
  <c r="P44" i="3"/>
  <c r="J44" i="3"/>
  <c r="X43" i="3"/>
  <c r="N43" i="3" s="1"/>
  <c r="W43" i="3"/>
  <c r="V43" i="3"/>
  <c r="U43" i="3"/>
  <c r="T43" i="3"/>
  <c r="R43" i="3"/>
  <c r="Q43" i="3"/>
  <c r="P43" i="3"/>
  <c r="J43" i="3"/>
  <c r="X42" i="3"/>
  <c r="N42" i="3" s="1"/>
  <c r="V42" i="3"/>
  <c r="W42" i="3" s="1"/>
  <c r="U42" i="3"/>
  <c r="T42" i="3"/>
  <c r="R42" i="3"/>
  <c r="Q42" i="3"/>
  <c r="P42" i="3"/>
  <c r="J42" i="3"/>
  <c r="X41" i="3"/>
  <c r="N41" i="3" s="1"/>
  <c r="V41" i="3"/>
  <c r="U41" i="3"/>
  <c r="W41" i="3" s="1"/>
  <c r="T41" i="3"/>
  <c r="R41" i="3"/>
  <c r="Q41" i="3"/>
  <c r="P41" i="3"/>
  <c r="J41" i="3"/>
  <c r="X40" i="3"/>
  <c r="N40" i="3" s="1"/>
  <c r="V40" i="3"/>
  <c r="W40" i="3" s="1"/>
  <c r="U40" i="3"/>
  <c r="T40" i="3"/>
  <c r="R40" i="3"/>
  <c r="Q40" i="3"/>
  <c r="P40" i="3"/>
  <c r="J40" i="3"/>
  <c r="X39" i="3"/>
  <c r="N39" i="3" s="1"/>
  <c r="W39" i="3"/>
  <c r="V39" i="3"/>
  <c r="U39" i="3"/>
  <c r="T39" i="3"/>
  <c r="R39" i="3"/>
  <c r="Q39" i="3"/>
  <c r="P39" i="3"/>
  <c r="J39" i="3"/>
  <c r="X38" i="3"/>
  <c r="N38" i="3" s="1"/>
  <c r="V38" i="3"/>
  <c r="W38" i="3" s="1"/>
  <c r="U38" i="3"/>
  <c r="T38" i="3"/>
  <c r="R38" i="3"/>
  <c r="Q38" i="3"/>
  <c r="P38" i="3"/>
  <c r="J38" i="3"/>
  <c r="X37" i="3"/>
  <c r="N37" i="3" s="1"/>
  <c r="V37" i="3"/>
  <c r="U37" i="3"/>
  <c r="W37" i="3" s="1"/>
  <c r="T37" i="3"/>
  <c r="R37" i="3"/>
  <c r="Q37" i="3"/>
  <c r="P37" i="3"/>
  <c r="J37" i="3"/>
  <c r="X36" i="3"/>
  <c r="N36" i="3" s="1"/>
  <c r="V36" i="3"/>
  <c r="W36" i="3" s="1"/>
  <c r="U36" i="3"/>
  <c r="T36" i="3"/>
  <c r="R36" i="3"/>
  <c r="Q36" i="3"/>
  <c r="P36" i="3"/>
  <c r="J36" i="3"/>
  <c r="X35" i="3"/>
  <c r="N35" i="3" s="1"/>
  <c r="W35" i="3"/>
  <c r="V35" i="3"/>
  <c r="U35" i="3"/>
  <c r="T35" i="3"/>
  <c r="R35" i="3"/>
  <c r="Q35" i="3"/>
  <c r="P35" i="3"/>
  <c r="J35" i="3"/>
  <c r="X34" i="3"/>
  <c r="N34" i="3" s="1"/>
  <c r="V34" i="3"/>
  <c r="W34" i="3" s="1"/>
  <c r="U34" i="3"/>
  <c r="T34" i="3"/>
  <c r="R34" i="3"/>
  <c r="Q34" i="3"/>
  <c r="P34" i="3"/>
  <c r="J34" i="3"/>
  <c r="X33" i="3"/>
  <c r="N33" i="3" s="1"/>
  <c r="V33" i="3"/>
  <c r="U33" i="3"/>
  <c r="W33" i="3" s="1"/>
  <c r="T33" i="3"/>
  <c r="R33" i="3"/>
  <c r="Q33" i="3"/>
  <c r="P33" i="3"/>
  <c r="J33" i="3"/>
  <c r="X32" i="3"/>
  <c r="N32" i="3" s="1"/>
  <c r="V32" i="3"/>
  <c r="W32" i="3" s="1"/>
  <c r="U32" i="3"/>
  <c r="T32" i="3"/>
  <c r="R32" i="3"/>
  <c r="Q32" i="3"/>
  <c r="P32" i="3"/>
  <c r="J32" i="3"/>
  <c r="X31" i="3"/>
  <c r="N31" i="3" s="1"/>
  <c r="W31" i="3"/>
  <c r="V31" i="3"/>
  <c r="U31" i="3"/>
  <c r="T31" i="3"/>
  <c r="R31" i="3"/>
  <c r="Q31" i="3"/>
  <c r="P31" i="3"/>
  <c r="J31" i="3"/>
  <c r="X30" i="3"/>
  <c r="N30" i="3" s="1"/>
  <c r="V30" i="3"/>
  <c r="W30" i="3" s="1"/>
  <c r="U30" i="3"/>
  <c r="T30" i="3"/>
  <c r="R30" i="3"/>
  <c r="Q30" i="3"/>
  <c r="P30" i="3"/>
  <c r="J30" i="3"/>
  <c r="X29" i="3"/>
  <c r="N29" i="3" s="1"/>
  <c r="V29" i="3"/>
  <c r="U29" i="3"/>
  <c r="W29" i="3" s="1"/>
  <c r="T29" i="3"/>
  <c r="R29" i="3"/>
  <c r="Q29" i="3"/>
  <c r="P29" i="3"/>
  <c r="J29" i="3"/>
  <c r="X28" i="3"/>
  <c r="N28" i="3" s="1"/>
  <c r="V28" i="3"/>
  <c r="W28" i="3" s="1"/>
  <c r="U28" i="3"/>
  <c r="T28" i="3"/>
  <c r="R28" i="3"/>
  <c r="Q28" i="3"/>
  <c r="P28" i="3"/>
  <c r="J28" i="3"/>
  <c r="X27" i="3"/>
  <c r="N27" i="3" s="1"/>
  <c r="W27" i="3"/>
  <c r="V27" i="3"/>
  <c r="U27" i="3"/>
  <c r="T27" i="3"/>
  <c r="R27" i="3"/>
  <c r="Q27" i="3"/>
  <c r="P27" i="3"/>
  <c r="J27" i="3"/>
  <c r="X26" i="3"/>
  <c r="N26" i="3" s="1"/>
  <c r="V26" i="3"/>
  <c r="W26" i="3" s="1"/>
  <c r="U26" i="3"/>
  <c r="T26" i="3"/>
  <c r="R26" i="3"/>
  <c r="Q26" i="3"/>
  <c r="P26" i="3"/>
  <c r="J26" i="3"/>
  <c r="X25" i="3"/>
  <c r="N25" i="3" s="1"/>
  <c r="V25" i="3"/>
  <c r="U25" i="3"/>
  <c r="W25" i="3" s="1"/>
  <c r="T25" i="3"/>
  <c r="R25" i="3"/>
  <c r="Q25" i="3"/>
  <c r="P25" i="3"/>
  <c r="J25" i="3"/>
  <c r="X24" i="3"/>
  <c r="N24" i="3" s="1"/>
  <c r="V24" i="3"/>
  <c r="W24" i="3" s="1"/>
  <c r="U24" i="3"/>
  <c r="T24" i="3"/>
  <c r="R24" i="3"/>
  <c r="Q24" i="3"/>
  <c r="P24" i="3"/>
  <c r="J24" i="3"/>
  <c r="W23" i="3"/>
  <c r="P23" i="3" s="1"/>
  <c r="V23" i="3"/>
  <c r="U23" i="3"/>
  <c r="T23" i="3"/>
  <c r="R23" i="3"/>
  <c r="N23" i="3"/>
  <c r="A23" i="3"/>
  <c r="X22" i="3"/>
  <c r="N22" i="3" s="1"/>
  <c r="W22" i="3"/>
  <c r="V22" i="3"/>
  <c r="U22" i="3"/>
  <c r="T22" i="3"/>
  <c r="R22" i="3"/>
  <c r="Q22" i="3"/>
  <c r="P22" i="3"/>
  <c r="J22" i="3"/>
  <c r="X21" i="3"/>
  <c r="N21" i="3" s="1"/>
  <c r="W21" i="3"/>
  <c r="V21" i="3"/>
  <c r="U21" i="3"/>
  <c r="T21" i="3"/>
  <c r="R21" i="3"/>
  <c r="Q21" i="3"/>
  <c r="P21" i="3"/>
  <c r="J21" i="3"/>
  <c r="W20" i="3"/>
  <c r="P20" i="3" s="1"/>
  <c r="V20" i="3"/>
  <c r="U20" i="3"/>
  <c r="T20" i="3"/>
  <c r="R20" i="3"/>
  <c r="N20" i="3"/>
  <c r="A20" i="3"/>
  <c r="X19" i="3"/>
  <c r="N19" i="3" s="1"/>
  <c r="W19" i="3"/>
  <c r="V19" i="3"/>
  <c r="U19" i="3"/>
  <c r="T19" i="3"/>
  <c r="R19" i="3"/>
  <c r="Q19" i="3"/>
  <c r="P19" i="3"/>
  <c r="J19" i="3"/>
  <c r="X18" i="3"/>
  <c r="N18" i="3" s="1"/>
  <c r="W18" i="3"/>
  <c r="V18" i="3"/>
  <c r="U18" i="3"/>
  <c r="T18" i="3"/>
  <c r="R18" i="3"/>
  <c r="Q18" i="3"/>
  <c r="P18" i="3"/>
  <c r="J18" i="3"/>
  <c r="X17" i="3"/>
  <c r="N17" i="3" s="1"/>
  <c r="W17" i="3"/>
  <c r="V17" i="3"/>
  <c r="U17" i="3"/>
  <c r="T17" i="3"/>
  <c r="R17" i="3"/>
  <c r="Q17" i="3"/>
  <c r="P17" i="3"/>
  <c r="J17" i="3"/>
  <c r="X16" i="3"/>
  <c r="N16" i="3" s="1"/>
  <c r="W16" i="3"/>
  <c r="V16" i="3"/>
  <c r="U16" i="3"/>
  <c r="T16" i="3"/>
  <c r="R16" i="3"/>
  <c r="Q16" i="3"/>
  <c r="P16" i="3"/>
  <c r="J16" i="3"/>
  <c r="X15" i="3"/>
  <c r="N15" i="3" s="1"/>
  <c r="W15" i="3"/>
  <c r="V15" i="3"/>
  <c r="U15" i="3"/>
  <c r="T15" i="3"/>
  <c r="R15" i="3"/>
  <c r="Q15" i="3"/>
  <c r="P15" i="3"/>
  <c r="J15" i="3"/>
  <c r="W14" i="3"/>
  <c r="P14" i="3" s="1"/>
  <c r="V14" i="3"/>
  <c r="U14" i="3"/>
  <c r="T14" i="3"/>
  <c r="R14" i="3"/>
  <c r="N14" i="3"/>
  <c r="A14" i="3"/>
  <c r="X13" i="3"/>
  <c r="N13" i="3" s="1"/>
  <c r="W13" i="3"/>
  <c r="V13" i="3"/>
  <c r="U13" i="3"/>
  <c r="T13" i="3"/>
  <c r="R13" i="3"/>
  <c r="Q13" i="3"/>
  <c r="P13" i="3"/>
  <c r="J13" i="3"/>
  <c r="X12" i="3"/>
  <c r="W12" i="3"/>
  <c r="V12" i="3"/>
  <c r="U12" i="3"/>
  <c r="T12" i="3"/>
  <c r="R12" i="3"/>
  <c r="Q12" i="3"/>
  <c r="P12" i="3"/>
  <c r="N12" i="3"/>
  <c r="J12" i="3"/>
  <c r="W11" i="3"/>
  <c r="P11" i="3" s="1"/>
  <c r="V11" i="3"/>
  <c r="U11" i="3"/>
  <c r="T11" i="3"/>
  <c r="R11" i="3"/>
  <c r="N11" i="3"/>
  <c r="A11" i="3"/>
  <c r="X10" i="3"/>
  <c r="N10" i="3" s="1"/>
  <c r="V10" i="3"/>
  <c r="W10" i="3" s="1"/>
  <c r="U10" i="3"/>
  <c r="T10" i="3"/>
  <c r="R10" i="3"/>
  <c r="Q10" i="3"/>
  <c r="P10" i="3"/>
  <c r="J10" i="3"/>
  <c r="X9" i="3"/>
  <c r="N9" i="3" s="1"/>
  <c r="W9" i="3"/>
  <c r="V9" i="3"/>
  <c r="U9" i="3"/>
  <c r="T9" i="3"/>
  <c r="R9" i="3"/>
  <c r="Q9" i="3"/>
  <c r="P9" i="3"/>
  <c r="J9" i="3"/>
  <c r="V8" i="3"/>
  <c r="W8" i="3" s="1"/>
  <c r="P8" i="3" s="1"/>
  <c r="U8" i="3"/>
  <c r="T8" i="3"/>
  <c r="R8" i="3"/>
  <c r="A8" i="3"/>
  <c r="X7" i="3"/>
  <c r="N7" i="3" s="1"/>
  <c r="W7" i="3"/>
  <c r="V7" i="3"/>
  <c r="U7" i="3"/>
  <c r="T7" i="3"/>
  <c r="R7" i="3"/>
  <c r="Q7" i="3"/>
  <c r="P7" i="3"/>
  <c r="J7" i="3"/>
  <c r="X6" i="3"/>
  <c r="N6" i="3" s="1"/>
  <c r="V6" i="3"/>
  <c r="W6" i="3" s="1"/>
  <c r="U6" i="3"/>
  <c r="T6" i="3"/>
  <c r="R6" i="3"/>
  <c r="Q6" i="3"/>
  <c r="P6" i="3"/>
  <c r="J6" i="3"/>
  <c r="X5" i="3"/>
  <c r="N5" i="3" s="1"/>
  <c r="W5" i="3"/>
  <c r="V5" i="3"/>
  <c r="U5" i="3"/>
  <c r="T5" i="3"/>
  <c r="R5" i="3"/>
  <c r="Q5" i="3"/>
  <c r="P5" i="3"/>
  <c r="J5" i="3"/>
  <c r="X4" i="3"/>
  <c r="N4" i="3" s="1"/>
  <c r="V4" i="3"/>
  <c r="W4" i="3" s="1"/>
  <c r="U4" i="3"/>
  <c r="T4" i="3"/>
  <c r="R4" i="3"/>
  <c r="Q4" i="3"/>
  <c r="P4" i="3"/>
  <c r="J4" i="3"/>
  <c r="X3" i="3"/>
  <c r="N3" i="3" s="1"/>
  <c r="W3" i="3"/>
  <c r="V3" i="3"/>
  <c r="U3" i="3"/>
  <c r="T3" i="3"/>
  <c r="R3" i="3"/>
  <c r="Q3" i="3"/>
  <c r="P3" i="3"/>
  <c r="J3" i="3"/>
  <c r="X2" i="3"/>
  <c r="N2" i="3" s="1"/>
  <c r="V2" i="3"/>
  <c r="W2" i="3" s="1"/>
  <c r="U2" i="3"/>
  <c r="T2" i="3"/>
  <c r="R2" i="3"/>
  <c r="Q2" i="3"/>
  <c r="P2" i="3"/>
  <c r="J2" i="3"/>
  <c r="G73" i="2"/>
  <c r="F73" i="2"/>
  <c r="E73" i="2"/>
  <c r="F72" i="2"/>
  <c r="E72" i="2"/>
  <c r="G72" i="2" s="1"/>
  <c r="G71" i="2"/>
  <c r="K71" i="2" s="1"/>
  <c r="L71" i="2" s="1"/>
  <c r="F71" i="2"/>
  <c r="E71" i="2"/>
  <c r="F68" i="2"/>
  <c r="E68" i="2"/>
  <c r="H68" i="2" s="1"/>
  <c r="H67" i="2"/>
  <c r="F67" i="2"/>
  <c r="E67" i="2"/>
  <c r="H66" i="2"/>
  <c r="F66" i="2"/>
  <c r="E66" i="2"/>
  <c r="F65" i="2"/>
  <c r="E65" i="2"/>
  <c r="H65" i="2" s="1"/>
  <c r="K64" i="2"/>
  <c r="L64" i="2" s="1"/>
  <c r="F64" i="2"/>
  <c r="E64" i="2"/>
  <c r="F61" i="2"/>
  <c r="E61" i="2"/>
  <c r="G61" i="2" s="1"/>
  <c r="G60" i="2"/>
  <c r="F60" i="2"/>
  <c r="E60" i="2"/>
  <c r="G59" i="2"/>
  <c r="F59" i="2"/>
  <c r="E59" i="2"/>
  <c r="F58" i="2"/>
  <c r="E58" i="2"/>
  <c r="G58" i="2" s="1"/>
  <c r="F57" i="2"/>
  <c r="E57" i="2"/>
  <c r="G57" i="2" s="1"/>
  <c r="G56" i="2"/>
  <c r="F56" i="2"/>
  <c r="E56" i="2"/>
  <c r="G55" i="2"/>
  <c r="F55" i="2"/>
  <c r="E55" i="2"/>
  <c r="G54" i="2"/>
  <c r="F54" i="2"/>
  <c r="E54" i="2"/>
  <c r="F53" i="2"/>
  <c r="E53" i="2"/>
  <c r="G53" i="2" s="1"/>
  <c r="G52" i="2"/>
  <c r="F52" i="2"/>
  <c r="E52" i="2"/>
  <c r="G51" i="2"/>
  <c r="F51" i="2"/>
  <c r="E51" i="2"/>
  <c r="F50" i="2"/>
  <c r="E50" i="2"/>
  <c r="G50" i="2" s="1"/>
  <c r="F49" i="2"/>
  <c r="E49" i="2"/>
  <c r="G49" i="2" s="1"/>
  <c r="G48" i="2"/>
  <c r="F48" i="2"/>
  <c r="E48" i="2"/>
  <c r="F47" i="2"/>
  <c r="E47" i="2"/>
  <c r="G47" i="2" s="1"/>
  <c r="G44" i="2"/>
  <c r="F44" i="2"/>
  <c r="E44" i="2"/>
  <c r="G43" i="2"/>
  <c r="F43" i="2"/>
  <c r="E43" i="2"/>
  <c r="G42" i="2"/>
  <c r="F42" i="2"/>
  <c r="E42" i="2"/>
  <c r="F41" i="2"/>
  <c r="E41" i="2"/>
  <c r="G41" i="2" s="1"/>
  <c r="G40" i="2"/>
  <c r="F40" i="2"/>
  <c r="E40" i="2"/>
  <c r="G39" i="2"/>
  <c r="F39" i="2"/>
  <c r="E39" i="2"/>
  <c r="F38" i="2"/>
  <c r="E38" i="2"/>
  <c r="G38" i="2" s="1"/>
  <c r="F37" i="2"/>
  <c r="E37" i="2"/>
  <c r="G37" i="2" s="1"/>
  <c r="G36" i="2"/>
  <c r="F36" i="2"/>
  <c r="E36" i="2"/>
  <c r="G35" i="2"/>
  <c r="F35" i="2"/>
  <c r="E35" i="2"/>
  <c r="G34" i="2"/>
  <c r="F34" i="2"/>
  <c r="E34" i="2"/>
  <c r="F33" i="2"/>
  <c r="E33" i="2"/>
  <c r="G33" i="2" s="1"/>
  <c r="G32" i="2"/>
  <c r="F32" i="2"/>
  <c r="E32" i="2"/>
  <c r="G31" i="2"/>
  <c r="F31" i="2"/>
  <c r="E31" i="2"/>
  <c r="F30" i="2"/>
  <c r="E30" i="2"/>
  <c r="G30" i="2" s="1"/>
  <c r="F29" i="2"/>
  <c r="E29" i="2"/>
  <c r="G29" i="2" s="1"/>
  <c r="G28" i="2"/>
  <c r="F28" i="2"/>
  <c r="E28" i="2"/>
  <c r="G27" i="2"/>
  <c r="F27" i="2"/>
  <c r="E27" i="2"/>
  <c r="G26" i="2"/>
  <c r="F26" i="2"/>
  <c r="E26" i="2"/>
  <c r="G23" i="2"/>
  <c r="F23" i="2"/>
  <c r="E23" i="2"/>
  <c r="F22" i="2"/>
  <c r="E22" i="2"/>
  <c r="G22" i="2" s="1"/>
  <c r="F21" i="2"/>
  <c r="E21" i="2"/>
  <c r="G21" i="2" s="1"/>
  <c r="G20" i="2"/>
  <c r="F20" i="2"/>
  <c r="E20" i="2"/>
  <c r="G19" i="2"/>
  <c r="F19" i="2"/>
  <c r="E19" i="2"/>
  <c r="F18" i="2"/>
  <c r="E18" i="2"/>
  <c r="G18" i="2" s="1"/>
  <c r="F17" i="2"/>
  <c r="E17" i="2"/>
  <c r="G17" i="2" s="1"/>
  <c r="G16" i="2"/>
  <c r="F16" i="2"/>
  <c r="E16" i="2"/>
  <c r="G15" i="2"/>
  <c r="F15" i="2"/>
  <c r="E15" i="2"/>
  <c r="F14" i="2"/>
  <c r="E14" i="2"/>
  <c r="G14" i="2" s="1"/>
  <c r="G13" i="2"/>
  <c r="K13" i="2" s="1"/>
  <c r="L13" i="2" s="1"/>
  <c r="F13" i="2"/>
  <c r="E13" i="2"/>
  <c r="F10" i="2"/>
  <c r="E10" i="2"/>
  <c r="G10" i="2" s="1"/>
  <c r="F9" i="2"/>
  <c r="E9" i="2"/>
  <c r="G9" i="2" s="1"/>
  <c r="G8" i="2"/>
  <c r="F8" i="2"/>
  <c r="E8" i="2"/>
  <c r="G7" i="2"/>
  <c r="F7" i="2"/>
  <c r="E7" i="2"/>
  <c r="F6" i="2"/>
  <c r="E6" i="2"/>
  <c r="G6" i="2" s="1"/>
  <c r="F5" i="2"/>
  <c r="E5" i="2"/>
  <c r="G5" i="2" s="1"/>
  <c r="F4" i="2"/>
  <c r="E4" i="2"/>
  <c r="G4" i="2" s="1"/>
  <c r="F3" i="2"/>
  <c r="E3" i="2"/>
  <c r="G3" i="2" s="1"/>
  <c r="F2" i="2"/>
  <c r="E2" i="2"/>
  <c r="G2" i="2" s="1"/>
  <c r="K2" i="2" s="1"/>
  <c r="L2" i="2" s="1"/>
  <c r="A10" i="3"/>
  <c r="A17" i="3"/>
  <c r="A3" i="3"/>
  <c r="A15" i="3"/>
  <c r="S2" i="3"/>
  <c r="S3" i="3" s="1"/>
  <c r="Q8" i="3"/>
  <c r="Q20" i="3"/>
  <c r="A6" i="3"/>
  <c r="A13" i="3"/>
  <c r="A16" i="3"/>
  <c r="A7" i="3"/>
  <c r="Q23" i="3"/>
  <c r="A4" i="3"/>
  <c r="Q14" i="3"/>
  <c r="A2" i="3"/>
  <c r="A18" i="3"/>
  <c r="A12" i="3"/>
  <c r="S2" i="4"/>
  <c r="A21" i="3"/>
  <c r="Q11" i="3"/>
  <c r="A19" i="3"/>
  <c r="A5" i="3"/>
  <c r="A22" i="3"/>
  <c r="A9" i="3"/>
  <c r="W55" i="4" l="1"/>
  <c r="W69" i="4"/>
  <c r="W14" i="4"/>
  <c r="P14" i="4" s="1"/>
  <c r="W54" i="4"/>
  <c r="W70" i="4"/>
  <c r="W78" i="4"/>
  <c r="W81" i="4"/>
  <c r="W87" i="4"/>
  <c r="W91" i="4"/>
  <c r="W101" i="4"/>
  <c r="W53" i="4"/>
  <c r="W65" i="4"/>
  <c r="W17" i="4"/>
  <c r="P17" i="4" s="1"/>
  <c r="N22" i="4"/>
  <c r="N24" i="4"/>
  <c r="W4" i="4"/>
  <c r="P4" i="4" s="1"/>
  <c r="W27" i="4"/>
  <c r="W35" i="4"/>
  <c r="W43" i="4"/>
  <c r="W57" i="4"/>
  <c r="W86" i="4"/>
  <c r="W89" i="4"/>
  <c r="W31" i="4"/>
  <c r="W61" i="4"/>
  <c r="W62" i="4"/>
  <c r="W67" i="4"/>
  <c r="W71" i="4"/>
  <c r="W93" i="4"/>
  <c r="W94" i="4"/>
  <c r="W95" i="4"/>
  <c r="W96" i="4"/>
  <c r="W97" i="4"/>
  <c r="W99" i="4"/>
  <c r="W56" i="4"/>
  <c r="W39" i="4"/>
  <c r="W60" i="4"/>
  <c r="W38" i="4"/>
  <c r="W46" i="4"/>
  <c r="W77" i="4"/>
  <c r="W12" i="4"/>
  <c r="P12" i="4" s="1"/>
  <c r="W13" i="4"/>
  <c r="W29" i="4"/>
  <c r="W40" i="4"/>
  <c r="W73" i="4"/>
  <c r="W47" i="4"/>
  <c r="W80" i="4"/>
  <c r="W83" i="4"/>
  <c r="W10" i="4"/>
  <c r="N17" i="4"/>
  <c r="N19" i="4"/>
  <c r="W30" i="4"/>
  <c r="W58" i="4"/>
  <c r="W8" i="4"/>
  <c r="W41" i="4"/>
  <c r="W32" i="4"/>
  <c r="W88" i="4"/>
  <c r="W103" i="4"/>
  <c r="W90" i="4"/>
  <c r="W105" i="4"/>
  <c r="W5" i="4"/>
  <c r="W6" i="4"/>
  <c r="W48" i="4"/>
  <c r="W49" i="4"/>
  <c r="W50" i="4"/>
  <c r="W52" i="4"/>
  <c r="W64" i="4"/>
  <c r="W79" i="4"/>
  <c r="W92" i="4"/>
  <c r="W33" i="4"/>
  <c r="W76" i="4"/>
  <c r="W102" i="4"/>
  <c r="W25" i="4"/>
  <c r="W26" i="4"/>
  <c r="W28" i="4"/>
  <c r="W66" i="4"/>
  <c r="W68" i="4"/>
  <c r="W7" i="4"/>
  <c r="P7" i="4" s="1"/>
  <c r="W34" i="4"/>
  <c r="W104" i="4"/>
  <c r="W3" i="4"/>
  <c r="W42" i="4"/>
  <c r="W44" i="4"/>
  <c r="W82" i="4"/>
  <c r="W84" i="4"/>
  <c r="W98" i="4"/>
  <c r="W100" i="4"/>
  <c r="N12" i="4"/>
  <c r="N14" i="4"/>
  <c r="W36" i="4"/>
  <c r="W74" i="4"/>
  <c r="W2" i="4"/>
  <c r="W9" i="4"/>
  <c r="P9" i="4" s="1"/>
  <c r="W59" i="4"/>
  <c r="W72" i="4"/>
  <c r="S14" i="3"/>
  <c r="S20" i="3"/>
  <c r="S11" i="3"/>
  <c r="S23" i="3"/>
  <c r="K26" i="2"/>
  <c r="L26" i="2" s="1"/>
  <c r="K47" i="2"/>
  <c r="L47" i="2" s="1"/>
  <c r="K4" i="2"/>
  <c r="L4" i="2" s="1"/>
  <c r="N8" i="3"/>
  <c r="N7" i="4"/>
  <c r="N9" i="4"/>
  <c r="N4" i="4"/>
  <c r="S3" i="4"/>
  <c r="Q24" i="4"/>
  <c r="Q7" i="4"/>
  <c r="A5" i="4"/>
  <c r="Q14" i="4"/>
  <c r="Q12" i="4"/>
  <c r="A15" i="4"/>
  <c r="A10" i="4"/>
  <c r="A18" i="4"/>
  <c r="A11" i="4"/>
  <c r="Q22" i="4"/>
  <c r="S4" i="3"/>
  <c r="S5" i="3" s="1"/>
  <c r="A16" i="4"/>
  <c r="Q9" i="4"/>
  <c r="S15" i="3"/>
  <c r="Q19" i="4"/>
  <c r="A3" i="4"/>
  <c r="Q17" i="4"/>
  <c r="A8" i="4"/>
  <c r="A20" i="4"/>
  <c r="S21" i="3"/>
  <c r="A21" i="4"/>
  <c r="S12" i="3"/>
  <c r="A2" i="4"/>
  <c r="A13" i="4"/>
  <c r="A23" i="4"/>
  <c r="A6" i="4"/>
  <c r="S24" i="3"/>
  <c r="Q4" i="4"/>
  <c r="S4" i="4"/>
  <c r="S6" i="3"/>
  <c r="S25" i="3"/>
  <c r="S13" i="3"/>
  <c r="S22" i="3"/>
  <c r="S16" i="3"/>
  <c r="X4" i="4"/>
  <c r="S5" i="4"/>
  <c r="J4" i="4"/>
  <c r="J14" i="3"/>
  <c r="X14" i="3"/>
  <c r="X23" i="3"/>
  <c r="J23" i="3"/>
  <c r="S6" i="4"/>
  <c r="S17" i="3"/>
  <c r="S26" i="3"/>
  <c r="S7" i="3"/>
  <c r="S7" i="4"/>
  <c r="J7" i="4"/>
  <c r="X7" i="4"/>
  <c r="S8" i="3"/>
  <c r="S9" i="3" s="1"/>
  <c r="X8" i="3"/>
  <c r="J8" i="3"/>
  <c r="S10" i="3"/>
  <c r="S8" i="4"/>
  <c r="S27" i="3"/>
  <c r="S18" i="3"/>
  <c r="J11" i="3"/>
  <c r="X11" i="3"/>
  <c r="S9" i="4"/>
  <c r="S10" i="4" s="1"/>
  <c r="X9" i="4"/>
  <c r="J9" i="4"/>
  <c r="S11" i="4"/>
  <c r="S19" i="3"/>
  <c r="S28" i="3"/>
  <c r="S12" i="4"/>
  <c r="S13" i="4" s="1"/>
  <c r="X12" i="4"/>
  <c r="J12" i="4"/>
  <c r="J20" i="3"/>
  <c r="X20" i="3"/>
  <c r="S14" i="4"/>
  <c r="S15" i="4" s="1"/>
  <c r="X14" i="4"/>
  <c r="J14" i="4"/>
  <c r="S16" i="4"/>
  <c r="S29" i="3"/>
  <c r="S17" i="4"/>
  <c r="S18" i="4" s="1"/>
  <c r="J17" i="4"/>
  <c r="X17" i="4"/>
  <c r="S19" i="4"/>
  <c r="S20" i="4" s="1"/>
  <c r="X19" i="4"/>
  <c r="J19" i="4"/>
  <c r="S21" i="4"/>
  <c r="S30" i="3"/>
  <c r="S22" i="4"/>
  <c r="S23" i="4" s="1"/>
  <c r="J22" i="4"/>
  <c r="X22" i="4"/>
  <c r="S24" i="4"/>
  <c r="X24" i="4"/>
  <c r="J24" i="4"/>
  <c r="S25" i="4"/>
  <c r="S31" i="3"/>
  <c r="S32" i="3"/>
  <c r="S26" i="4"/>
  <c r="S27" i="4"/>
  <c r="S33" i="3"/>
  <c r="S34" i="3"/>
  <c r="S28" i="4"/>
  <c r="S29" i="4"/>
  <c r="S35" i="3"/>
  <c r="S36" i="3"/>
  <c r="S30" i="4"/>
  <c r="S31" i="4"/>
  <c r="S37" i="3"/>
  <c r="S38" i="3"/>
  <c r="S32" i="4"/>
  <c r="S33" i="4"/>
  <c r="S39" i="3"/>
  <c r="S40" i="3"/>
  <c r="S34" i="4"/>
  <c r="S35" i="4"/>
  <c r="S41" i="3"/>
  <c r="S42" i="3"/>
  <c r="S36" i="4"/>
  <c r="S37" i="4"/>
  <c r="S43" i="3"/>
  <c r="S44" i="3"/>
  <c r="S38" i="4"/>
  <c r="S39" i="4"/>
  <c r="S45" i="3"/>
  <c r="S46" i="3"/>
  <c r="S40" i="4"/>
  <c r="S41" i="4"/>
  <c r="S47" i="3"/>
  <c r="S48" i="3"/>
  <c r="S42" i="4"/>
  <c r="S43" i="4"/>
  <c r="S49" i="3"/>
  <c r="S50" i="3"/>
  <c r="S44" i="4"/>
  <c r="S45" i="4"/>
  <c r="S51" i="3"/>
  <c r="S52" i="3"/>
  <c r="S46" i="4"/>
  <c r="S47" i="4"/>
  <c r="S53" i="3"/>
  <c r="S54" i="3"/>
  <c r="S48" i="4"/>
  <c r="S49" i="4"/>
  <c r="S55" i="3"/>
  <c r="S56" i="3"/>
  <c r="S50" i="4"/>
  <c r="S51" i="4"/>
  <c r="S57" i="3"/>
  <c r="S58" i="3"/>
  <c r="S52" i="4"/>
  <c r="S53" i="4"/>
  <c r="S59" i="3"/>
  <c r="S60" i="3"/>
  <c r="S54" i="4"/>
  <c r="S55" i="4"/>
  <c r="S61" i="3"/>
  <c r="S62" i="3"/>
  <c r="S56" i="4"/>
  <c r="S57" i="4"/>
  <c r="S63" i="3"/>
  <c r="S64" i="3"/>
  <c r="S58" i="4"/>
  <c r="S59" i="4"/>
  <c r="S65" i="3"/>
  <c r="S66" i="3"/>
  <c r="S60" i="4"/>
  <c r="S61" i="4"/>
  <c r="S67" i="3"/>
  <c r="S68" i="3"/>
  <c r="S62" i="4"/>
  <c r="S63" i="4"/>
  <c r="S69" i="3"/>
  <c r="S70" i="3"/>
  <c r="S64" i="4"/>
  <c r="S65" i="4"/>
  <c r="S71" i="3"/>
  <c r="S72" i="3"/>
  <c r="S66" i="4"/>
  <c r="S67" i="4"/>
  <c r="S73" i="3"/>
  <c r="S74" i="3"/>
  <c r="S68" i="4"/>
  <c r="S69" i="4"/>
  <c r="S75" i="3"/>
  <c r="S76" i="3"/>
  <c r="S70" i="4"/>
  <c r="S71" i="4"/>
  <c r="S77" i="3"/>
  <c r="S78" i="3"/>
  <c r="S72" i="4"/>
  <c r="S73" i="4"/>
  <c r="S79" i="3"/>
  <c r="S80" i="3"/>
  <c r="S74" i="4"/>
  <c r="S75" i="4"/>
  <c r="S81" i="3"/>
  <c r="S82" i="3"/>
  <c r="S76" i="4"/>
  <c r="S77" i="4"/>
  <c r="S83" i="3"/>
  <c r="S84" i="3"/>
  <c r="S78" i="4"/>
  <c r="S79" i="4"/>
  <c r="S85" i="3"/>
  <c r="S86" i="3"/>
  <c r="S80" i="4"/>
  <c r="S81" i="4"/>
  <c r="S87" i="3"/>
  <c r="S88" i="3"/>
  <c r="S82" i="4"/>
  <c r="S83" i="4"/>
  <c r="S89" i="3"/>
  <c r="S90" i="3"/>
  <c r="S84" i="4"/>
  <c r="S85" i="4"/>
  <c r="S91" i="3"/>
  <c r="S92" i="3"/>
  <c r="S86" i="4"/>
  <c r="S87" i="4"/>
  <c r="S93" i="3"/>
  <c r="S94" i="3"/>
  <c r="S88" i="4"/>
  <c r="S89" i="4"/>
  <c r="S95" i="3"/>
  <c r="S96" i="3"/>
  <c r="S90" i="4"/>
  <c r="S91" i="4"/>
  <c r="S97" i="3"/>
  <c r="S98" i="3"/>
  <c r="S92" i="4"/>
  <c r="S93" i="4"/>
  <c r="S99" i="3"/>
  <c r="S100" i="3"/>
  <c r="S94" i="4"/>
  <c r="S95" i="4"/>
  <c r="S101" i="3"/>
  <c r="S102" i="3"/>
  <c r="S96" i="4"/>
  <c r="S97" i="4"/>
  <c r="S103" i="3"/>
  <c r="S104" i="3"/>
  <c r="S98" i="4"/>
  <c r="S99" i="4"/>
  <c r="S105" i="3"/>
  <c r="S106" i="3"/>
  <c r="S100" i="4"/>
  <c r="S101" i="4"/>
  <c r="S107" i="3"/>
  <c r="S108" i="3"/>
  <c r="S102" i="4"/>
  <c r="S103" i="4"/>
  <c r="S104" i="4"/>
  <c r="S105" i="4"/>
</calcChain>
</file>

<file path=xl/sharedStrings.xml><?xml version="1.0" encoding="utf-8"?>
<sst xmlns="http://schemas.openxmlformats.org/spreadsheetml/2006/main" count="2969" uniqueCount="717">
  <si>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</si>
  <si>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</si>
  <si>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</si>
  <si>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</si>
  <si>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</si>
  <si>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</si>
  <si>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</si>
  <si>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</si>
  <si>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</si>
  <si>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</si>
  <si>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</si>
  <si>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</si>
  <si>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</si>
  <si>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</si>
  <si>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</si>
  <si>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</si>
  <si>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</si>
  <si>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</si>
  <si>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</si>
  <si>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</si>
  <si>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</si>
  <si>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</si>
  <si>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</si>
  <si>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</si>
  <si>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</si>
  <si>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</si>
  <si>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</si>
  <si>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</si>
  <si>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</si>
  <si>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</si>
  <si>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</si>
  <si>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</si>
  <si>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</si>
  <si>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</si>
  <si>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</si>
  <si>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</si>
  <si>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</si>
  <si>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</si>
  <si>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</si>
  <si>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</si>
  <si>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</si>
  <si>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</si>
  <si>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</si>
  <si>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</si>
  <si>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</si>
  <si>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</si>
  <si>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</si>
  <si>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</si>
  <si>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</si>
  <si>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</si>
  <si>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</si>
  <si>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</si>
  <si>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</si>
  <si>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</si>
  <si>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</si>
  <si>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</si>
  <si>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</si>
  <si>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</si>
  <si>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</si>
  <si>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</si>
  <si>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</si>
  <si>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</si>
  <si>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</si>
  <si>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</si>
  <si>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</si>
  <si>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</si>
  <si>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</si>
  <si>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</si>
  <si>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</si>
  <si>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</si>
  <si>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</si>
  <si>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</si>
  <si>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</si>
  <si>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</si>
  <si>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</si>
  <si>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</si>
  <si>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</si>
  <si>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</si>
  <si>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</si>
  <si>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</si>
  <si>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</si>
  <si>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</si>
  <si>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</si>
  <si>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</si>
  <si>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</si>
  <si>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</si>
  <si>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</si>
  <si>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</si>
  <si>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</si>
  <si>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</si>
  <si>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</si>
  <si>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</si>
  <si>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</si>
  <si>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</si>
  <si>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</si>
  <si>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</si>
  <si>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</si>
  <si>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</si>
  <si>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</si>
  <si>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</si>
  <si>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</si>
  <si>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</si>
  <si>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</si>
  <si>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</si>
  <si>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</si>
  <si>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</si>
  <si>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</si>
  <si>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</si>
  <si>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</si>
  <si>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</si>
  <si>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</si>
  <si>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</si>
  <si>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</si>
  <si>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</si>
  <si>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</si>
  <si>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</si>
  <si>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</si>
  <si>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</si>
  <si>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</si>
  <si>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</si>
  <si>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</si>
  <si>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</si>
  <si>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</si>
  <si>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</si>
  <si>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</si>
  <si>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</si>
  <si>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</si>
  <si>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</si>
  <si>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</si>
  <si>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</si>
  <si>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</si>
  <si>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</si>
  <si>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</si>
  <si>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</si>
  <si>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</si>
  <si>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</si>
  <si>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</si>
  <si>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</si>
  <si>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</si>
  <si>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</si>
  <si>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</si>
  <si>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</si>
  <si>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</si>
  <si>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</si>
  <si>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</si>
  <si>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</si>
  <si>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</si>
  <si>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</si>
  <si>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</si>
  <si>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</si>
  <si>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</si>
  <si>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</si>
  <si>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</si>
  <si>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</si>
  <si>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</si>
  <si>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</si>
  <si>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</si>
  <si>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</si>
  <si>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</si>
  <si>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</si>
  <si>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</si>
  <si>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</si>
  <si>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</si>
  <si>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</si>
  <si>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</si>
  <si>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</si>
  <si>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</si>
  <si>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</si>
  <si>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</si>
  <si>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</si>
  <si>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</si>
  <si>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</si>
  <si>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</si>
  <si>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</si>
  <si>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Зеленая Линия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</si>
  <si>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</si>
  <si>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</si>
  <si>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</si>
  <si>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</si>
  <si>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</si>
  <si>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</si>
  <si>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</si>
  <si>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</si>
  <si>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</si>
  <si>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</si>
  <si>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</si>
  <si>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</si>
  <si>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</si>
  <si>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</si>
  <si>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</si>
  <si>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</si>
  <si>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</si>
  <si>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</si>
  <si>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</si>
  <si>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</si>
  <si>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</si>
  <si>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</si>
  <si>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</si>
  <si>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</si>
  <si>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</si>
  <si>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</si>
  <si>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</si>
  <si>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</si>
  <si>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</si>
  <si>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</si>
  <si>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</si>
  <si>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</si>
  <si>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</si>
  <si>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</si>
  <si>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</si>
  <si>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</si>
  <si>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</si>
  <si>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</si>
  <si>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</si>
  <si>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</si>
  <si>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</si>
  <si>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</si>
  <si>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</si>
  <si>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</si>
  <si>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</si>
  <si>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</si>
  <si>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</si>
  <si>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</si>
  <si>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</si>
  <si>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</si>
  <si>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</si>
  <si>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</si>
  <si>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</si>
  <si>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</si>
  <si>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</si>
  <si>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</si>
  <si>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</si>
  <si>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</si>
  <si>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</si>
  <si>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</si>
  <si>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</si>
  <si>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</si>
  <si>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</si>
  <si>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</si>
  <si>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</si>
  <si>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</si>
  <si>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</si>
  <si>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</si>
  <si>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</si>
  <si>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</si>
  <si>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</si>
  <si>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</si>
  <si>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</si>
  <si>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</si>
  <si>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</si>
  <si>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</si>
  <si>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</si>
  <si>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</si>
  <si>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</si>
  <si>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</si>
  <si>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</si>
  <si>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</si>
  <si>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</si>
  <si>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</si>
  <si>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</si>
  <si>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</si>
  <si>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</si>
  <si>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</si>
  <si>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</si>
  <si>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</si>
  <si>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</si>
  <si>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</si>
  <si>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</si>
  <si>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</si>
  <si>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</si>
  <si>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</si>
  <si>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</si>
  <si>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</si>
  <si>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</si>
  <si>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</si>
  <si>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</si>
  <si>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</si>
  <si>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</si>
  <si>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</si>
  <si>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</si>
  <si>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</si>
  <si>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</si>
  <si>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</si>
  <si>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</si>
  <si>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</si>
  <si>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</si>
  <si>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</si>
  <si>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</si>
  <si>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</si>
  <si>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</si>
  <si>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</si>
  <si>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</si>
  <si>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</si>
  <si>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</si>
  <si>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</si>
  <si>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</si>
  <si>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</si>
  <si>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</si>
  <si>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</si>
  <si>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</si>
  <si>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</si>
  <si>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</si>
  <si>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</si>
  <si>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</si>
  <si>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</si>
  <si>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</si>
  <si>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</si>
  <si>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</si>
  <si>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</si>
  <si>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</si>
  <si>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</si>
  <si>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</si>
  <si>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</si>
  <si>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</si>
  <si>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</si>
  <si>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</si>
  <si>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</si>
  <si>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</si>
  <si>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</si>
  <si>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</si>
  <si>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</si>
  <si>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</si>
  <si>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</si>
  <si>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</si>
  <si>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</si>
  <si>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</si>
  <si>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</si>
  <si>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</si>
  <si>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</si>
  <si>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</si>
  <si>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</si>
  <si>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</si>
  <si>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Н0000097655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</si>
  <si>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</si>
  <si>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</si>
  <si>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</si>
  <si>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</si>
  <si>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</si>
  <si>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</si>
  <si>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</si>
  <si>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</si>
  <si>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</si>
  <si>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</si>
  <si>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</si>
  <si>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</si>
  <si>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</si>
  <si>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</si>
  <si>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</si>
  <si>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</si>
  <si>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</si>
  <si>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</si>
  <si>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</si>
  <si>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</si>
  <si>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</si>
  <si>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</si>
  <si>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</si>
  <si>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</si>
  <si>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</si>
  <si>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</si>
  <si>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</si>
  <si>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</si>
  <si>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</si>
  <si>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</si>
  <si>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</si>
  <si>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</si>
  <si>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</si>
  <si>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</si>
  <si>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</si>
  <si>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</si>
  <si>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</si>
  <si>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</si>
  <si>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</si>
  <si>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</si>
  <si>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</si>
  <si>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</si>
  <si>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</si>
  <si>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</si>
  <si>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</si>
  <si>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</si>
  <si>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</si>
  <si>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</si>
  <si>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</si>
  <si>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</si>
  <si>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</si>
  <si>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</si>
  <si>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</si>
  <si>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</si>
  <si>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</si>
  <si>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</si>
  <si>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</si>
  <si>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</si>
  <si>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</si>
  <si>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</si>
  <si>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</si>
  <si>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</si>
  <si>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</si>
  <si>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</si>
  <si>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</si>
  <si>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</si>
  <si>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</si>
  <si>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</si>
  <si>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</si>
  <si>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</si>
  <si>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</si>
  <si>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</si>
  <si>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</si>
  <si>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</si>
  <si>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</si>
  <si>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</si>
  <si>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</si>
  <si>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</si>
  <si>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</si>
  <si>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</si>
  <si>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</si>
  <si>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</si>
  <si>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</si>
  <si>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</si>
  <si>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</si>
  <si>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</si>
  <si>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</si>
  <si>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</si>
  <si>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</si>
  <si>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</si>
  <si>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</si>
  <si>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</si>
  <si>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</si>
  <si>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</si>
  <si>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</si>
  <si>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</si>
  <si>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</si>
  <si>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</si>
  <si>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</si>
  <si>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</si>
  <si>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</si>
  <si>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</si>
  <si>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</si>
  <si>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</si>
  <si>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</si>
  <si>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</si>
  <si>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</si>
  <si>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</si>
  <si>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</si>
  <si>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</si>
  <si>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</si>
  <si>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</si>
  <si>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</si>
  <si>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</si>
  <si>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</si>
  <si>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</si>
  <si>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</si>
  <si>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</si>
  <si>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</si>
  <si>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</si>
  <si>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</si>
  <si>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</si>
  <si>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</si>
  <si>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</si>
  <si>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</si>
  <si>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</si>
  <si>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</si>
  <si>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</si>
  <si>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20.04.21 ( Светофор)</t>
  </si>
  <si>
    <t>Сводная заявка на 21.04.21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</si>
  <si>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</si>
  <si>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</si>
  <si>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</si>
  <si>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</si>
  <si>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</si>
  <si>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</si>
  <si>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</si>
  <si>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</si>
  <si>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</si>
  <si>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</si>
  <si>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</si>
  <si>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</si>
  <si>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</si>
  <si>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</si>
  <si>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</si>
  <si>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</si>
  <si>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</si>
  <si>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15 апреля</t>
  </si>
  <si>
    <t>на 16 апреля</t>
  </si>
  <si>
    <t>на 17 апреля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</si>
  <si>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</si>
  <si>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</si>
  <si>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</si>
  <si>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</si>
  <si>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</si>
  <si>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</si>
  <si>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</si>
  <si>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</si>
  <si>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</si>
  <si>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</si>
  <si>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</si>
  <si>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</si>
  <si>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</si>
  <si>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</si>
  <si>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</si>
  <si>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</si>
  <si>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</si>
  <si>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</si>
  <si>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</si>
  <si>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</si>
  <si>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</si>
  <si>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</si>
  <si>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</si>
  <si>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</si>
  <si>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</si>
  <si>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</si>
  <si>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</si>
  <si>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</si>
  <si>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</si>
  <si>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</si>
  <si>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</si>
  <si>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</si>
  <si>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</si>
  <si>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</si>
  <si>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</si>
  <si>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</si>
  <si>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</si>
  <si>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</si>
  <si>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</si>
  <si>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</si>
  <si>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</si>
  <si>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</si>
  <si>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</si>
  <si>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</si>
  <si>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</si>
  <si>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</si>
  <si>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</si>
  <si>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</si>
  <si>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</si>
  <si>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</si>
  <si>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</si>
  <si>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</si>
  <si>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</si>
  <si>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</si>
  <si>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</si>
  <si>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</si>
  <si>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</si>
  <si>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</si>
  <si>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</si>
  <si>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</si>
  <si>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</si>
  <si>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</si>
  <si>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</si>
  <si>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</si>
  <si>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</si>
  <si>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</si>
  <si>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</si>
  <si>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</si>
  <si>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</si>
  <si>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</si>
  <si>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</si>
  <si>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</si>
  <si>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</si>
  <si>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</si>
  <si>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</si>
  <si>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</si>
  <si>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</si>
  <si>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</si>
  <si>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</si>
  <si>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</si>
  <si>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</si>
  <si>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</si>
  <si>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</si>
  <si>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</si>
  <si>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</si>
  <si>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</si>
  <si>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</si>
  <si>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</si>
  <si>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</si>
  <si>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</si>
  <si>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</si>
  <si>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</si>
  <si>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</si>
  <si>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</si>
  <si>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</si>
  <si>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</si>
  <si>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</si>
  <si>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Рикотта с шоколадом "Unagrande", 30%, 0,14 кг, пл/с</t>
  </si>
  <si>
    <t>Рикотта с шоколадом "Unagrande", 30%, 0,18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</si>
  <si>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</si>
  <si>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</si>
  <si>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</si>
  <si>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</si>
  <si>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Творожный "Pretto", 65%, 0,18 кг, пл/с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</si>
  <si>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</si>
  <si>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</si>
  <si>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</si>
  <si>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</si>
  <si>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</si>
  <si>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</si>
  <si>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</si>
  <si>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</si>
  <si>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</si>
  <si>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</si>
  <si>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Н0000094739</t>
  </si>
  <si>
    <t>Н0000088580</t>
  </si>
  <si>
    <t>Н0000086057</t>
  </si>
  <si>
    <t>Н0000088579</t>
  </si>
  <si>
    <t>Н0000087999</t>
  </si>
  <si>
    <t>Н0000089110</t>
  </si>
  <si>
    <t>Н0000092745</t>
  </si>
  <si>
    <t>Н0000086349</t>
  </si>
  <si>
    <t>Н0000090762</t>
  </si>
  <si>
    <t>Н0000094994</t>
  </si>
  <si>
    <t>Н0000086350</t>
  </si>
  <si>
    <t>Н0000088771</t>
  </si>
  <si>
    <t>Н0000090905</t>
  </si>
  <si>
    <t>Н0000082750</t>
  </si>
  <si>
    <t>Н0000094903</t>
  </si>
  <si>
    <t>Н0000085590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</si>
  <si>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</si>
  <si>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</si>
  <si>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</si>
  <si>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</si>
  <si>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</si>
  <si>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</si>
  <si>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</si>
  <si>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</si>
  <si>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</si>
  <si>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</si>
  <si>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</si>
  <si>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</si>
  <si>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</si>
  <si>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</si>
  <si>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</si>
  <si>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</si>
  <si>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</si>
  <si>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</si>
  <si>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</si>
  <si>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</si>
  <si>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</si>
  <si>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</si>
  <si>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</si>
  <si>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</si>
  <si>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</si>
  <si>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</si>
  <si>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</si>
  <si>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</si>
  <si>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</si>
  <si>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</si>
  <si>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</si>
  <si>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</si>
  <si>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</si>
  <si>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</si>
  <si>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</si>
  <si>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</si>
  <si>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</si>
  <si>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</si>
  <si>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</si>
  <si>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</si>
  <si>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</si>
  <si>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</si>
  <si>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</si>
  <si>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[36, 6]</t>
  </si>
  <si>
    <t>Для пиццы</t>
  </si>
  <si>
    <t>3.3, Альче, без лактозы</t>
  </si>
  <si>
    <t>Фиор Ди Латте</t>
  </si>
  <si>
    <t>[40, 49, 65, 50, 54, 66, 59]</t>
  </si>
  <si>
    <t>2.7, Сакко</t>
  </si>
  <si>
    <t>Маркет Перекресток</t>
  </si>
  <si>
    <t>[20, 12, 27, 2, 28, 63, 64, 30, 1, 11, 17]</t>
  </si>
  <si>
    <t>2.7, Альче</t>
  </si>
  <si>
    <t>Моцарелла</t>
  </si>
  <si>
    <t>[67, 19, 23, 22, 25, 21, 32, 18, 9, 14, 15, 16, 26, 13, 29, 4, 3, 38, 5]</t>
  </si>
  <si>
    <t>3.3, Сакко</t>
  </si>
  <si>
    <t>[41, 42, 43, 44, 45, 46, 47, 48, 55, 56, 57, 58, 60, 61, 62]</t>
  </si>
  <si>
    <t>3.6, Альче</t>
  </si>
  <si>
    <t>[33, 34, 37, 35, 31]</t>
  </si>
  <si>
    <t>Метро</t>
  </si>
  <si>
    <t>[39, 52, 53]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</si>
  <si>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</si>
  <si>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</si>
  <si>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</si>
  <si>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</si>
  <si>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</si>
  <si>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</si>
  <si>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</si>
  <si>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</si>
  <si>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</si>
  <si>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</si>
  <si>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</si>
  <si>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</si>
  <si>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</si>
  <si>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</si>
  <si>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</si>
  <si>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</si>
  <si>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</si>
  <si>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</si>
  <si>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125</t>
  </si>
  <si>
    <t>Мультиголова</t>
  </si>
  <si>
    <t>Вода: 100</t>
  </si>
  <si>
    <t>-</t>
  </si>
  <si>
    <t>Вода: 200</t>
  </si>
  <si>
    <t>малый Комет</t>
  </si>
  <si>
    <t>Вода: 8</t>
  </si>
  <si>
    <t>Соль: 30</t>
  </si>
  <si>
    <t>Ульма</t>
  </si>
  <si>
    <t>Соль: 280</t>
  </si>
  <si>
    <t>Короткая мойка</t>
  </si>
  <si>
    <t>Длинная мойка</t>
  </si>
  <si>
    <t>Вода: 25</t>
  </si>
  <si>
    <t>Масса</t>
  </si>
  <si>
    <t>Соль: 1</t>
  </si>
  <si>
    <t>Соль: 1200</t>
  </si>
  <si>
    <t>Соль: 15</t>
  </si>
  <si>
    <t>Соль: 200</t>
  </si>
  <si>
    <t>Соль: 260</t>
  </si>
  <si>
    <t>Соль: 370</t>
  </si>
  <si>
    <t>Соль: 460</t>
  </si>
  <si>
    <t>Соль: 7.5</t>
  </si>
  <si>
    <t>Соль: 700</t>
  </si>
  <si>
    <t>Моцарелла сердечки в воде "Unagrande", 45%, 0,125/0,225 кг, ф/п, (8 шт)</t>
  </si>
  <si>
    <t>3.3, Альче</t>
  </si>
  <si>
    <t>Моцарелла для пиццы "Unagrande", 45%, 0,46 кг, в/у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</si>
</sst>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9" x14ac:knownFonts="1">
    <font>
      <sz val="11"/>
      <color rgb="FF000000"/>
      <name val="Calibri"/>
      <charset val="1"/>
    </font>
    <font>
      <b/>
      <sz val="11"/>
      <name val="Cambria"/>
      <charset val="1"/>
    </font>
    <font>
      <sz val="8"/>
      <color rgb="FF000000"/>
      <name val="Calibri"/>
      <charset val="1"/>
    </font>
    <font>
      <sz val="8"/>
      <name val="Cambria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F1DADA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  <fill>
      <patternFill patternType="solid">
        <fgColor rgb="FFDAE5F1"/>
        <bgColor rgb="FFE5DFEC"/>
      </patternFill>
    </fill>
    <fill>
      <patternFill patternType="solid">
        <fgColor rgb="FFFFEBE0"/>
        <bgColor rgb="FFEBF1D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 applyAlignment="1"/>
    <xf numFmtId="165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2" borderId="1" xfId="0" applyFont="1" applyFill="1" applyBorder="1"/>
    <xf numFmtId="0" fontId="2" fillId="0" borderId="0" xfId="0" applyFont="1" applyAlignment="1"/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8" borderId="1" xfId="0" applyFont="1" applyFill="1" applyBorder="1"/>
    <xf numFmtId="0" fontId="3" fillId="7" borderId="1" xfId="0" applyFont="1" applyFill="1" applyBorder="1"/>
    <xf numFmtId="0" fontId="4" fillId="0" borderId="0" xfId="0" applyFont="1" applyAlignment="1"/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49" fontId="2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3" fillId="6" borderId="0" xfId="0" applyFont="1" applyFill="1"/>
    <xf numFmtId="49" fontId="4" fillId="0" borderId="0" xfId="0" applyNumberFormat="1" applyFont="1" applyAlignment="1"/>
    <xf numFmtId="49" fontId="0" fillId="0" borderId="0" xfId="0" applyNumberFormat="1" applyAlignment="1"/>
    <xf numFmtId="49" fontId="6" fillId="0" borderId="0" xfId="0" applyNumberFormat="1" applyFont="1" applyAlignment="1">
      <alignment horizontal="center" vertical="center" wrapText="1"/>
    </xf>
    <xf numFmtId="0" fontId="3" fillId="4" borderId="0" xfId="0" applyFont="1" applyFill="1"/>
    <xf numFmtId="0" fontId="3" fillId="3" borderId="0" xfId="0" applyFont="1" applyFill="1"/>
    <xf numFmtId="0" fontId="3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8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EBE0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0EFD4"/>
      <rgbColor rgb="FFF1DADA"/>
      <rgbColor rgb="FF99CCFF"/>
      <rgbColor rgb="FFF7A19A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11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5" x14ac:dyDescent="0.2">
      <c r="A1" s="2" t="s">
        <v>0</v>
      </c>
      <c r="B1" s="3">
        <v>44305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</row>
    <row r="2" spans="1:135" x14ac:dyDescent="0.2">
      <c r="A2" s="2" t="s">
        <v>134</v>
      </c>
      <c r="B2" s="1" t="s">
        <v>135</v>
      </c>
      <c r="J2" s="1" t="s">
        <v>136</v>
      </c>
      <c r="N2" s="1" t="s">
        <v>137</v>
      </c>
      <c r="Q2" s="1" t="s">
        <v>138</v>
      </c>
      <c r="U2" s="1" t="s">
        <v>139</v>
      </c>
      <c r="V2" s="1" t="s">
        <v>140</v>
      </c>
      <c r="Z2" s="1" t="s">
        <v>141</v>
      </c>
      <c r="AB2" s="1" t="s">
        <v>142</v>
      </c>
      <c r="AU2" s="1" t="s">
        <v>143</v>
      </c>
      <c r="AZ2" s="1" t="s">
        <v>144</v>
      </c>
      <c r="BB2" s="1" t="s">
        <v>145</v>
      </c>
      <c r="BO2" s="1" t="s">
        <v>146</v>
      </c>
      <c r="BP2" s="1" t="s">
        <v>147</v>
      </c>
      <c r="CA2" s="1" t="s">
        <v>148</v>
      </c>
      <c r="CU2" s="1" t="s">
        <v>149</v>
      </c>
      <c r="CX2" s="1" t="s">
        <v>150</v>
      </c>
      <c r="DD2" s="1" t="s">
        <v>151</v>
      </c>
      <c r="DF2" s="1" t="s">
        <v>152</v>
      </c>
      <c r="DO2" s="1" t="s">
        <v>153</v>
      </c>
      <c r="DV2" s="1" t="s">
        <v>154</v>
      </c>
      <c r="DW2" s="1" t="s">
        <v>155</v>
      </c>
      <c r="EB2" s="1" t="s">
        <v>156</v>
      </c>
      <c r="EC2" s="1" t="s">
        <v>134</v>
      </c>
    </row>
    <row r="3" spans="1:135" x14ac:dyDescent="0.2">
      <c r="A3" s="2" t="s">
        <v>157</v>
      </c>
      <c r="B3" s="1" t="s">
        <v>135</v>
      </c>
      <c r="C3" s="1" t="s">
        <v>135</v>
      </c>
      <c r="D3" s="1" t="s">
        <v>135</v>
      </c>
      <c r="E3" s="1" t="s">
        <v>135</v>
      </c>
      <c r="F3" s="1" t="s">
        <v>135</v>
      </c>
      <c r="G3" s="1" t="s">
        <v>135</v>
      </c>
      <c r="H3" s="1" t="s">
        <v>135</v>
      </c>
      <c r="I3" s="1" t="s">
        <v>135</v>
      </c>
      <c r="J3" s="1" t="s">
        <v>158</v>
      </c>
      <c r="K3" s="1" t="s">
        <v>158</v>
      </c>
      <c r="L3" s="1" t="s">
        <v>158</v>
      </c>
      <c r="M3" s="1" t="s">
        <v>158</v>
      </c>
      <c r="N3" s="1" t="s">
        <v>159</v>
      </c>
      <c r="O3" s="1" t="s">
        <v>160</v>
      </c>
      <c r="P3" s="1" t="s">
        <v>148</v>
      </c>
      <c r="Q3" s="1" t="s">
        <v>161</v>
      </c>
      <c r="R3" s="1" t="s">
        <v>161</v>
      </c>
      <c r="S3" s="1" t="s">
        <v>161</v>
      </c>
      <c r="T3" s="1" t="s">
        <v>161</v>
      </c>
      <c r="U3" s="1" t="s">
        <v>161</v>
      </c>
      <c r="V3" s="1" t="s">
        <v>161</v>
      </c>
      <c r="W3" s="1" t="s">
        <v>161</v>
      </c>
      <c r="X3" s="1" t="s">
        <v>161</v>
      </c>
      <c r="Y3" s="1" t="s">
        <v>161</v>
      </c>
      <c r="Z3" s="1" t="s">
        <v>161</v>
      </c>
      <c r="AA3" s="1" t="s">
        <v>162</v>
      </c>
      <c r="AB3" s="1" t="s">
        <v>162</v>
      </c>
      <c r="AC3" s="1" t="s">
        <v>162</v>
      </c>
      <c r="AD3" s="1" t="s">
        <v>162</v>
      </c>
      <c r="AE3" s="1" t="s">
        <v>162</v>
      </c>
      <c r="AF3" s="1" t="s">
        <v>162</v>
      </c>
      <c r="AG3" s="1" t="s">
        <v>162</v>
      </c>
      <c r="AH3" s="1" t="s">
        <v>162</v>
      </c>
      <c r="AI3" s="1" t="s">
        <v>162</v>
      </c>
      <c r="AJ3" s="1" t="s">
        <v>162</v>
      </c>
      <c r="AK3" s="1" t="s">
        <v>162</v>
      </c>
      <c r="AL3" s="1" t="s">
        <v>162</v>
      </c>
      <c r="AM3" s="1" t="s">
        <v>162</v>
      </c>
      <c r="AN3" s="1" t="s">
        <v>162</v>
      </c>
      <c r="AO3" s="1" t="s">
        <v>162</v>
      </c>
      <c r="AP3" s="1" t="s">
        <v>162</v>
      </c>
      <c r="AQ3" s="1" t="s">
        <v>162</v>
      </c>
      <c r="AR3" s="1" t="s">
        <v>162</v>
      </c>
      <c r="AS3" s="1" t="s">
        <v>162</v>
      </c>
      <c r="AT3" s="1" t="s">
        <v>162</v>
      </c>
      <c r="AU3" s="1" t="s">
        <v>163</v>
      </c>
      <c r="AV3" s="1" t="s">
        <v>163</v>
      </c>
      <c r="AW3" s="1" t="s">
        <v>163</v>
      </c>
      <c r="AX3" s="1" t="s">
        <v>163</v>
      </c>
      <c r="AY3" s="1" t="s">
        <v>163</v>
      </c>
      <c r="AZ3" s="1" t="s">
        <v>144</v>
      </c>
      <c r="BA3" s="1" t="s">
        <v>144</v>
      </c>
      <c r="BB3" s="1" t="s">
        <v>164</v>
      </c>
      <c r="BC3" s="1" t="s">
        <v>164</v>
      </c>
      <c r="BD3" s="1" t="s">
        <v>164</v>
      </c>
      <c r="BE3" s="1" t="s">
        <v>164</v>
      </c>
      <c r="BF3" s="1" t="s">
        <v>164</v>
      </c>
      <c r="BG3" s="1" t="s">
        <v>164</v>
      </c>
      <c r="BH3" s="1" t="s">
        <v>164</v>
      </c>
      <c r="BI3" s="1" t="s">
        <v>164</v>
      </c>
      <c r="BJ3" s="1" t="s">
        <v>164</v>
      </c>
      <c r="BK3" s="1" t="s">
        <v>164</v>
      </c>
      <c r="BL3" s="1" t="s">
        <v>164</v>
      </c>
      <c r="BM3" s="1" t="s">
        <v>164</v>
      </c>
      <c r="BN3" s="1" t="s">
        <v>164</v>
      </c>
      <c r="BO3" s="1" t="s">
        <v>146</v>
      </c>
      <c r="BP3" s="1" t="s">
        <v>165</v>
      </c>
      <c r="BQ3" s="1" t="s">
        <v>165</v>
      </c>
      <c r="BR3" s="1" t="s">
        <v>165</v>
      </c>
      <c r="BS3" s="1" t="s">
        <v>165</v>
      </c>
      <c r="BT3" s="1" t="s">
        <v>165</v>
      </c>
      <c r="BU3" s="1" t="s">
        <v>165</v>
      </c>
      <c r="BV3" s="1" t="s">
        <v>165</v>
      </c>
      <c r="BW3" s="1" t="s">
        <v>165</v>
      </c>
      <c r="BX3" s="1" t="s">
        <v>165</v>
      </c>
      <c r="BY3" s="1" t="s">
        <v>165</v>
      </c>
      <c r="BZ3" s="1" t="s">
        <v>165</v>
      </c>
      <c r="CA3" s="1" t="s">
        <v>148</v>
      </c>
      <c r="CB3" s="1" t="s">
        <v>148</v>
      </c>
      <c r="CC3" s="1" t="s">
        <v>148</v>
      </c>
      <c r="CD3" s="1" t="s">
        <v>148</v>
      </c>
      <c r="CE3" s="1" t="s">
        <v>148</v>
      </c>
      <c r="CF3" s="1" t="s">
        <v>148</v>
      </c>
      <c r="CG3" s="1" t="s">
        <v>148</v>
      </c>
      <c r="CH3" s="1" t="s">
        <v>148</v>
      </c>
      <c r="CI3" s="1" t="s">
        <v>148</v>
      </c>
      <c r="CJ3" s="1" t="s">
        <v>148</v>
      </c>
      <c r="CK3" s="1" t="s">
        <v>148</v>
      </c>
      <c r="CL3" s="1" t="s">
        <v>148</v>
      </c>
      <c r="CM3" s="1" t="s">
        <v>148</v>
      </c>
      <c r="CN3" s="1" t="s">
        <v>148</v>
      </c>
      <c r="CO3" s="1" t="s">
        <v>148</v>
      </c>
      <c r="CP3" s="1" t="s">
        <v>148</v>
      </c>
      <c r="CQ3" s="1" t="s">
        <v>148</v>
      </c>
      <c r="CR3" s="1" t="s">
        <v>148</v>
      </c>
      <c r="CS3" s="1" t="s">
        <v>148</v>
      </c>
      <c r="CT3" s="1" t="s">
        <v>148</v>
      </c>
      <c r="CU3" s="1" t="s">
        <v>149</v>
      </c>
      <c r="CV3" s="1" t="s">
        <v>149</v>
      </c>
      <c r="CW3" s="1" t="s">
        <v>149</v>
      </c>
      <c r="CX3" s="1" t="s">
        <v>166</v>
      </c>
      <c r="CY3" s="1" t="s">
        <v>166</v>
      </c>
      <c r="CZ3" s="1" t="s">
        <v>166</v>
      </c>
      <c r="DA3" s="1" t="s">
        <v>166</v>
      </c>
      <c r="DB3" s="1" t="s">
        <v>166</v>
      </c>
      <c r="DC3" s="1" t="s">
        <v>166</v>
      </c>
      <c r="DD3" s="1" t="s">
        <v>151</v>
      </c>
      <c r="DE3" s="1" t="s">
        <v>167</v>
      </c>
      <c r="DF3" s="1" t="s">
        <v>152</v>
      </c>
      <c r="DG3" s="1" t="s">
        <v>152</v>
      </c>
      <c r="DH3" s="1" t="s">
        <v>152</v>
      </c>
      <c r="DI3" s="1" t="s">
        <v>152</v>
      </c>
      <c r="DJ3" s="1" t="s">
        <v>152</v>
      </c>
      <c r="DK3" s="1" t="s">
        <v>152</v>
      </c>
      <c r="DL3" s="1" t="s">
        <v>152</v>
      </c>
      <c r="DM3" s="1" t="s">
        <v>152</v>
      </c>
      <c r="DN3" s="1" t="s">
        <v>152</v>
      </c>
      <c r="DO3" s="1" t="s">
        <v>153</v>
      </c>
      <c r="DP3" s="1" t="s">
        <v>153</v>
      </c>
      <c r="DQ3" s="1" t="s">
        <v>153</v>
      </c>
      <c r="DR3" s="1" t="s">
        <v>153</v>
      </c>
      <c r="DS3" s="1" t="s">
        <v>153</v>
      </c>
      <c r="DT3" s="1" t="s">
        <v>153</v>
      </c>
      <c r="DU3" s="1" t="s">
        <v>153</v>
      </c>
      <c r="DV3" s="1" t="s">
        <v>154</v>
      </c>
      <c r="DW3" s="1" t="s">
        <v>155</v>
      </c>
      <c r="EC3" s="1" t="s">
        <v>157</v>
      </c>
    </row>
    <row r="4" spans="1:135" x14ac:dyDescent="0.2">
      <c r="A4" s="2" t="s">
        <v>168</v>
      </c>
      <c r="B4" s="1" t="s">
        <v>169</v>
      </c>
      <c r="C4" s="1" t="s">
        <v>169</v>
      </c>
      <c r="D4" s="1" t="s">
        <v>169</v>
      </c>
      <c r="E4" s="1" t="s">
        <v>169</v>
      </c>
      <c r="F4" s="1" t="s">
        <v>169</v>
      </c>
      <c r="G4" s="1" t="s">
        <v>170</v>
      </c>
      <c r="H4" s="1" t="s">
        <v>171</v>
      </c>
      <c r="I4" s="1" t="s">
        <v>169</v>
      </c>
      <c r="J4" s="1" t="s">
        <v>169</v>
      </c>
      <c r="K4" s="1" t="s">
        <v>169</v>
      </c>
      <c r="L4" s="1" t="s">
        <v>169</v>
      </c>
      <c r="M4" s="1" t="s">
        <v>169</v>
      </c>
      <c r="N4" s="1" t="s">
        <v>169</v>
      </c>
      <c r="O4" s="1" t="s">
        <v>172</v>
      </c>
      <c r="P4" s="1" t="s">
        <v>173</v>
      </c>
      <c r="Q4" s="1" t="s">
        <v>169</v>
      </c>
      <c r="R4" s="1" t="s">
        <v>174</v>
      </c>
      <c r="S4" s="1" t="s">
        <v>175</v>
      </c>
      <c r="T4" s="1" t="s">
        <v>169</v>
      </c>
      <c r="U4" s="1" t="s">
        <v>169</v>
      </c>
      <c r="V4" s="1" t="s">
        <v>169</v>
      </c>
      <c r="W4" s="1" t="s">
        <v>169</v>
      </c>
      <c r="X4" s="1" t="s">
        <v>171</v>
      </c>
      <c r="Y4" s="1" t="s">
        <v>175</v>
      </c>
      <c r="Z4" s="1" t="s">
        <v>169</v>
      </c>
      <c r="AA4" s="1" t="s">
        <v>176</v>
      </c>
      <c r="AB4" s="1" t="s">
        <v>172</v>
      </c>
      <c r="AC4" s="1" t="s">
        <v>172</v>
      </c>
      <c r="AD4" s="1" t="s">
        <v>177</v>
      </c>
      <c r="AE4" s="1" t="s">
        <v>175</v>
      </c>
      <c r="AF4" s="1" t="s">
        <v>171</v>
      </c>
      <c r="AG4" s="1" t="s">
        <v>171</v>
      </c>
      <c r="AH4" s="1" t="s">
        <v>172</v>
      </c>
      <c r="AI4" s="1" t="s">
        <v>172</v>
      </c>
      <c r="AJ4" s="1" t="s">
        <v>173</v>
      </c>
      <c r="AK4" s="1" t="s">
        <v>178</v>
      </c>
      <c r="AL4" s="1" t="s">
        <v>172</v>
      </c>
      <c r="AM4" s="1" t="s">
        <v>179</v>
      </c>
      <c r="AN4" s="1" t="s">
        <v>179</v>
      </c>
      <c r="AO4" s="1" t="s">
        <v>173</v>
      </c>
      <c r="AP4" s="1" t="s">
        <v>173</v>
      </c>
      <c r="AQ4" s="1" t="s">
        <v>180</v>
      </c>
      <c r="AR4" s="1" t="s">
        <v>172</v>
      </c>
      <c r="AS4" s="1" t="s">
        <v>172</v>
      </c>
      <c r="AT4" s="1" t="s">
        <v>179</v>
      </c>
      <c r="AU4" s="1" t="s">
        <v>172</v>
      </c>
      <c r="AV4" s="1" t="s">
        <v>172</v>
      </c>
      <c r="AW4" s="1" t="s">
        <v>172</v>
      </c>
      <c r="AX4" s="1" t="s">
        <v>172</v>
      </c>
      <c r="AY4" s="1" t="s">
        <v>172</v>
      </c>
      <c r="AZ4" s="1" t="s">
        <v>181</v>
      </c>
      <c r="BA4" s="1" t="s">
        <v>181</v>
      </c>
      <c r="BB4" s="1" t="s">
        <v>172</v>
      </c>
      <c r="BC4" s="1" t="s">
        <v>172</v>
      </c>
      <c r="BD4" s="1" t="s">
        <v>173</v>
      </c>
      <c r="BE4" s="1" t="s">
        <v>173</v>
      </c>
      <c r="BF4" s="1" t="s">
        <v>182</v>
      </c>
      <c r="BG4" s="1" t="s">
        <v>171</v>
      </c>
      <c r="BH4" s="1" t="s">
        <v>176</v>
      </c>
      <c r="BI4" s="1" t="s">
        <v>178</v>
      </c>
      <c r="BJ4" s="1" t="s">
        <v>183</v>
      </c>
      <c r="BK4" s="1" t="s">
        <v>184</v>
      </c>
      <c r="BL4" s="1" t="s">
        <v>171</v>
      </c>
      <c r="BM4" s="1" t="s">
        <v>179</v>
      </c>
      <c r="BN4" s="1" t="s">
        <v>175</v>
      </c>
      <c r="BO4" s="1" t="s">
        <v>172</v>
      </c>
      <c r="BP4" s="1" t="s">
        <v>172</v>
      </c>
      <c r="BQ4" s="1" t="s">
        <v>172</v>
      </c>
      <c r="BR4" s="1" t="s">
        <v>173</v>
      </c>
      <c r="BS4" s="1" t="s">
        <v>178</v>
      </c>
      <c r="BT4" s="1" t="s">
        <v>176</v>
      </c>
      <c r="BU4" s="1" t="s">
        <v>184</v>
      </c>
      <c r="BV4" s="1" t="s">
        <v>179</v>
      </c>
      <c r="BW4" s="1" t="s">
        <v>171</v>
      </c>
      <c r="BX4" s="1" t="s">
        <v>183</v>
      </c>
      <c r="BY4" s="1" t="s">
        <v>182</v>
      </c>
      <c r="BZ4" s="1" t="s">
        <v>171</v>
      </c>
      <c r="CA4" s="1" t="s">
        <v>172</v>
      </c>
      <c r="CB4" s="1" t="s">
        <v>172</v>
      </c>
      <c r="CC4" s="1" t="s">
        <v>178</v>
      </c>
      <c r="CD4" s="1" t="s">
        <v>178</v>
      </c>
      <c r="CE4" s="1" t="s">
        <v>172</v>
      </c>
      <c r="CF4" s="1" t="s">
        <v>172</v>
      </c>
      <c r="CG4" s="1" t="s">
        <v>173</v>
      </c>
      <c r="CH4" s="1" t="s">
        <v>173</v>
      </c>
      <c r="CI4" s="1" t="s">
        <v>180</v>
      </c>
      <c r="CJ4" s="1" t="s">
        <v>175</v>
      </c>
      <c r="CK4" s="1" t="s">
        <v>171</v>
      </c>
      <c r="CL4" s="1" t="s">
        <v>171</v>
      </c>
      <c r="CM4" s="1" t="s">
        <v>171</v>
      </c>
      <c r="CN4" s="1" t="s">
        <v>185</v>
      </c>
      <c r="CO4" s="1" t="s">
        <v>177</v>
      </c>
      <c r="CP4" s="1" t="s">
        <v>177</v>
      </c>
      <c r="CQ4" s="1" t="s">
        <v>177</v>
      </c>
      <c r="CR4" s="1" t="s">
        <v>179</v>
      </c>
      <c r="CS4" s="1" t="s">
        <v>177</v>
      </c>
      <c r="CT4" s="1" t="s">
        <v>170</v>
      </c>
      <c r="CU4" s="1" t="s">
        <v>172</v>
      </c>
      <c r="CV4" s="1" t="s">
        <v>172</v>
      </c>
      <c r="CW4" s="1" t="s">
        <v>171</v>
      </c>
      <c r="CX4" s="1" t="s">
        <v>172</v>
      </c>
      <c r="CY4" s="1" t="s">
        <v>171</v>
      </c>
      <c r="CZ4" s="1" t="s">
        <v>173</v>
      </c>
      <c r="DA4" s="1" t="s">
        <v>175</v>
      </c>
      <c r="DB4" s="1" t="s">
        <v>180</v>
      </c>
      <c r="DC4" s="1" t="s">
        <v>172</v>
      </c>
      <c r="DD4" s="1" t="s">
        <v>173</v>
      </c>
      <c r="DE4" s="1" t="s">
        <v>172</v>
      </c>
      <c r="DF4" s="1" t="s">
        <v>186</v>
      </c>
      <c r="DG4" s="1" t="s">
        <v>173</v>
      </c>
      <c r="DH4" s="1" t="s">
        <v>173</v>
      </c>
      <c r="DI4" s="1" t="s">
        <v>171</v>
      </c>
      <c r="DJ4" s="1" t="s">
        <v>171</v>
      </c>
      <c r="DK4" s="1" t="s">
        <v>175</v>
      </c>
      <c r="DL4" s="1" t="s">
        <v>170</v>
      </c>
      <c r="DM4" s="1" t="s">
        <v>186</v>
      </c>
      <c r="DN4" s="1" t="s">
        <v>177</v>
      </c>
      <c r="DO4" s="1" t="s">
        <v>169</v>
      </c>
      <c r="DP4" s="1" t="s">
        <v>169</v>
      </c>
      <c r="DQ4" s="1" t="s">
        <v>172</v>
      </c>
      <c r="DR4" s="1" t="s">
        <v>172</v>
      </c>
      <c r="DS4" s="1" t="s">
        <v>172</v>
      </c>
      <c r="DT4" s="1" t="s">
        <v>187</v>
      </c>
      <c r="DU4" s="1" t="s">
        <v>187</v>
      </c>
      <c r="EC4" s="1" t="s">
        <v>168</v>
      </c>
    </row>
    <row r="5" spans="1:135" x14ac:dyDescent="0.2">
      <c r="A5" s="2" t="s">
        <v>188</v>
      </c>
      <c r="B5" s="1" t="s">
        <v>189</v>
      </c>
      <c r="C5" s="1" t="s">
        <v>190</v>
      </c>
      <c r="D5" s="1" t="s">
        <v>191</v>
      </c>
      <c r="E5" s="1" t="s">
        <v>192</v>
      </c>
      <c r="F5" s="1" t="s">
        <v>193</v>
      </c>
      <c r="G5" s="1" t="s">
        <v>194</v>
      </c>
      <c r="H5" s="1" t="s">
        <v>195</v>
      </c>
      <c r="I5" s="1" t="s">
        <v>196</v>
      </c>
      <c r="J5" s="1" t="s">
        <v>197</v>
      </c>
      <c r="K5" s="1" t="s">
        <v>198</v>
      </c>
      <c r="L5" s="1" t="s">
        <v>199</v>
      </c>
      <c r="M5" s="1" t="s">
        <v>200</v>
      </c>
      <c r="N5" s="1" t="s">
        <v>201</v>
      </c>
      <c r="O5" s="1" t="s">
        <v>202</v>
      </c>
      <c r="P5" s="1" t="s">
        <v>203</v>
      </c>
      <c r="Q5" s="1" t="s">
        <v>204</v>
      </c>
      <c r="R5" s="1" t="s">
        <v>205</v>
      </c>
      <c r="S5" s="1" t="s">
        <v>206</v>
      </c>
      <c r="T5" s="1" t="s">
        <v>207</v>
      </c>
      <c r="U5" s="1" t="s">
        <v>208</v>
      </c>
      <c r="V5" s="1" t="s">
        <v>209</v>
      </c>
      <c r="W5" s="1" t="s">
        <v>210</v>
      </c>
      <c r="X5" s="1" t="s">
        <v>211</v>
      </c>
      <c r="Y5" s="1" t="s">
        <v>212</v>
      </c>
      <c r="Z5" s="1" t="s">
        <v>213</v>
      </c>
      <c r="AA5" s="1" t="s">
        <v>214</v>
      </c>
      <c r="AB5" s="1" t="s">
        <v>215</v>
      </c>
      <c r="AC5" s="1" t="s">
        <v>216</v>
      </c>
      <c r="AD5" s="1" t="s">
        <v>217</v>
      </c>
      <c r="AE5" s="1" t="s">
        <v>218</v>
      </c>
      <c r="AF5" s="1" t="s">
        <v>219</v>
      </c>
      <c r="AG5" s="1" t="s">
        <v>220</v>
      </c>
      <c r="AH5" s="1" t="s">
        <v>221</v>
      </c>
      <c r="AI5" s="1" t="s">
        <v>222</v>
      </c>
      <c r="AJ5" s="1" t="s">
        <v>223</v>
      </c>
      <c r="AK5" s="1" t="s">
        <v>224</v>
      </c>
      <c r="AL5" s="1" t="s">
        <v>225</v>
      </c>
      <c r="AM5" s="1" t="s">
        <v>226</v>
      </c>
      <c r="AN5" s="1" t="s">
        <v>227</v>
      </c>
      <c r="AO5" s="1" t="s">
        <v>228</v>
      </c>
      <c r="AP5" s="1" t="s">
        <v>229</v>
      </c>
      <c r="AQ5" s="1" t="s">
        <v>230</v>
      </c>
      <c r="AR5" s="1" t="s">
        <v>231</v>
      </c>
      <c r="AS5" s="1" t="s">
        <v>232</v>
      </c>
      <c r="AT5" s="1" t="s">
        <v>233</v>
      </c>
      <c r="AU5" s="1" t="s">
        <v>234</v>
      </c>
      <c r="AV5" s="1" t="s">
        <v>235</v>
      </c>
      <c r="AW5" s="1" t="s">
        <v>236</v>
      </c>
      <c r="AX5" s="1" t="s">
        <v>237</v>
      </c>
      <c r="AY5" s="1" t="s">
        <v>238</v>
      </c>
      <c r="AZ5" s="1" t="s">
        <v>239</v>
      </c>
      <c r="BA5" s="1" t="s">
        <v>240</v>
      </c>
      <c r="BB5" s="1" t="s">
        <v>241</v>
      </c>
      <c r="BC5" s="1" t="s">
        <v>242</v>
      </c>
      <c r="BD5" s="1" t="s">
        <v>243</v>
      </c>
      <c r="BE5" s="1" t="s">
        <v>244</v>
      </c>
      <c r="BF5" s="1" t="s">
        <v>245</v>
      </c>
      <c r="BG5" s="1" t="s">
        <v>246</v>
      </c>
      <c r="BH5" s="1" t="s">
        <v>247</v>
      </c>
      <c r="BI5" s="1" t="s">
        <v>248</v>
      </c>
      <c r="BJ5" s="1" t="s">
        <v>249</v>
      </c>
      <c r="BK5" s="1" t="s">
        <v>250</v>
      </c>
      <c r="BL5" s="1" t="s">
        <v>251</v>
      </c>
      <c r="BM5" s="1" t="s">
        <v>252</v>
      </c>
      <c r="BN5" s="1" t="s">
        <v>253</v>
      </c>
      <c r="BO5" s="1" t="s">
        <v>254</v>
      </c>
      <c r="BP5" s="1" t="s">
        <v>255</v>
      </c>
      <c r="BQ5" s="1" t="s">
        <v>256</v>
      </c>
      <c r="BR5" s="1" t="s">
        <v>257</v>
      </c>
      <c r="BS5" s="1" t="s">
        <v>258</v>
      </c>
      <c r="BT5" s="1" t="s">
        <v>259</v>
      </c>
      <c r="BU5" s="1" t="s">
        <v>260</v>
      </c>
      <c r="BV5" s="1" t="s">
        <v>261</v>
      </c>
      <c r="BW5" s="1" t="s">
        <v>262</v>
      </c>
      <c r="BX5" s="1" t="s">
        <v>263</v>
      </c>
      <c r="BY5" s="1" t="s">
        <v>264</v>
      </c>
      <c r="BZ5" s="1" t="s">
        <v>265</v>
      </c>
      <c r="CA5" s="1" t="s">
        <v>266</v>
      </c>
      <c r="CB5" s="1" t="s">
        <v>267</v>
      </c>
      <c r="CC5" s="1" t="s">
        <v>268</v>
      </c>
      <c r="CD5" s="1" t="s">
        <v>269</v>
      </c>
      <c r="CE5" s="1" t="s">
        <v>270</v>
      </c>
      <c r="CF5" s="1" t="s">
        <v>271</v>
      </c>
      <c r="CG5" s="1" t="s">
        <v>272</v>
      </c>
      <c r="CH5" s="1" t="s">
        <v>273</v>
      </c>
      <c r="CI5" s="1" t="s">
        <v>274</v>
      </c>
      <c r="CJ5" s="1" t="s">
        <v>275</v>
      </c>
      <c r="CK5" s="1" t="s">
        <v>276</v>
      </c>
      <c r="CL5" s="1" t="s">
        <v>277</v>
      </c>
      <c r="CM5" s="1" t="s">
        <v>278</v>
      </c>
      <c r="CN5" s="1" t="s">
        <v>279</v>
      </c>
      <c r="CO5" s="1" t="s">
        <v>280</v>
      </c>
      <c r="CP5" s="1" t="s">
        <v>281</v>
      </c>
      <c r="CQ5" s="1" t="s">
        <v>282</v>
      </c>
      <c r="CR5" s="1" t="s">
        <v>283</v>
      </c>
      <c r="CS5" s="1" t="s">
        <v>284</v>
      </c>
      <c r="CT5" s="1" t="s">
        <v>285</v>
      </c>
      <c r="CU5" s="1" t="s">
        <v>286</v>
      </c>
      <c r="CV5" s="1" t="s">
        <v>287</v>
      </c>
      <c r="CW5" s="1" t="s">
        <v>288</v>
      </c>
      <c r="CX5" s="1" t="s">
        <v>289</v>
      </c>
      <c r="CY5" s="1" t="s">
        <v>290</v>
      </c>
      <c r="CZ5" s="1" t="s">
        <v>291</v>
      </c>
      <c r="DA5" s="1" t="s">
        <v>292</v>
      </c>
      <c r="DB5" s="1" t="s">
        <v>293</v>
      </c>
      <c r="DC5" s="1" t="s">
        <v>294</v>
      </c>
      <c r="DD5" s="1" t="s">
        <v>295</v>
      </c>
      <c r="DE5" s="1" t="s">
        <v>296</v>
      </c>
      <c r="DF5" s="1" t="s">
        <v>297</v>
      </c>
      <c r="DG5" s="1" t="s">
        <v>298</v>
      </c>
      <c r="DH5" s="1" t="s">
        <v>299</v>
      </c>
      <c r="DI5" s="1" t="s">
        <v>300</v>
      </c>
      <c r="DJ5" s="1" t="s">
        <v>301</v>
      </c>
      <c r="DK5" s="1" t="s">
        <v>302</v>
      </c>
      <c r="DL5" s="1" t="s">
        <v>303</v>
      </c>
      <c r="DM5" s="1" t="s">
        <v>304</v>
      </c>
      <c r="DN5" s="1" t="s">
        <v>305</v>
      </c>
      <c r="DO5" s="1" t="s">
        <v>306</v>
      </c>
      <c r="DP5" s="1" t="s">
        <v>307</v>
      </c>
      <c r="DQ5" s="1" t="s">
        <v>308</v>
      </c>
      <c r="DR5" s="1" t="s">
        <v>309</v>
      </c>
      <c r="DS5" s="1" t="s">
        <v>310</v>
      </c>
      <c r="DT5" s="1" t="s">
        <v>311</v>
      </c>
      <c r="DU5" s="1" t="s">
        <v>312</v>
      </c>
      <c r="DV5" s="1" t="s">
        <v>154</v>
      </c>
      <c r="DW5" s="1" t="s">
        <v>313</v>
      </c>
      <c r="DX5" s="1" t="s">
        <v>314</v>
      </c>
      <c r="DZ5" s="1" t="s">
        <v>315</v>
      </c>
      <c r="EC5" s="1" t="s">
        <v>188</v>
      </c>
    </row>
    <row r="6" spans="1:135" x14ac:dyDescent="0.2">
      <c r="A6" s="2" t="s">
        <v>316</v>
      </c>
      <c r="B6" s="1" t="s">
        <v>317</v>
      </c>
      <c r="C6" s="1" t="s">
        <v>318</v>
      </c>
      <c r="D6" s="1" t="s">
        <v>319</v>
      </c>
      <c r="E6" s="1" t="s">
        <v>320</v>
      </c>
      <c r="F6" s="1" t="s">
        <v>321</v>
      </c>
      <c r="G6" s="1" t="s">
        <v>322</v>
      </c>
      <c r="H6" s="1" t="s">
        <v>323</v>
      </c>
      <c r="I6" s="1" t="s">
        <v>324</v>
      </c>
      <c r="J6" s="1" t="s">
        <v>325</v>
      </c>
      <c r="K6" s="1" t="s">
        <v>326</v>
      </c>
      <c r="L6" s="1" t="s">
        <v>327</v>
      </c>
      <c r="M6" s="1" t="s">
        <v>328</v>
      </c>
      <c r="N6" s="1" t="s">
        <v>329</v>
      </c>
      <c r="O6" s="1" t="s">
        <v>330</v>
      </c>
      <c r="P6" s="1" t="s">
        <v>331</v>
      </c>
      <c r="Q6" s="1">
        <v>3503984</v>
      </c>
      <c r="R6" s="1" t="s">
        <v>332</v>
      </c>
      <c r="S6" s="1" t="s">
        <v>333</v>
      </c>
      <c r="T6" s="1" t="s">
        <v>334</v>
      </c>
      <c r="U6" s="1" t="s">
        <v>335</v>
      </c>
      <c r="V6" s="1" t="s">
        <v>336</v>
      </c>
      <c r="W6" s="1" t="s">
        <v>337</v>
      </c>
      <c r="X6" s="1" t="s">
        <v>338</v>
      </c>
      <c r="Y6" s="1" t="s">
        <v>339</v>
      </c>
      <c r="Z6" s="1" t="s">
        <v>340</v>
      </c>
      <c r="AA6" s="1" t="s">
        <v>341</v>
      </c>
      <c r="AB6" s="1" t="s">
        <v>342</v>
      </c>
      <c r="AC6" s="1" t="s">
        <v>343</v>
      </c>
      <c r="AD6" s="1" t="s">
        <v>344</v>
      </c>
      <c r="AE6" s="1" t="s">
        <v>345</v>
      </c>
      <c r="AF6" s="1" t="s">
        <v>346</v>
      </c>
      <c r="AG6" s="1" t="s">
        <v>347</v>
      </c>
      <c r="AH6" s="1" t="s">
        <v>348</v>
      </c>
      <c r="AI6" s="1" t="s">
        <v>349</v>
      </c>
      <c r="AJ6" s="1" t="s">
        <v>350</v>
      </c>
      <c r="AK6" s="1" t="s">
        <v>351</v>
      </c>
      <c r="AL6" s="1" t="s">
        <v>352</v>
      </c>
      <c r="AM6" s="1" t="s">
        <v>353</v>
      </c>
      <c r="AN6" s="1" t="s">
        <v>354</v>
      </c>
      <c r="AO6" s="1" t="s">
        <v>355</v>
      </c>
      <c r="AP6" s="1" t="s">
        <v>356</v>
      </c>
      <c r="AQ6" s="1" t="s">
        <v>357</v>
      </c>
      <c r="AR6" s="1" t="s">
        <v>358</v>
      </c>
      <c r="AS6" s="1" t="s">
        <v>359</v>
      </c>
      <c r="AT6" s="1" t="s">
        <v>360</v>
      </c>
      <c r="AU6" s="1" t="s">
        <v>361</v>
      </c>
      <c r="AV6" s="1" t="s">
        <v>362</v>
      </c>
      <c r="AW6" s="1" t="s">
        <v>363</v>
      </c>
      <c r="AX6" s="1" t="s">
        <v>364</v>
      </c>
      <c r="AY6" s="1" t="s">
        <v>365</v>
      </c>
      <c r="AZ6" s="1" t="s">
        <v>366</v>
      </c>
      <c r="BA6" s="1" t="s">
        <v>367</v>
      </c>
      <c r="BB6" s="1" t="s">
        <v>368</v>
      </c>
      <c r="BC6" s="1" t="s">
        <v>369</v>
      </c>
      <c r="BD6" s="1" t="s">
        <v>370</v>
      </c>
      <c r="BE6" s="1" t="s">
        <v>371</v>
      </c>
      <c r="BF6" s="1">
        <v>327193010</v>
      </c>
      <c r="BG6" s="1" t="s">
        <v>372</v>
      </c>
      <c r="BH6" s="1" t="s">
        <v>373</v>
      </c>
      <c r="BI6" s="1" t="s">
        <v>374</v>
      </c>
      <c r="BJ6" s="1" t="s">
        <v>375</v>
      </c>
      <c r="BK6" s="1" t="s">
        <v>376</v>
      </c>
      <c r="BL6" s="1" t="s">
        <v>377</v>
      </c>
      <c r="BM6" s="1" t="s">
        <v>378</v>
      </c>
      <c r="BN6" s="1" t="s">
        <v>379</v>
      </c>
      <c r="BO6" s="1" t="s">
        <v>380</v>
      </c>
      <c r="BP6" s="1" t="s">
        <v>381</v>
      </c>
      <c r="BQ6" s="1" t="s">
        <v>382</v>
      </c>
      <c r="BR6" s="1" t="s">
        <v>383</v>
      </c>
      <c r="BS6" s="1" t="s">
        <v>384</v>
      </c>
      <c r="BT6" s="1" t="s">
        <v>385</v>
      </c>
      <c r="BU6" s="1" t="s">
        <v>386</v>
      </c>
      <c r="BV6" s="1" t="s">
        <v>387</v>
      </c>
      <c r="BW6" s="1" t="s">
        <v>388</v>
      </c>
      <c r="BX6" s="1" t="s">
        <v>389</v>
      </c>
      <c r="BY6" s="1">
        <v>327192013</v>
      </c>
      <c r="BZ6" s="1" t="s">
        <v>390</v>
      </c>
      <c r="CA6" s="1" t="s">
        <v>391</v>
      </c>
      <c r="CB6" s="1" t="s">
        <v>392</v>
      </c>
      <c r="CC6" s="1" t="s">
        <v>393</v>
      </c>
      <c r="CD6" s="1" t="s">
        <v>394</v>
      </c>
      <c r="CE6" s="1" t="s">
        <v>395</v>
      </c>
      <c r="CF6" s="1" t="s">
        <v>396</v>
      </c>
      <c r="CG6" s="1" t="s">
        <v>397</v>
      </c>
      <c r="CH6" s="1" t="s">
        <v>398</v>
      </c>
      <c r="CI6" s="1" t="s">
        <v>399</v>
      </c>
      <c r="CJ6" s="1" t="s">
        <v>400</v>
      </c>
      <c r="CK6" s="1" t="s">
        <v>401</v>
      </c>
      <c r="CL6" s="1" t="s">
        <v>402</v>
      </c>
      <c r="CM6" s="1" t="s">
        <v>403</v>
      </c>
      <c r="CN6" s="1" t="s">
        <v>404</v>
      </c>
      <c r="CO6" s="1" t="s">
        <v>405</v>
      </c>
      <c r="CP6" s="1" t="s">
        <v>406</v>
      </c>
      <c r="CQ6" s="1" t="s">
        <v>407</v>
      </c>
      <c r="CR6" s="1" t="s">
        <v>408</v>
      </c>
      <c r="CS6" s="1" t="s">
        <v>409</v>
      </c>
      <c r="CT6" s="1">
        <v>326635016</v>
      </c>
      <c r="CU6" s="1" t="s">
        <v>410</v>
      </c>
      <c r="CV6" s="1" t="s">
        <v>411</v>
      </c>
      <c r="CW6" s="1" t="s">
        <v>412</v>
      </c>
      <c r="CX6" s="1" t="s">
        <v>413</v>
      </c>
      <c r="CY6" s="1" t="s">
        <v>414</v>
      </c>
      <c r="CZ6" s="1" t="s">
        <v>415</v>
      </c>
      <c r="DA6" s="1" t="s">
        <v>416</v>
      </c>
      <c r="DB6" s="1" t="s">
        <v>417</v>
      </c>
      <c r="DC6" s="1" t="s">
        <v>418</v>
      </c>
      <c r="DD6" s="1" t="s">
        <v>419</v>
      </c>
      <c r="DE6" s="1" t="s">
        <v>420</v>
      </c>
      <c r="DF6" s="1" t="s">
        <v>421</v>
      </c>
      <c r="DG6" s="1" t="s">
        <v>422</v>
      </c>
      <c r="DH6" s="1" t="s">
        <v>423</v>
      </c>
      <c r="DI6" s="1" t="s">
        <v>424</v>
      </c>
      <c r="DJ6" s="1" t="s">
        <v>425</v>
      </c>
      <c r="DK6" s="1" t="s">
        <v>426</v>
      </c>
      <c r="DL6" s="1">
        <v>326636013</v>
      </c>
      <c r="DM6" s="1" t="s">
        <v>427</v>
      </c>
      <c r="DN6" s="1" t="s">
        <v>428</v>
      </c>
      <c r="DO6" s="1" t="s">
        <v>429</v>
      </c>
      <c r="DP6" s="1" t="s">
        <v>430</v>
      </c>
      <c r="DQ6" s="1" t="s">
        <v>431</v>
      </c>
      <c r="DR6" s="1" t="s">
        <v>432</v>
      </c>
      <c r="DS6" s="1" t="s">
        <v>433</v>
      </c>
      <c r="DT6" s="1" t="s">
        <v>434</v>
      </c>
      <c r="DU6" s="1" t="s">
        <v>435</v>
      </c>
      <c r="DW6" s="1" t="s">
        <v>436</v>
      </c>
      <c r="DX6" s="1" t="s">
        <v>437</v>
      </c>
      <c r="DZ6" s="1" t="s">
        <v>438</v>
      </c>
      <c r="EC6" s="1" t="s">
        <v>316</v>
      </c>
    </row>
    <row r="7" spans="1:135" x14ac:dyDescent="0.2">
      <c r="A7" s="2" t="s">
        <v>439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2.4500000000000002</v>
      </c>
      <c r="S7" s="1">
        <v>2.39</v>
      </c>
      <c r="T7" s="1">
        <v>2.2400000000000002</v>
      </c>
      <c r="U7" s="1">
        <v>1.8</v>
      </c>
      <c r="V7" s="1">
        <v>1.2</v>
      </c>
      <c r="W7" s="1">
        <v>1.35</v>
      </c>
      <c r="X7" s="1">
        <v>1.35</v>
      </c>
      <c r="Y7" s="1">
        <v>1.38</v>
      </c>
      <c r="Z7" s="1">
        <v>2.2200000000000002</v>
      </c>
      <c r="AA7" s="1">
        <v>2.2200000000000002</v>
      </c>
      <c r="AB7" s="1">
        <v>3.68</v>
      </c>
      <c r="AC7" s="1">
        <v>1.2</v>
      </c>
      <c r="AD7" s="1">
        <v>1.35</v>
      </c>
      <c r="AE7" s="1">
        <v>1.2</v>
      </c>
      <c r="AF7" s="1">
        <v>1.35</v>
      </c>
      <c r="AG7" s="1">
        <v>2.4500000000000002</v>
      </c>
      <c r="AH7" s="1">
        <v>2.2400000000000002</v>
      </c>
      <c r="AI7" s="1">
        <v>2.2400000000000002</v>
      </c>
      <c r="AJ7" s="1">
        <v>9.6</v>
      </c>
      <c r="AK7" s="1">
        <v>2.02</v>
      </c>
      <c r="AL7" s="1">
        <v>9.6</v>
      </c>
      <c r="AM7" s="1">
        <v>2.4</v>
      </c>
      <c r="AN7" s="1">
        <v>9.8000000000000007</v>
      </c>
      <c r="AO7" s="1">
        <v>3.68</v>
      </c>
      <c r="AP7" s="1">
        <v>1.8</v>
      </c>
      <c r="AQ7" s="1">
        <v>1.8</v>
      </c>
      <c r="AR7" s="1">
        <v>6</v>
      </c>
      <c r="AS7" s="1">
        <v>1.35</v>
      </c>
      <c r="AT7" s="1">
        <v>9.1999999999999993</v>
      </c>
      <c r="AU7" s="1">
        <v>2.08</v>
      </c>
      <c r="AV7" s="1">
        <v>1.94</v>
      </c>
      <c r="AW7" s="1">
        <v>1.94</v>
      </c>
      <c r="AX7" s="1">
        <v>1.94</v>
      </c>
      <c r="AY7" s="1">
        <v>1.94</v>
      </c>
      <c r="AZ7" s="1">
        <v>4</v>
      </c>
      <c r="BA7" s="1">
        <v>7</v>
      </c>
      <c r="BB7" s="1">
        <v>1</v>
      </c>
      <c r="BC7" s="1">
        <v>1</v>
      </c>
      <c r="BD7" s="1">
        <v>1</v>
      </c>
      <c r="BE7" s="1">
        <v>0.8</v>
      </c>
      <c r="BF7" s="1">
        <v>1.2</v>
      </c>
      <c r="BG7" s="1">
        <v>1.5</v>
      </c>
      <c r="BH7" s="1">
        <v>1.5</v>
      </c>
      <c r="BI7" s="1">
        <v>1.57</v>
      </c>
      <c r="BJ7" s="1">
        <v>1.54</v>
      </c>
      <c r="BK7" s="1">
        <v>1.2</v>
      </c>
      <c r="BL7" s="1">
        <v>1.93</v>
      </c>
      <c r="BM7" s="1">
        <v>2.85</v>
      </c>
      <c r="BN7" s="1">
        <v>1</v>
      </c>
      <c r="BO7" s="1">
        <v>1.6</v>
      </c>
      <c r="BP7" s="1">
        <v>1</v>
      </c>
      <c r="BQ7" s="1">
        <v>1</v>
      </c>
      <c r="BR7" s="1">
        <v>0.8</v>
      </c>
      <c r="BS7" s="1">
        <v>1.57</v>
      </c>
      <c r="BT7" s="1">
        <v>1.5</v>
      </c>
      <c r="BU7" s="1">
        <v>1.2</v>
      </c>
      <c r="BV7" s="1">
        <v>2.85</v>
      </c>
      <c r="BW7" s="1">
        <v>1.93</v>
      </c>
      <c r="BX7" s="1">
        <v>1.54</v>
      </c>
      <c r="BY7" s="1">
        <v>1.2</v>
      </c>
      <c r="BZ7" s="1">
        <v>1.5</v>
      </c>
      <c r="CA7" s="1">
        <v>1.5</v>
      </c>
      <c r="CB7" s="1">
        <v>3</v>
      </c>
      <c r="CC7" s="1">
        <v>1.42</v>
      </c>
      <c r="CD7" s="1">
        <v>1.42</v>
      </c>
      <c r="CE7" s="1">
        <v>1.8</v>
      </c>
      <c r="CF7" s="1">
        <v>2.04</v>
      </c>
      <c r="CG7" s="1">
        <v>3</v>
      </c>
      <c r="CH7" s="1">
        <v>1.2</v>
      </c>
      <c r="CI7" s="1">
        <v>1.2</v>
      </c>
      <c r="CJ7" s="1">
        <v>1.08</v>
      </c>
      <c r="CK7" s="1">
        <v>1.5</v>
      </c>
      <c r="CL7" s="1">
        <v>1.42</v>
      </c>
      <c r="CM7" s="1">
        <v>1.42</v>
      </c>
      <c r="CN7" s="1">
        <v>1.2</v>
      </c>
      <c r="CO7" s="1">
        <v>1.42</v>
      </c>
      <c r="CP7" s="1">
        <v>1.42</v>
      </c>
      <c r="CQ7" s="1">
        <v>1.42</v>
      </c>
      <c r="CR7" s="1">
        <v>3.25</v>
      </c>
      <c r="CS7" s="1">
        <v>1.42</v>
      </c>
      <c r="CT7" s="1">
        <v>1.5</v>
      </c>
      <c r="CU7" s="1">
        <v>3</v>
      </c>
      <c r="CV7" s="1">
        <v>1.81</v>
      </c>
      <c r="CW7" s="1">
        <v>1.72</v>
      </c>
      <c r="CX7" s="1">
        <v>3</v>
      </c>
      <c r="CY7" s="1">
        <v>1.42</v>
      </c>
      <c r="CZ7" s="1">
        <v>1.2</v>
      </c>
      <c r="DA7" s="1">
        <v>1.08</v>
      </c>
      <c r="DB7" s="1">
        <v>1.2</v>
      </c>
      <c r="DC7" s="1">
        <v>1.08</v>
      </c>
      <c r="DD7" s="1">
        <v>1.42</v>
      </c>
      <c r="DE7" s="1">
        <v>1.08</v>
      </c>
      <c r="DF7" s="1" t="s">
        <v>440</v>
      </c>
      <c r="DG7" s="1">
        <v>1.5</v>
      </c>
      <c r="DH7" s="1">
        <v>3</v>
      </c>
      <c r="DI7" s="1">
        <v>1.5</v>
      </c>
      <c r="DJ7" s="1">
        <v>1.42</v>
      </c>
      <c r="DK7" s="1">
        <v>1.5</v>
      </c>
      <c r="DL7" s="1">
        <v>1.5</v>
      </c>
      <c r="DM7" s="1">
        <v>3</v>
      </c>
      <c r="DN7" s="1">
        <v>1.42</v>
      </c>
      <c r="DO7" s="1">
        <v>3</v>
      </c>
      <c r="DP7" s="1">
        <v>6</v>
      </c>
      <c r="DQ7" s="1">
        <v>3</v>
      </c>
      <c r="DR7" s="1">
        <v>3</v>
      </c>
      <c r="DS7" s="1">
        <v>3</v>
      </c>
      <c r="DT7" s="1">
        <v>6</v>
      </c>
      <c r="DU7" s="1">
        <v>6</v>
      </c>
      <c r="EC7" s="1" t="s">
        <v>439</v>
      </c>
    </row>
    <row r="8" spans="1:135" x14ac:dyDescent="0.2">
      <c r="A8" s="2" t="s">
        <v>441</v>
      </c>
      <c r="B8" s="1" t="s">
        <v>442</v>
      </c>
      <c r="CH8" s="1" t="s">
        <v>443</v>
      </c>
      <c r="DX8" s="1" t="s">
        <v>444</v>
      </c>
      <c r="DY8" s="1" t="s">
        <v>445</v>
      </c>
      <c r="DZ8" s="1" t="s">
        <v>444</v>
      </c>
      <c r="EA8" s="1" t="s">
        <v>445</v>
      </c>
      <c r="EC8" s="1" t="s">
        <v>441</v>
      </c>
    </row>
    <row r="9" spans="1:135" x14ac:dyDescent="0.2">
      <c r="A9" s="3">
        <v>44269</v>
      </c>
      <c r="B9" s="1" t="s">
        <v>443</v>
      </c>
      <c r="I9" s="1" t="s">
        <v>443</v>
      </c>
      <c r="T9" s="1" t="s">
        <v>443</v>
      </c>
      <c r="U9" s="1" t="s">
        <v>443</v>
      </c>
      <c r="AK9" s="1" t="s">
        <v>443</v>
      </c>
      <c r="AR9" s="1" t="s">
        <v>443</v>
      </c>
      <c r="BE9" s="1" t="s">
        <v>443</v>
      </c>
      <c r="BH9" s="1" t="s">
        <v>443</v>
      </c>
      <c r="BI9" s="1" t="s">
        <v>443</v>
      </c>
      <c r="CN9" s="1" t="s">
        <v>443</v>
      </c>
      <c r="DQ9" s="1" t="s">
        <v>443</v>
      </c>
      <c r="EB9" s="1">
        <v>0</v>
      </c>
      <c r="EC9" s="4">
        <v>44269</v>
      </c>
    </row>
    <row r="10" spans="1:135" x14ac:dyDescent="0.2">
      <c r="A10" s="3">
        <v>44270</v>
      </c>
      <c r="AV10" s="1" t="s">
        <v>443</v>
      </c>
      <c r="AX10" s="1" t="s">
        <v>443</v>
      </c>
      <c r="CH10" s="1" t="s">
        <v>443</v>
      </c>
      <c r="DP10" s="1" t="s">
        <v>443</v>
      </c>
      <c r="EB10" s="1">
        <v>0</v>
      </c>
      <c r="EC10" s="4">
        <v>44270</v>
      </c>
    </row>
    <row r="11" spans="1:135" x14ac:dyDescent="0.2">
      <c r="A11" s="3">
        <v>44271</v>
      </c>
      <c r="C11" s="1" t="s">
        <v>443</v>
      </c>
      <c r="D11" s="1" t="s">
        <v>443</v>
      </c>
      <c r="E11" s="1" t="s">
        <v>443</v>
      </c>
      <c r="F11" s="1" t="s">
        <v>443</v>
      </c>
      <c r="J11" s="1" t="s">
        <v>443</v>
      </c>
      <c r="N11" s="1" t="s">
        <v>443</v>
      </c>
      <c r="O11" s="1" t="s">
        <v>443</v>
      </c>
      <c r="S11" s="1" t="s">
        <v>443</v>
      </c>
      <c r="Z11" s="1" t="s">
        <v>443</v>
      </c>
      <c r="AD11" s="1" t="s">
        <v>443</v>
      </c>
      <c r="AH11" s="1" t="s">
        <v>443</v>
      </c>
      <c r="AP11" s="1" t="s">
        <v>443</v>
      </c>
      <c r="BB11" s="1" t="s">
        <v>443</v>
      </c>
      <c r="BC11" s="1" t="s">
        <v>443</v>
      </c>
      <c r="BD11" s="1" t="s">
        <v>443</v>
      </c>
      <c r="BJ11" s="1" t="s">
        <v>443</v>
      </c>
      <c r="BK11" s="1" t="s">
        <v>443</v>
      </c>
      <c r="BO11" s="1" t="s">
        <v>443</v>
      </c>
      <c r="BP11" s="1" t="s">
        <v>443</v>
      </c>
      <c r="BQ11" s="1" t="s">
        <v>443</v>
      </c>
      <c r="BS11" s="1" t="s">
        <v>443</v>
      </c>
      <c r="BU11" s="1" t="s">
        <v>443</v>
      </c>
      <c r="BX11" s="1" t="s">
        <v>443</v>
      </c>
      <c r="BZ11" s="1" t="s">
        <v>443</v>
      </c>
      <c r="CA11" s="1" t="s">
        <v>443</v>
      </c>
      <c r="CC11" s="1" t="s">
        <v>443</v>
      </c>
      <c r="CX11" s="1" t="s">
        <v>443</v>
      </c>
      <c r="DA11" s="1" t="s">
        <v>443</v>
      </c>
      <c r="DP11" s="1" t="s">
        <v>443</v>
      </c>
      <c r="EB11" s="1">
        <v>0</v>
      </c>
      <c r="EC11" s="4">
        <v>44271</v>
      </c>
    </row>
    <row r="12" spans="1:135" x14ac:dyDescent="0.2">
      <c r="A12" s="3">
        <v>44272</v>
      </c>
      <c r="C12" s="1" t="s">
        <v>443</v>
      </c>
      <c r="F12" s="1" t="s">
        <v>443</v>
      </c>
      <c r="T12" s="1" t="s">
        <v>443</v>
      </c>
      <c r="Z12" s="1" t="s">
        <v>443</v>
      </c>
      <c r="AE12" s="1" t="s">
        <v>443</v>
      </c>
      <c r="AH12" s="1" t="s">
        <v>443</v>
      </c>
      <c r="AP12" s="1" t="s">
        <v>443</v>
      </c>
      <c r="AR12" s="1" t="s">
        <v>443</v>
      </c>
      <c r="AV12" s="1" t="s">
        <v>443</v>
      </c>
      <c r="BF12" s="1" t="s">
        <v>443</v>
      </c>
      <c r="BH12" s="1" t="s">
        <v>443</v>
      </c>
      <c r="BL12" s="1" t="s">
        <v>443</v>
      </c>
      <c r="BQ12" s="1" t="s">
        <v>443</v>
      </c>
      <c r="BR12" s="1" t="s">
        <v>443</v>
      </c>
      <c r="BS12" s="1" t="s">
        <v>443</v>
      </c>
      <c r="BT12" s="1" t="s">
        <v>443</v>
      </c>
      <c r="BU12" s="1" t="s">
        <v>443</v>
      </c>
      <c r="BW12" s="1" t="s">
        <v>443</v>
      </c>
      <c r="BZ12" s="1" t="s">
        <v>443</v>
      </c>
      <c r="CA12" s="1" t="s">
        <v>443</v>
      </c>
      <c r="CH12" s="1" t="s">
        <v>443</v>
      </c>
      <c r="CO12" s="1" t="s">
        <v>443</v>
      </c>
      <c r="CQ12" s="1" t="s">
        <v>443</v>
      </c>
      <c r="CU12" s="1" t="s">
        <v>443</v>
      </c>
      <c r="DH12" s="1" t="s">
        <v>443</v>
      </c>
      <c r="DI12" s="1" t="s">
        <v>443</v>
      </c>
      <c r="DT12" s="1" t="s">
        <v>443</v>
      </c>
      <c r="EB12" s="1">
        <v>0</v>
      </c>
      <c r="EC12" s="4">
        <v>44272</v>
      </c>
    </row>
    <row r="13" spans="1:135" x14ac:dyDescent="0.2">
      <c r="A13" s="3">
        <v>44273</v>
      </c>
      <c r="I13" s="1" t="s">
        <v>443</v>
      </c>
      <c r="EB13" s="1">
        <v>0</v>
      </c>
      <c r="EC13" s="4">
        <v>44273</v>
      </c>
    </row>
    <row r="14" spans="1:135" x14ac:dyDescent="0.2">
      <c r="A14" s="3">
        <v>44274</v>
      </c>
      <c r="C14" s="1" t="s">
        <v>443</v>
      </c>
      <c r="D14" s="1" t="s">
        <v>443</v>
      </c>
      <c r="E14" s="1" t="s">
        <v>443</v>
      </c>
      <c r="F14" s="1" t="s">
        <v>443</v>
      </c>
      <c r="N14" s="1" t="s">
        <v>443</v>
      </c>
      <c r="O14" s="1" t="s">
        <v>443</v>
      </c>
      <c r="P14" s="1" t="s">
        <v>443</v>
      </c>
      <c r="Q14" s="1" t="s">
        <v>443</v>
      </c>
      <c r="S14" s="1" t="s">
        <v>443</v>
      </c>
      <c r="T14" s="1" t="s">
        <v>443</v>
      </c>
      <c r="W14" s="1" t="s">
        <v>443</v>
      </c>
      <c r="Y14" s="1" t="s">
        <v>443</v>
      </c>
      <c r="AB14" s="1" t="s">
        <v>443</v>
      </c>
      <c r="AJ14" s="1" t="s">
        <v>443</v>
      </c>
      <c r="AO14" s="1" t="s">
        <v>443</v>
      </c>
      <c r="AR14" s="1" t="s">
        <v>443</v>
      </c>
      <c r="AS14" s="1" t="s">
        <v>443</v>
      </c>
      <c r="AT14" s="1" t="s">
        <v>443</v>
      </c>
      <c r="AU14" s="1" t="s">
        <v>443</v>
      </c>
      <c r="CA14" s="1" t="s">
        <v>443</v>
      </c>
      <c r="CB14" s="1" t="s">
        <v>443</v>
      </c>
      <c r="CC14" s="1" t="s">
        <v>443</v>
      </c>
      <c r="CE14" s="1" t="s">
        <v>443</v>
      </c>
      <c r="CJ14" s="1" t="s">
        <v>443</v>
      </c>
      <c r="CK14" s="1" t="s">
        <v>443</v>
      </c>
      <c r="CX14" s="1" t="s">
        <v>443</v>
      </c>
      <c r="DC14" s="1" t="s">
        <v>443</v>
      </c>
      <c r="DG14" s="1" t="s">
        <v>443</v>
      </c>
      <c r="DH14" s="1" t="s">
        <v>443</v>
      </c>
      <c r="DJ14" s="1" t="s">
        <v>443</v>
      </c>
      <c r="DO14" s="1" t="s">
        <v>443</v>
      </c>
      <c r="EB14" s="1">
        <v>0</v>
      </c>
      <c r="EC14" s="4">
        <v>44274</v>
      </c>
    </row>
    <row r="15" spans="1:135" x14ac:dyDescent="0.2">
      <c r="A15" s="3">
        <v>44275</v>
      </c>
      <c r="C15" s="1" t="s">
        <v>443</v>
      </c>
      <c r="D15" s="1" t="s">
        <v>443</v>
      </c>
      <c r="E15" s="1" t="s">
        <v>443</v>
      </c>
      <c r="F15" s="1" t="s">
        <v>443</v>
      </c>
      <c r="H15" s="1" t="s">
        <v>443</v>
      </c>
      <c r="I15" s="1" t="s">
        <v>443</v>
      </c>
      <c r="J15" s="1" t="s">
        <v>443</v>
      </c>
      <c r="L15" s="1" t="s">
        <v>443</v>
      </c>
      <c r="N15" s="1" t="s">
        <v>443</v>
      </c>
      <c r="O15" s="1" t="s">
        <v>443</v>
      </c>
      <c r="P15" s="1" t="s">
        <v>443</v>
      </c>
      <c r="Q15" s="1" t="s">
        <v>443</v>
      </c>
      <c r="T15" s="1" t="s">
        <v>443</v>
      </c>
      <c r="U15" s="1" t="s">
        <v>443</v>
      </c>
      <c r="V15" s="1" t="s">
        <v>443</v>
      </c>
      <c r="X15" s="1" t="s">
        <v>443</v>
      </c>
      <c r="AC15" s="1" t="s">
        <v>443</v>
      </c>
      <c r="AD15" s="1" t="s">
        <v>443</v>
      </c>
      <c r="AE15" s="1" t="s">
        <v>443</v>
      </c>
      <c r="AJ15" s="1" t="s">
        <v>443</v>
      </c>
      <c r="AK15" s="1" t="s">
        <v>443</v>
      </c>
      <c r="AQ15" s="1" t="s">
        <v>443</v>
      </c>
      <c r="AV15" s="1" t="s">
        <v>443</v>
      </c>
      <c r="AW15" s="1" t="s">
        <v>443</v>
      </c>
      <c r="AX15" s="1" t="s">
        <v>443</v>
      </c>
      <c r="BB15" s="1" t="s">
        <v>443</v>
      </c>
      <c r="BC15" s="1" t="s">
        <v>443</v>
      </c>
      <c r="BD15" s="1" t="s">
        <v>443</v>
      </c>
      <c r="BE15" s="1" t="s">
        <v>443</v>
      </c>
      <c r="BG15" s="1" t="s">
        <v>443</v>
      </c>
      <c r="BH15" s="1" t="s">
        <v>443</v>
      </c>
      <c r="BI15" s="1" t="s">
        <v>443</v>
      </c>
      <c r="BK15" s="1" t="s">
        <v>443</v>
      </c>
      <c r="BL15" s="1" t="s">
        <v>443</v>
      </c>
      <c r="BN15" s="1" t="s">
        <v>443</v>
      </c>
      <c r="BO15" s="1" t="s">
        <v>443</v>
      </c>
      <c r="BP15" s="1" t="s">
        <v>443</v>
      </c>
      <c r="BQ15" s="1" t="s">
        <v>443</v>
      </c>
      <c r="BR15" s="1" t="s">
        <v>443</v>
      </c>
      <c r="BS15" s="1" t="s">
        <v>443</v>
      </c>
      <c r="BT15" s="1" t="s">
        <v>443</v>
      </c>
      <c r="BU15" s="1" t="s">
        <v>443</v>
      </c>
      <c r="BW15" s="1" t="s">
        <v>443</v>
      </c>
      <c r="BZ15" s="1" t="s">
        <v>443</v>
      </c>
      <c r="CB15" s="1" t="s">
        <v>443</v>
      </c>
      <c r="CC15" s="1" t="s">
        <v>443</v>
      </c>
      <c r="CL15" s="1" t="s">
        <v>443</v>
      </c>
      <c r="CY15" s="1" t="s">
        <v>443</v>
      </c>
      <c r="DR15" s="1">
        <v>144</v>
      </c>
      <c r="DU15" s="1" t="s">
        <v>443</v>
      </c>
      <c r="EB15" s="1">
        <v>144</v>
      </c>
      <c r="EC15" s="4">
        <v>44275</v>
      </c>
    </row>
    <row r="16" spans="1:135" x14ac:dyDescent="0.2">
      <c r="A16" s="3">
        <v>44276</v>
      </c>
      <c r="P16" s="1" t="s">
        <v>443</v>
      </c>
      <c r="T16" s="1" t="s">
        <v>443</v>
      </c>
      <c r="AB16" s="1" t="s">
        <v>443</v>
      </c>
      <c r="AI16" s="1" t="s">
        <v>443</v>
      </c>
      <c r="AO16" s="1" t="s">
        <v>443</v>
      </c>
      <c r="BC16" s="1" t="s">
        <v>443</v>
      </c>
      <c r="BD16" s="1" t="s">
        <v>443</v>
      </c>
      <c r="BE16" s="1" t="s">
        <v>443</v>
      </c>
      <c r="BG16" s="1" t="s">
        <v>443</v>
      </c>
      <c r="BI16" s="1" t="s">
        <v>443</v>
      </c>
      <c r="BP16" s="1" t="s">
        <v>443</v>
      </c>
      <c r="DA16" s="1" t="s">
        <v>443</v>
      </c>
      <c r="DC16" s="1" t="s">
        <v>443</v>
      </c>
      <c r="DE16" s="1" t="s">
        <v>443</v>
      </c>
      <c r="DO16" s="1" t="s">
        <v>443</v>
      </c>
      <c r="EB16" s="1">
        <v>0</v>
      </c>
      <c r="EC16" s="4">
        <v>44276</v>
      </c>
    </row>
    <row r="17" spans="1:133" x14ac:dyDescent="0.2">
      <c r="A17" s="3">
        <v>44277</v>
      </c>
      <c r="T17" s="1" t="s">
        <v>443</v>
      </c>
      <c r="U17" s="1" t="s">
        <v>443</v>
      </c>
      <c r="EB17" s="1">
        <v>0</v>
      </c>
      <c r="EC17" s="4">
        <v>44277</v>
      </c>
    </row>
    <row r="18" spans="1:133" x14ac:dyDescent="0.2">
      <c r="A18" s="3">
        <v>44278</v>
      </c>
      <c r="C18" s="1" t="s">
        <v>443</v>
      </c>
      <c r="N18" s="1" t="s">
        <v>443</v>
      </c>
      <c r="Y18" s="1" t="s">
        <v>443</v>
      </c>
      <c r="AQ18" s="1" t="s">
        <v>443</v>
      </c>
      <c r="AR18" s="1" t="s">
        <v>443</v>
      </c>
      <c r="AT18" s="1" t="s">
        <v>443</v>
      </c>
      <c r="BG18" s="1" t="s">
        <v>443</v>
      </c>
      <c r="BI18" s="1" t="s">
        <v>443</v>
      </c>
      <c r="CH18" s="1" t="s">
        <v>443</v>
      </c>
      <c r="CK18" s="1" t="s">
        <v>443</v>
      </c>
      <c r="CY18" s="1" t="s">
        <v>443</v>
      </c>
      <c r="EB18" s="1">
        <v>0</v>
      </c>
      <c r="EC18" s="4">
        <v>44278</v>
      </c>
    </row>
    <row r="19" spans="1:133" x14ac:dyDescent="0.2">
      <c r="A19" s="3">
        <v>44279</v>
      </c>
      <c r="P19" s="1" t="s">
        <v>443</v>
      </c>
      <c r="AV19" s="1" t="s">
        <v>443</v>
      </c>
      <c r="CG19" s="1" t="s">
        <v>443</v>
      </c>
      <c r="CH19" s="1" t="s">
        <v>443</v>
      </c>
      <c r="CW19" s="1" t="s">
        <v>443</v>
      </c>
      <c r="DN19" s="1" t="s">
        <v>443</v>
      </c>
      <c r="EB19" s="1">
        <v>0</v>
      </c>
      <c r="EC19" s="4">
        <v>44279</v>
      </c>
    </row>
    <row r="20" spans="1:133" x14ac:dyDescent="0.2">
      <c r="A20" s="3">
        <v>44280</v>
      </c>
      <c r="T20" s="1" t="s">
        <v>443</v>
      </c>
      <c r="EB20" s="1">
        <v>0</v>
      </c>
      <c r="EC20" s="4">
        <v>44280</v>
      </c>
    </row>
    <row r="21" spans="1:133" x14ac:dyDescent="0.2">
      <c r="A21" s="3">
        <v>44281</v>
      </c>
      <c r="AB21" s="1" t="s">
        <v>443</v>
      </c>
      <c r="AC21" s="1" t="s">
        <v>443</v>
      </c>
      <c r="AT21" s="1" t="s">
        <v>443</v>
      </c>
      <c r="CA21" s="1" t="s">
        <v>443</v>
      </c>
      <c r="CB21" s="1" t="s">
        <v>443</v>
      </c>
      <c r="CJ21" s="1" t="s">
        <v>443</v>
      </c>
      <c r="EB21" s="1">
        <v>0</v>
      </c>
      <c r="EC21" s="4">
        <v>44281</v>
      </c>
    </row>
    <row r="22" spans="1:133" x14ac:dyDescent="0.2">
      <c r="A22" s="3">
        <v>44282</v>
      </c>
      <c r="N22" s="1" t="s">
        <v>443</v>
      </c>
      <c r="S22" s="1" t="s">
        <v>443</v>
      </c>
      <c r="V22" s="1" t="s">
        <v>443</v>
      </c>
      <c r="W22" s="1" t="s">
        <v>443</v>
      </c>
      <c r="Z22" s="1" t="s">
        <v>443</v>
      </c>
      <c r="BG22" s="1" t="s">
        <v>443</v>
      </c>
      <c r="BT22" s="1" t="s">
        <v>443</v>
      </c>
      <c r="BZ22" s="1" t="s">
        <v>443</v>
      </c>
      <c r="CJ22" s="1" t="s">
        <v>443</v>
      </c>
      <c r="CX22" s="1" t="s">
        <v>443</v>
      </c>
      <c r="DA22" s="1" t="s">
        <v>443</v>
      </c>
      <c r="DC22" s="1" t="s">
        <v>443</v>
      </c>
      <c r="DF22" s="1" t="s">
        <v>443</v>
      </c>
      <c r="DG22" s="1" t="s">
        <v>443</v>
      </c>
      <c r="DH22" s="1" t="s">
        <v>443</v>
      </c>
      <c r="DP22" s="1" t="s">
        <v>443</v>
      </c>
      <c r="EB22" s="1">
        <v>0</v>
      </c>
      <c r="EC22" s="4">
        <v>44282</v>
      </c>
    </row>
    <row r="23" spans="1:133" x14ac:dyDescent="0.2">
      <c r="A23" s="3">
        <v>44283</v>
      </c>
      <c r="D23" s="1" t="s">
        <v>443</v>
      </c>
      <c r="F23" s="1" t="s">
        <v>443</v>
      </c>
      <c r="I23" s="1" t="s">
        <v>443</v>
      </c>
      <c r="J23" s="1" t="s">
        <v>443</v>
      </c>
      <c r="O23" s="1" t="s">
        <v>443</v>
      </c>
      <c r="P23" s="1" t="s">
        <v>443</v>
      </c>
      <c r="X23" s="1" t="s">
        <v>443</v>
      </c>
      <c r="AC23" s="1" t="s">
        <v>443</v>
      </c>
      <c r="AJ23" s="1" t="s">
        <v>443</v>
      </c>
      <c r="BD23" s="1" t="s">
        <v>443</v>
      </c>
      <c r="BE23" s="1" t="s">
        <v>443</v>
      </c>
      <c r="BK23" s="1" t="s">
        <v>443</v>
      </c>
      <c r="BP23" s="1" t="s">
        <v>443</v>
      </c>
      <c r="CG23" s="1" t="s">
        <v>443</v>
      </c>
      <c r="CM23" s="1" t="s">
        <v>443</v>
      </c>
      <c r="CX23" s="1" t="s">
        <v>443</v>
      </c>
      <c r="DH23" s="1" t="s">
        <v>443</v>
      </c>
      <c r="DI23" s="1" t="s">
        <v>443</v>
      </c>
      <c r="DK23" s="1" t="s">
        <v>443</v>
      </c>
      <c r="DP23" s="1" t="s">
        <v>443</v>
      </c>
      <c r="DU23" s="1" t="s">
        <v>443</v>
      </c>
      <c r="EB23" s="1">
        <v>0</v>
      </c>
      <c r="EC23" s="4">
        <v>44283</v>
      </c>
    </row>
    <row r="24" spans="1:133" x14ac:dyDescent="0.2">
      <c r="A24" s="3">
        <v>44284</v>
      </c>
      <c r="C24" s="1" t="s">
        <v>443</v>
      </c>
      <c r="D24" s="1" t="s">
        <v>443</v>
      </c>
      <c r="E24" s="1" t="s">
        <v>443</v>
      </c>
      <c r="F24" s="1" t="s">
        <v>443</v>
      </c>
      <c r="I24" s="1">
        <v>219</v>
      </c>
      <c r="AL24" s="1" t="s">
        <v>443</v>
      </c>
      <c r="EB24" s="1">
        <v>219</v>
      </c>
      <c r="EC24" s="4">
        <v>44284</v>
      </c>
    </row>
    <row r="25" spans="1:133" x14ac:dyDescent="0.2">
      <c r="A25" s="3">
        <v>44285</v>
      </c>
      <c r="D25" s="1" t="s">
        <v>443</v>
      </c>
      <c r="F25" s="1" t="s">
        <v>443</v>
      </c>
      <c r="H25" s="1" t="s">
        <v>443</v>
      </c>
      <c r="N25" s="1" t="s">
        <v>443</v>
      </c>
      <c r="O25" s="1" t="s">
        <v>443</v>
      </c>
      <c r="V25" s="1" t="s">
        <v>443</v>
      </c>
      <c r="X25" s="1" t="s">
        <v>443</v>
      </c>
      <c r="Y25" s="1" t="s">
        <v>443</v>
      </c>
      <c r="AB25" s="1" t="s">
        <v>443</v>
      </c>
      <c r="AE25" s="1" t="s">
        <v>443</v>
      </c>
      <c r="AQ25" s="1" t="s">
        <v>443</v>
      </c>
      <c r="AT25" s="1" t="s">
        <v>443</v>
      </c>
      <c r="BK25" s="1" t="s">
        <v>443</v>
      </c>
      <c r="BU25" s="1" t="s">
        <v>443</v>
      </c>
      <c r="CJ25" s="1" t="s">
        <v>443</v>
      </c>
      <c r="CK25" s="1" t="s">
        <v>443</v>
      </c>
      <c r="CS25" s="1" t="s">
        <v>443</v>
      </c>
      <c r="DA25" s="1" t="s">
        <v>443</v>
      </c>
      <c r="EB25" s="1">
        <v>0</v>
      </c>
      <c r="EC25" s="4">
        <v>44285</v>
      </c>
    </row>
    <row r="26" spans="1:133" x14ac:dyDescent="0.2">
      <c r="A26" s="3">
        <v>44286</v>
      </c>
      <c r="B26" s="1" t="s">
        <v>443</v>
      </c>
      <c r="D26" s="1">
        <v>45</v>
      </c>
      <c r="F26" s="1" t="s">
        <v>443</v>
      </c>
      <c r="H26" s="1" t="s">
        <v>443</v>
      </c>
      <c r="J26" s="1" t="s">
        <v>443</v>
      </c>
      <c r="K26" s="1" t="s">
        <v>443</v>
      </c>
      <c r="L26" s="1" t="s">
        <v>443</v>
      </c>
      <c r="O26" s="1" t="s">
        <v>443</v>
      </c>
      <c r="P26" s="1" t="s">
        <v>443</v>
      </c>
      <c r="V26" s="1" t="s">
        <v>443</v>
      </c>
      <c r="X26" s="1" t="s">
        <v>443</v>
      </c>
      <c r="AD26" s="1" t="s">
        <v>443</v>
      </c>
      <c r="AE26" s="1" t="s">
        <v>443</v>
      </c>
      <c r="AI26" s="1" t="s">
        <v>443</v>
      </c>
      <c r="AK26" s="1" t="s">
        <v>443</v>
      </c>
      <c r="AW26" s="1" t="s">
        <v>443</v>
      </c>
      <c r="AX26" s="1" t="s">
        <v>443</v>
      </c>
      <c r="BC26" s="1" t="s">
        <v>443</v>
      </c>
      <c r="BD26" s="1" t="s">
        <v>443</v>
      </c>
      <c r="BE26" s="1" t="s">
        <v>443</v>
      </c>
      <c r="BH26" s="1" t="s">
        <v>443</v>
      </c>
      <c r="BP26" s="1" t="s">
        <v>443</v>
      </c>
      <c r="CQ26" s="1">
        <v>18</v>
      </c>
      <c r="DA26" s="1" t="s">
        <v>443</v>
      </c>
      <c r="EB26" s="1">
        <v>63</v>
      </c>
      <c r="EC26" s="4">
        <v>44286</v>
      </c>
    </row>
    <row r="27" spans="1:133" x14ac:dyDescent="0.2">
      <c r="A27" s="3">
        <v>44287</v>
      </c>
      <c r="B27" s="1" t="s">
        <v>443</v>
      </c>
      <c r="D27" s="1">
        <v>621</v>
      </c>
      <c r="K27" s="1" t="s">
        <v>443</v>
      </c>
      <c r="AG27" s="1" t="s">
        <v>443</v>
      </c>
      <c r="AJ27" s="1" t="s">
        <v>443</v>
      </c>
      <c r="DO27" s="1" t="s">
        <v>443</v>
      </c>
      <c r="EB27" s="1">
        <v>621</v>
      </c>
      <c r="EC27" s="4">
        <v>44287</v>
      </c>
    </row>
    <row r="28" spans="1:133" x14ac:dyDescent="0.2">
      <c r="A28" s="3">
        <v>44288</v>
      </c>
      <c r="S28" s="1" t="s">
        <v>443</v>
      </c>
      <c r="W28" s="1" t="s">
        <v>443</v>
      </c>
      <c r="Y28" s="1" t="s">
        <v>443</v>
      </c>
      <c r="AR28" s="1" t="s">
        <v>443</v>
      </c>
      <c r="AS28" s="1" t="s">
        <v>443</v>
      </c>
      <c r="CG28" s="1" t="s">
        <v>443</v>
      </c>
      <c r="CU28" s="1" t="s">
        <v>443</v>
      </c>
      <c r="CV28" s="1" t="s">
        <v>443</v>
      </c>
      <c r="CX28" s="1" t="s">
        <v>443</v>
      </c>
      <c r="CY28" s="1" t="s">
        <v>443</v>
      </c>
      <c r="DC28" s="1" t="s">
        <v>443</v>
      </c>
      <c r="DH28" s="1" t="s">
        <v>443</v>
      </c>
      <c r="DJ28" s="1" t="s">
        <v>443</v>
      </c>
      <c r="DN28" s="1" t="s">
        <v>443</v>
      </c>
      <c r="EB28" s="1">
        <v>0</v>
      </c>
      <c r="EC28" s="4">
        <v>44288</v>
      </c>
    </row>
    <row r="29" spans="1:133" x14ac:dyDescent="0.2">
      <c r="A29" s="3">
        <v>44289</v>
      </c>
      <c r="T29" s="1" t="s">
        <v>443</v>
      </c>
      <c r="X29" s="1" t="s">
        <v>443</v>
      </c>
      <c r="Z29" s="1" t="s">
        <v>443</v>
      </c>
      <c r="AB29" s="1" t="s">
        <v>443</v>
      </c>
      <c r="AE29" s="1" t="s">
        <v>443</v>
      </c>
      <c r="AH29" s="1" t="s">
        <v>443</v>
      </c>
      <c r="AW29" s="1" t="s">
        <v>443</v>
      </c>
      <c r="BF29" s="1" t="s">
        <v>443</v>
      </c>
      <c r="BG29" s="1" t="s">
        <v>443</v>
      </c>
      <c r="BH29" s="1" t="s">
        <v>443</v>
      </c>
      <c r="BK29" s="1" t="s">
        <v>443</v>
      </c>
      <c r="BL29" s="1" t="s">
        <v>443</v>
      </c>
      <c r="BN29" s="1" t="s">
        <v>443</v>
      </c>
      <c r="BO29" s="1" t="s">
        <v>443</v>
      </c>
      <c r="BQ29" s="1" t="s">
        <v>443</v>
      </c>
      <c r="BS29" s="1" t="s">
        <v>443</v>
      </c>
      <c r="BU29" s="1" t="s">
        <v>443</v>
      </c>
      <c r="BW29" s="1" t="s">
        <v>443</v>
      </c>
      <c r="BY29" s="1" t="s">
        <v>443</v>
      </c>
      <c r="BZ29" s="1" t="s">
        <v>443</v>
      </c>
      <c r="CA29" s="1" t="s">
        <v>443</v>
      </c>
      <c r="CB29" s="1" t="s">
        <v>443</v>
      </c>
      <c r="CC29" s="1" t="s">
        <v>443</v>
      </c>
      <c r="CI29" s="1" t="s">
        <v>443</v>
      </c>
      <c r="CN29" s="1" t="s">
        <v>443</v>
      </c>
      <c r="CO29" s="1" t="s">
        <v>443</v>
      </c>
      <c r="CP29" s="1" t="s">
        <v>443</v>
      </c>
      <c r="CR29" s="1">
        <v>57</v>
      </c>
      <c r="CX29" s="1" t="s">
        <v>443</v>
      </c>
      <c r="CZ29" s="1" t="s">
        <v>443</v>
      </c>
      <c r="DC29" s="1" t="s">
        <v>443</v>
      </c>
      <c r="DF29" s="1" t="s">
        <v>443</v>
      </c>
      <c r="DT29" s="1" t="s">
        <v>443</v>
      </c>
      <c r="DU29" s="1" t="s">
        <v>443</v>
      </c>
      <c r="EB29" s="1">
        <v>57</v>
      </c>
      <c r="EC29" s="4">
        <v>44289</v>
      </c>
    </row>
    <row r="30" spans="1:133" x14ac:dyDescent="0.2">
      <c r="A30" s="3">
        <v>44290</v>
      </c>
      <c r="U30" s="1" t="s">
        <v>443</v>
      </c>
      <c r="V30" s="1" t="s">
        <v>443</v>
      </c>
      <c r="AB30" s="1" t="s">
        <v>443</v>
      </c>
      <c r="AC30" s="1" t="s">
        <v>443</v>
      </c>
      <c r="AD30" s="1" t="s">
        <v>443</v>
      </c>
      <c r="AF30" s="1" t="s">
        <v>443</v>
      </c>
      <c r="AJ30" s="1" t="s">
        <v>443</v>
      </c>
      <c r="AK30" s="1" t="s">
        <v>443</v>
      </c>
      <c r="AO30" s="1" t="s">
        <v>443</v>
      </c>
      <c r="AP30" s="1" t="s">
        <v>443</v>
      </c>
      <c r="BB30" s="1" t="s">
        <v>443</v>
      </c>
      <c r="BC30" s="1" t="s">
        <v>443</v>
      </c>
      <c r="BD30" s="1" t="s">
        <v>443</v>
      </c>
      <c r="BE30" s="1" t="s">
        <v>443</v>
      </c>
      <c r="BI30" s="1" t="s">
        <v>443</v>
      </c>
      <c r="BP30" s="1" t="s">
        <v>443</v>
      </c>
      <c r="BR30" s="1" t="s">
        <v>443</v>
      </c>
      <c r="BX30" s="1" t="s">
        <v>443</v>
      </c>
      <c r="CX30" s="1" t="s">
        <v>443</v>
      </c>
      <c r="DA30" s="1" t="s">
        <v>443</v>
      </c>
      <c r="DI30" s="1" t="s">
        <v>443</v>
      </c>
      <c r="DK30" s="1" t="s">
        <v>443</v>
      </c>
      <c r="DM30" s="1" t="s">
        <v>443</v>
      </c>
      <c r="DS30" s="1">
        <v>12</v>
      </c>
      <c r="EB30" s="1">
        <v>12</v>
      </c>
      <c r="EC30" s="4">
        <v>44290</v>
      </c>
    </row>
    <row r="31" spans="1:133" x14ac:dyDescent="0.2">
      <c r="A31" s="3">
        <v>44291</v>
      </c>
      <c r="AP31" s="1" t="s">
        <v>443</v>
      </c>
      <c r="EB31" s="1">
        <v>0</v>
      </c>
      <c r="EC31" s="4">
        <v>44291</v>
      </c>
    </row>
    <row r="32" spans="1:133" x14ac:dyDescent="0.2">
      <c r="A32" s="3">
        <v>44292</v>
      </c>
      <c r="S32" s="1" t="s">
        <v>443</v>
      </c>
      <c r="T32" s="1" t="s">
        <v>443</v>
      </c>
      <c r="V32" s="1" t="s">
        <v>443</v>
      </c>
      <c r="X32" s="1" t="s">
        <v>443</v>
      </c>
      <c r="Y32" s="1" t="s">
        <v>443</v>
      </c>
      <c r="AE32" s="1" t="s">
        <v>443</v>
      </c>
      <c r="AF32" s="1" t="s">
        <v>443</v>
      </c>
      <c r="AK32" s="1" t="s">
        <v>443</v>
      </c>
      <c r="AQ32" s="1" t="s">
        <v>443</v>
      </c>
      <c r="AR32" s="1" t="s">
        <v>443</v>
      </c>
      <c r="AT32" s="1" t="s">
        <v>443</v>
      </c>
      <c r="AU32" s="1">
        <v>407.68</v>
      </c>
      <c r="BB32" s="1" t="s">
        <v>443</v>
      </c>
      <c r="BC32" s="1" t="s">
        <v>443</v>
      </c>
      <c r="BE32" s="1" t="s">
        <v>443</v>
      </c>
      <c r="BG32" s="1" t="s">
        <v>443</v>
      </c>
      <c r="BH32" s="1" t="s">
        <v>443</v>
      </c>
      <c r="BI32" s="1" t="s">
        <v>443</v>
      </c>
      <c r="BJ32" s="1" t="s">
        <v>443</v>
      </c>
      <c r="BK32" s="1" t="s">
        <v>443</v>
      </c>
      <c r="BL32" s="1" t="s">
        <v>443</v>
      </c>
      <c r="BN32" s="1" t="s">
        <v>443</v>
      </c>
      <c r="BO32" s="1" t="s">
        <v>443</v>
      </c>
      <c r="BP32" s="1" t="s">
        <v>443</v>
      </c>
      <c r="BQ32" s="1" t="s">
        <v>443</v>
      </c>
      <c r="BR32" s="1" t="s">
        <v>443</v>
      </c>
      <c r="BS32" s="1" t="s">
        <v>443</v>
      </c>
      <c r="BW32" s="1" t="s">
        <v>443</v>
      </c>
      <c r="BX32" s="1" t="s">
        <v>443</v>
      </c>
      <c r="CA32" s="1" t="s">
        <v>443</v>
      </c>
      <c r="CG32" s="1" t="s">
        <v>443</v>
      </c>
      <c r="CI32" s="1" t="s">
        <v>443</v>
      </c>
      <c r="CJ32" s="1" t="s">
        <v>443</v>
      </c>
      <c r="CK32" s="1" t="s">
        <v>443</v>
      </c>
      <c r="CL32" s="1" t="s">
        <v>443</v>
      </c>
      <c r="CO32" s="1" t="s">
        <v>443</v>
      </c>
      <c r="CP32" s="1" t="s">
        <v>443</v>
      </c>
      <c r="CS32" s="1" t="s">
        <v>443</v>
      </c>
      <c r="CY32" s="1" t="s">
        <v>443</v>
      </c>
      <c r="DA32" s="1" t="s">
        <v>443</v>
      </c>
      <c r="DB32" s="1" t="s">
        <v>443</v>
      </c>
      <c r="DK32" s="1" t="s">
        <v>443</v>
      </c>
      <c r="DP32" s="1" t="s">
        <v>443</v>
      </c>
      <c r="DU32" s="1" t="s">
        <v>443</v>
      </c>
      <c r="EB32" s="1">
        <v>407.68</v>
      </c>
      <c r="EC32" s="4">
        <v>44292</v>
      </c>
    </row>
    <row r="33" spans="1:133" x14ac:dyDescent="0.2">
      <c r="A33" s="3">
        <v>44293</v>
      </c>
      <c r="T33" s="1" t="s">
        <v>443</v>
      </c>
      <c r="W33" s="1" t="s">
        <v>443</v>
      </c>
      <c r="X33" s="1" t="s">
        <v>443</v>
      </c>
      <c r="Z33" s="1" t="s">
        <v>443</v>
      </c>
      <c r="AB33" s="1" t="s">
        <v>443</v>
      </c>
      <c r="AC33" s="1" t="s">
        <v>443</v>
      </c>
      <c r="AD33" s="1" t="s">
        <v>443</v>
      </c>
      <c r="AG33" s="1" t="s">
        <v>443</v>
      </c>
      <c r="AH33" s="1" t="s">
        <v>443</v>
      </c>
      <c r="AJ33" s="1" t="s">
        <v>443</v>
      </c>
      <c r="AL33" s="1" t="s">
        <v>443</v>
      </c>
      <c r="AV33" s="1" t="s">
        <v>443</v>
      </c>
      <c r="AX33" s="1" t="s">
        <v>443</v>
      </c>
      <c r="BE33" s="1" t="s">
        <v>443</v>
      </c>
      <c r="BF33" s="1" t="s">
        <v>443</v>
      </c>
      <c r="BG33" s="1" t="s">
        <v>443</v>
      </c>
      <c r="BL33" s="1" t="s">
        <v>443</v>
      </c>
      <c r="BR33" s="1" t="s">
        <v>443</v>
      </c>
      <c r="BS33" s="1" t="s">
        <v>443</v>
      </c>
      <c r="BY33" s="1" t="s">
        <v>443</v>
      </c>
      <c r="CA33" s="1" t="s">
        <v>443</v>
      </c>
      <c r="CB33" s="1" t="s">
        <v>443</v>
      </c>
      <c r="CC33" s="1" t="s">
        <v>443</v>
      </c>
      <c r="CG33" s="1" t="s">
        <v>443</v>
      </c>
      <c r="CH33" s="1" t="s">
        <v>443</v>
      </c>
      <c r="CK33" s="1" t="s">
        <v>443</v>
      </c>
      <c r="CW33" s="1" t="s">
        <v>443</v>
      </c>
      <c r="CX33" s="1" t="s">
        <v>443</v>
      </c>
      <c r="DC33" s="1" t="s">
        <v>443</v>
      </c>
      <c r="DD33" s="1" t="s">
        <v>443</v>
      </c>
      <c r="DH33" s="1" t="s">
        <v>443</v>
      </c>
      <c r="DM33" s="1" t="s">
        <v>443</v>
      </c>
      <c r="DO33" s="1">
        <v>285</v>
      </c>
      <c r="DP33" s="1">
        <v>234</v>
      </c>
      <c r="EB33" s="1">
        <v>519</v>
      </c>
      <c r="EC33" s="4">
        <v>44293</v>
      </c>
    </row>
    <row r="34" spans="1:133" x14ac:dyDescent="0.2">
      <c r="A34" s="3">
        <v>44294</v>
      </c>
      <c r="U34" s="1" t="s">
        <v>443</v>
      </c>
      <c r="AJ34" s="1" t="s">
        <v>443</v>
      </c>
      <c r="AK34" s="1" t="s">
        <v>443</v>
      </c>
      <c r="DF34" s="1" t="s">
        <v>443</v>
      </c>
      <c r="EB34" s="1">
        <v>0</v>
      </c>
      <c r="EC34" s="4">
        <v>44294</v>
      </c>
    </row>
    <row r="35" spans="1:133" x14ac:dyDescent="0.2">
      <c r="A35" s="3">
        <v>44295</v>
      </c>
      <c r="J35" s="1" t="s">
        <v>443</v>
      </c>
      <c r="N35" s="1" t="s">
        <v>443</v>
      </c>
      <c r="P35" s="1" t="s">
        <v>443</v>
      </c>
      <c r="S35" s="1" t="s">
        <v>443</v>
      </c>
      <c r="T35" s="1" t="s">
        <v>443</v>
      </c>
      <c r="U35" s="1" t="s">
        <v>443</v>
      </c>
      <c r="W35" s="1" t="s">
        <v>443</v>
      </c>
      <c r="Y35" s="1" t="s">
        <v>443</v>
      </c>
      <c r="AB35" s="1" t="s">
        <v>443</v>
      </c>
      <c r="AG35" s="1" t="s">
        <v>443</v>
      </c>
      <c r="AH35" s="1" t="s">
        <v>443</v>
      </c>
      <c r="AK35" s="1" t="s">
        <v>443</v>
      </c>
      <c r="AO35" s="1" t="s">
        <v>443</v>
      </c>
      <c r="AR35" s="1" t="s">
        <v>443</v>
      </c>
      <c r="AS35" s="1" t="s">
        <v>443</v>
      </c>
      <c r="CG35" s="1" t="s">
        <v>443</v>
      </c>
      <c r="CJ35" s="1" t="s">
        <v>443</v>
      </c>
      <c r="CK35" s="1" t="s">
        <v>443</v>
      </c>
      <c r="CV35" s="1">
        <v>69</v>
      </c>
      <c r="CX35" s="1" t="s">
        <v>443</v>
      </c>
      <c r="DA35" s="1" t="s">
        <v>443</v>
      </c>
      <c r="DB35" s="1" t="s">
        <v>443</v>
      </c>
      <c r="DC35" s="1" t="s">
        <v>443</v>
      </c>
      <c r="DH35" s="1" t="s">
        <v>443</v>
      </c>
      <c r="DI35" s="1">
        <v>43.5</v>
      </c>
      <c r="DU35" s="1" t="s">
        <v>443</v>
      </c>
      <c r="EB35" s="1">
        <v>112.5</v>
      </c>
      <c r="EC35" s="4">
        <v>44295</v>
      </c>
    </row>
    <row r="36" spans="1:133" x14ac:dyDescent="0.2">
      <c r="A36" s="3">
        <v>44296</v>
      </c>
      <c r="F36" s="1" t="s">
        <v>443</v>
      </c>
      <c r="G36" s="1" t="s">
        <v>443</v>
      </c>
      <c r="J36" s="1" t="s">
        <v>443</v>
      </c>
      <c r="P36" s="1" t="s">
        <v>443</v>
      </c>
      <c r="T36" s="1" t="s">
        <v>443</v>
      </c>
      <c r="V36" s="1" t="s">
        <v>443</v>
      </c>
      <c r="X36" s="1" t="s">
        <v>443</v>
      </c>
      <c r="Z36" s="1">
        <v>1129.98</v>
      </c>
      <c r="AC36" s="1" t="s">
        <v>443</v>
      </c>
      <c r="AD36" s="1" t="s">
        <v>443</v>
      </c>
      <c r="AE36" s="1" t="s">
        <v>443</v>
      </c>
      <c r="AF36" s="1" t="s">
        <v>443</v>
      </c>
      <c r="AL36" s="1" t="s">
        <v>443</v>
      </c>
      <c r="BB36" s="1" t="s">
        <v>443</v>
      </c>
      <c r="BC36" s="1" t="s">
        <v>443</v>
      </c>
      <c r="BD36" s="1" t="s">
        <v>443</v>
      </c>
      <c r="BE36" s="1" t="s">
        <v>443</v>
      </c>
      <c r="BF36" s="1" t="s">
        <v>443</v>
      </c>
      <c r="BG36" s="1" t="s">
        <v>443</v>
      </c>
      <c r="BH36" s="1" t="s">
        <v>443</v>
      </c>
      <c r="BI36" s="1" t="s">
        <v>443</v>
      </c>
      <c r="BK36" s="1" t="s">
        <v>443</v>
      </c>
      <c r="BL36" s="1" t="s">
        <v>443</v>
      </c>
      <c r="BN36" s="1" t="s">
        <v>443</v>
      </c>
      <c r="BO36" s="1" t="s">
        <v>443</v>
      </c>
      <c r="BP36" s="1" t="s">
        <v>443</v>
      </c>
      <c r="BQ36" s="1" t="s">
        <v>443</v>
      </c>
      <c r="BR36" s="1" t="s">
        <v>443</v>
      </c>
      <c r="BS36" s="1" t="s">
        <v>443</v>
      </c>
      <c r="BU36" s="1" t="s">
        <v>443</v>
      </c>
      <c r="BW36" s="1" t="s">
        <v>443</v>
      </c>
      <c r="BY36" s="1" t="s">
        <v>443</v>
      </c>
      <c r="CC36" s="1">
        <v>75.599999999999994</v>
      </c>
      <c r="CG36" s="1" t="s">
        <v>443</v>
      </c>
      <c r="CH36" s="1" t="s">
        <v>443</v>
      </c>
      <c r="CL36" s="1" t="s">
        <v>443</v>
      </c>
      <c r="CO36" s="1" t="s">
        <v>443</v>
      </c>
      <c r="CS36" s="1" t="s">
        <v>443</v>
      </c>
      <c r="CU36" s="1" t="s">
        <v>443</v>
      </c>
      <c r="CW36" s="1">
        <v>4.5</v>
      </c>
      <c r="CX36" s="1" t="s">
        <v>443</v>
      </c>
      <c r="DF36" s="1">
        <v>615</v>
      </c>
      <c r="DG36" s="1">
        <v>91.5</v>
      </c>
      <c r="DO36" s="1">
        <v>408</v>
      </c>
      <c r="DP36" s="1">
        <v>504</v>
      </c>
      <c r="EB36" s="1">
        <v>2828.58</v>
      </c>
      <c r="EC36" s="4">
        <v>44296</v>
      </c>
    </row>
    <row r="37" spans="1:133" x14ac:dyDescent="0.2">
      <c r="A37" s="3">
        <v>44297</v>
      </c>
      <c r="T37" s="1" t="s">
        <v>443</v>
      </c>
      <c r="V37" s="1" t="s">
        <v>443</v>
      </c>
      <c r="AB37" s="1" t="s">
        <v>443</v>
      </c>
      <c r="AC37" s="1" t="s">
        <v>443</v>
      </c>
      <c r="AD37" s="1" t="s">
        <v>443</v>
      </c>
      <c r="AJ37" s="1" t="s">
        <v>443</v>
      </c>
      <c r="AK37" s="1" t="s">
        <v>443</v>
      </c>
      <c r="AO37" s="1" t="s">
        <v>443</v>
      </c>
      <c r="AQ37" s="1">
        <v>14.4</v>
      </c>
      <c r="AR37" s="1" t="s">
        <v>443</v>
      </c>
      <c r="AW37" s="1" t="s">
        <v>443</v>
      </c>
      <c r="BB37" s="1" t="s">
        <v>443</v>
      </c>
      <c r="BD37" s="1" t="s">
        <v>443</v>
      </c>
      <c r="BE37" s="1" t="s">
        <v>443</v>
      </c>
      <c r="BI37" s="1" t="s">
        <v>443</v>
      </c>
      <c r="BJ37" s="1" t="s">
        <v>443</v>
      </c>
      <c r="BP37" s="1" t="s">
        <v>443</v>
      </c>
      <c r="BR37" s="1" t="s">
        <v>443</v>
      </c>
      <c r="BS37" s="1" t="s">
        <v>443</v>
      </c>
      <c r="BX37" s="1" t="s">
        <v>443</v>
      </c>
      <c r="BZ37" s="1" t="s">
        <v>443</v>
      </c>
      <c r="CF37" s="1" t="s">
        <v>443</v>
      </c>
      <c r="DG37" s="1">
        <v>1423.5</v>
      </c>
      <c r="DK37" s="1" t="s">
        <v>443</v>
      </c>
      <c r="DO37" s="1">
        <v>387</v>
      </c>
      <c r="DP37" s="1">
        <v>516</v>
      </c>
      <c r="EB37" s="1">
        <v>2340.9</v>
      </c>
      <c r="EC37" s="4">
        <v>44297</v>
      </c>
    </row>
    <row r="38" spans="1:133" x14ac:dyDescent="0.2">
      <c r="A38" s="3">
        <v>44298</v>
      </c>
      <c r="T38" s="1" t="s">
        <v>443</v>
      </c>
      <c r="AJ38" s="1" t="s">
        <v>443</v>
      </c>
      <c r="EB38" s="1">
        <v>0</v>
      </c>
      <c r="EC38" s="4">
        <v>44298</v>
      </c>
    </row>
    <row r="39" spans="1:133" x14ac:dyDescent="0.2">
      <c r="A39" s="3">
        <v>44299</v>
      </c>
      <c r="C39" s="1" t="s">
        <v>443</v>
      </c>
      <c r="D39" s="1" t="s">
        <v>443</v>
      </c>
      <c r="E39" s="1" t="s">
        <v>443</v>
      </c>
      <c r="F39" s="1" t="s">
        <v>443</v>
      </c>
      <c r="G39" s="1" t="s">
        <v>443</v>
      </c>
      <c r="J39" s="1" t="s">
        <v>443</v>
      </c>
      <c r="L39" s="1" t="s">
        <v>443</v>
      </c>
      <c r="N39" s="1" t="s">
        <v>443</v>
      </c>
      <c r="O39" s="1" t="s">
        <v>443</v>
      </c>
      <c r="AB39" s="1" t="s">
        <v>443</v>
      </c>
      <c r="AC39" s="1" t="s">
        <v>443</v>
      </c>
      <c r="AD39" s="1" t="s">
        <v>443</v>
      </c>
      <c r="AG39" s="1">
        <v>47.04</v>
      </c>
      <c r="AH39" s="1" t="s">
        <v>443</v>
      </c>
      <c r="AL39" s="1" t="s">
        <v>443</v>
      </c>
      <c r="AO39" s="1" t="s">
        <v>443</v>
      </c>
      <c r="AR39" s="1" t="s">
        <v>443</v>
      </c>
      <c r="AV39" s="1" t="s">
        <v>443</v>
      </c>
      <c r="AW39" s="1" t="s">
        <v>443</v>
      </c>
      <c r="AX39" s="1" t="s">
        <v>443</v>
      </c>
      <c r="BB39" s="1" t="s">
        <v>443</v>
      </c>
      <c r="BC39" s="1" t="s">
        <v>443</v>
      </c>
      <c r="BG39" s="1" t="s">
        <v>443</v>
      </c>
      <c r="BI39" s="1" t="s">
        <v>443</v>
      </c>
      <c r="BJ39" s="1" t="s">
        <v>443</v>
      </c>
      <c r="BK39" s="1" t="s">
        <v>443</v>
      </c>
      <c r="BL39" s="1" t="s">
        <v>443</v>
      </c>
      <c r="BN39" s="1" t="s">
        <v>443</v>
      </c>
      <c r="BO39" s="1" t="s">
        <v>443</v>
      </c>
      <c r="BP39" s="1" t="s">
        <v>443</v>
      </c>
      <c r="BR39" s="1" t="s">
        <v>443</v>
      </c>
      <c r="BU39" s="1" t="s">
        <v>443</v>
      </c>
      <c r="BW39" s="1" t="s">
        <v>443</v>
      </c>
      <c r="BX39" s="1" t="s">
        <v>443</v>
      </c>
      <c r="BZ39" s="1" t="s">
        <v>443</v>
      </c>
      <c r="CA39" s="1" t="s">
        <v>443</v>
      </c>
      <c r="CN39" s="1">
        <v>104.4</v>
      </c>
      <c r="DA39" s="1">
        <v>257.04000000000002</v>
      </c>
      <c r="DB39" s="1">
        <v>60</v>
      </c>
      <c r="DC39" s="1" t="s">
        <v>443</v>
      </c>
      <c r="DG39" s="1">
        <v>1132.5</v>
      </c>
      <c r="DI39" s="1">
        <v>435</v>
      </c>
      <c r="DK39" s="1">
        <v>594</v>
      </c>
      <c r="DM39" s="1" t="s">
        <v>443</v>
      </c>
      <c r="DT39" s="1">
        <v>342</v>
      </c>
      <c r="EB39" s="1">
        <v>2971.98</v>
      </c>
      <c r="EC39" s="4">
        <v>44299</v>
      </c>
    </row>
    <row r="40" spans="1:133" x14ac:dyDescent="0.2">
      <c r="A40" s="3">
        <v>44300</v>
      </c>
      <c r="N40" s="1">
        <v>44.4</v>
      </c>
      <c r="U40" s="1" t="s">
        <v>443</v>
      </c>
      <c r="X40" s="1" t="s">
        <v>443</v>
      </c>
      <c r="AF40" s="1" t="s">
        <v>443</v>
      </c>
      <c r="AL40" s="1" t="s">
        <v>443</v>
      </c>
      <c r="AU40" s="1">
        <v>507.52</v>
      </c>
      <c r="BC40" s="1" t="s">
        <v>443</v>
      </c>
      <c r="BD40" s="1" t="s">
        <v>443</v>
      </c>
      <c r="BE40" s="1" t="s">
        <v>443</v>
      </c>
      <c r="BF40" s="1" t="s">
        <v>443</v>
      </c>
      <c r="BH40" s="1" t="s">
        <v>443</v>
      </c>
      <c r="BI40" s="1" t="s">
        <v>443</v>
      </c>
      <c r="BL40" s="1" t="s">
        <v>443</v>
      </c>
      <c r="BS40" s="1" t="s">
        <v>443</v>
      </c>
      <c r="CH40" s="1" t="s">
        <v>443</v>
      </c>
      <c r="CL40" s="1">
        <v>9.6</v>
      </c>
      <c r="CO40" s="1" t="s">
        <v>443</v>
      </c>
      <c r="CU40" s="1">
        <v>60</v>
      </c>
      <c r="DH40" s="1">
        <v>9</v>
      </c>
      <c r="DJ40" s="1">
        <v>38.4</v>
      </c>
      <c r="DM40" s="1">
        <v>147</v>
      </c>
      <c r="DN40" s="1">
        <v>92.4</v>
      </c>
      <c r="DU40" s="1">
        <v>132</v>
      </c>
      <c r="EB40" s="1">
        <v>1040.32</v>
      </c>
      <c r="EC40" s="4">
        <v>44300</v>
      </c>
    </row>
    <row r="41" spans="1:133" x14ac:dyDescent="0.2">
      <c r="A41" s="3">
        <v>44301</v>
      </c>
      <c r="EB41" s="1">
        <v>0</v>
      </c>
      <c r="EC41" s="4">
        <v>44301</v>
      </c>
    </row>
    <row r="42" spans="1:133" x14ac:dyDescent="0.2">
      <c r="A42" s="3">
        <v>44302</v>
      </c>
      <c r="B42" s="1" t="s">
        <v>443</v>
      </c>
      <c r="D42" s="1" t="s">
        <v>443</v>
      </c>
      <c r="E42" s="1">
        <v>21</v>
      </c>
      <c r="F42" s="1" t="s">
        <v>443</v>
      </c>
      <c r="H42" s="1">
        <v>2.96</v>
      </c>
      <c r="J42" s="1" t="s">
        <v>443</v>
      </c>
      <c r="L42" s="1" t="s">
        <v>443</v>
      </c>
      <c r="Q42" s="1" t="s">
        <v>443</v>
      </c>
      <c r="S42" s="1">
        <v>2.2400000000000002</v>
      </c>
      <c r="T42" s="1" t="s">
        <v>443</v>
      </c>
      <c r="U42" s="1" t="s">
        <v>443</v>
      </c>
      <c r="W42" s="1">
        <v>104.4</v>
      </c>
      <c r="Y42" s="1">
        <v>1.2</v>
      </c>
      <c r="AB42" s="1" t="s">
        <v>443</v>
      </c>
      <c r="AI42" s="1">
        <v>190.4</v>
      </c>
      <c r="AJ42" s="1" t="s">
        <v>443</v>
      </c>
      <c r="AR42" s="1" t="s">
        <v>443</v>
      </c>
      <c r="AS42" s="1">
        <v>49.2</v>
      </c>
      <c r="AT42" s="1" t="s">
        <v>443</v>
      </c>
      <c r="CA42" s="1" t="s">
        <v>443</v>
      </c>
      <c r="CB42" s="1">
        <v>30</v>
      </c>
      <c r="CH42" s="1">
        <v>1939.2</v>
      </c>
      <c r="CJ42" s="1">
        <v>224.64</v>
      </c>
      <c r="CK42" s="1">
        <v>60</v>
      </c>
      <c r="CX42" s="1" t="s">
        <v>443</v>
      </c>
      <c r="CY42" s="1">
        <v>94.8</v>
      </c>
      <c r="DA42" s="1">
        <v>449.28</v>
      </c>
      <c r="DC42" s="1" t="s">
        <v>443</v>
      </c>
      <c r="DD42" s="1">
        <v>228</v>
      </c>
      <c r="DE42" s="1">
        <v>157.68</v>
      </c>
      <c r="DQ42" s="1">
        <v>372</v>
      </c>
      <c r="DU42" s="1">
        <v>396</v>
      </c>
      <c r="EB42" s="1">
        <v>4323</v>
      </c>
      <c r="EC42" s="4">
        <v>44302</v>
      </c>
    </row>
    <row r="43" spans="1:133" x14ac:dyDescent="0.2">
      <c r="A43" s="3">
        <v>44303</v>
      </c>
      <c r="F43" s="1" t="s">
        <v>443</v>
      </c>
      <c r="J43" s="1" t="s">
        <v>443</v>
      </c>
      <c r="L43" s="1" t="s">
        <v>443</v>
      </c>
      <c r="O43" s="1">
        <v>112.48</v>
      </c>
      <c r="P43" s="1">
        <v>248.64</v>
      </c>
      <c r="Q43" s="1">
        <v>304.64</v>
      </c>
      <c r="T43" s="1" t="s">
        <v>443</v>
      </c>
      <c r="U43" s="1">
        <v>122.4</v>
      </c>
      <c r="V43" s="1" t="s">
        <v>443</v>
      </c>
      <c r="X43" s="1">
        <v>49.2</v>
      </c>
      <c r="AC43" s="1">
        <v>213.6</v>
      </c>
      <c r="AD43" s="1">
        <v>3.6</v>
      </c>
      <c r="AF43" s="1">
        <v>56.4</v>
      </c>
      <c r="AH43" s="1">
        <v>85.12</v>
      </c>
      <c r="AK43" s="1">
        <v>8.4</v>
      </c>
      <c r="AP43" s="1" t="s">
        <v>443</v>
      </c>
      <c r="AV43" s="1" t="s">
        <v>443</v>
      </c>
      <c r="BC43" s="1" t="s">
        <v>443</v>
      </c>
      <c r="BE43" s="1" t="s">
        <v>443</v>
      </c>
      <c r="BF43" s="1">
        <v>1.2</v>
      </c>
      <c r="BK43" s="1" t="s">
        <v>443</v>
      </c>
      <c r="BL43" s="1">
        <v>4</v>
      </c>
      <c r="BO43" s="1">
        <v>12.8</v>
      </c>
      <c r="BP43" s="1" t="s">
        <v>443</v>
      </c>
      <c r="BQ43" s="1">
        <v>9</v>
      </c>
      <c r="BR43" s="1" t="s">
        <v>443</v>
      </c>
      <c r="BS43" s="1" t="s">
        <v>443</v>
      </c>
      <c r="BW43" s="1">
        <v>6</v>
      </c>
      <c r="BY43" s="1">
        <v>1.2</v>
      </c>
      <c r="CA43" s="1">
        <v>223.5</v>
      </c>
      <c r="CB43" s="1">
        <v>213</v>
      </c>
      <c r="CD43" s="1">
        <v>21.6</v>
      </c>
      <c r="CE43" s="1">
        <v>12.6</v>
      </c>
      <c r="CG43" s="1">
        <v>3108</v>
      </c>
      <c r="CI43" s="1">
        <v>129.6</v>
      </c>
      <c r="CL43" s="1">
        <v>103.2</v>
      </c>
      <c r="CM43" s="1">
        <v>69.599999999999994</v>
      </c>
      <c r="CO43" s="1">
        <v>254.4</v>
      </c>
      <c r="CP43" s="1">
        <v>28.8</v>
      </c>
      <c r="CS43" s="1">
        <v>158.4</v>
      </c>
      <c r="CX43" s="1">
        <v>213</v>
      </c>
      <c r="CZ43" s="1">
        <v>579.6</v>
      </c>
      <c r="DC43" s="1">
        <v>464.4</v>
      </c>
      <c r="DS43" s="1">
        <v>357</v>
      </c>
      <c r="DU43" s="1">
        <v>414</v>
      </c>
      <c r="EB43" s="1">
        <v>7589.38</v>
      </c>
      <c r="EC43" s="4">
        <v>44303</v>
      </c>
    </row>
    <row r="44" spans="1:133" x14ac:dyDescent="0.2">
      <c r="A44" s="3">
        <v>44304</v>
      </c>
      <c r="B44" s="1">
        <v>210</v>
      </c>
      <c r="D44" s="1">
        <v>251</v>
      </c>
      <c r="F44" s="1">
        <v>491.36</v>
      </c>
      <c r="I44" s="1" t="s">
        <v>443</v>
      </c>
      <c r="J44" s="1">
        <v>349.44</v>
      </c>
      <c r="K44" s="1">
        <v>6.35</v>
      </c>
      <c r="L44" s="1" t="s">
        <v>443</v>
      </c>
      <c r="T44" s="1">
        <v>4002.88</v>
      </c>
      <c r="V44" s="1">
        <v>529.20000000000005</v>
      </c>
      <c r="AJ44" s="1">
        <v>393.6</v>
      </c>
      <c r="AL44" s="1">
        <v>9.6</v>
      </c>
      <c r="AO44" s="1">
        <v>268.64</v>
      </c>
      <c r="AP44" s="1">
        <v>1146.5999999999999</v>
      </c>
      <c r="AR44" s="1" t="s">
        <v>443</v>
      </c>
      <c r="AT44" s="1">
        <v>450.8</v>
      </c>
      <c r="BB44" s="1" t="s">
        <v>443</v>
      </c>
      <c r="BC44" s="1">
        <v>4</v>
      </c>
      <c r="BD44" s="1">
        <v>21</v>
      </c>
      <c r="BE44" s="1">
        <v>45.6</v>
      </c>
      <c r="BG44" s="1">
        <v>16.5</v>
      </c>
      <c r="BH44" s="1">
        <v>1.5</v>
      </c>
      <c r="BI44" s="1">
        <v>1.6</v>
      </c>
      <c r="BJ44" s="1">
        <v>0.8</v>
      </c>
      <c r="BK44" s="1">
        <v>2.4</v>
      </c>
      <c r="BP44" s="1">
        <v>536</v>
      </c>
      <c r="BR44" s="1" t="s">
        <v>443</v>
      </c>
      <c r="BS44" s="1">
        <v>4.8</v>
      </c>
      <c r="BT44" s="1" t="s">
        <v>443</v>
      </c>
      <c r="BU44" s="1">
        <v>7.2</v>
      </c>
      <c r="BX44" s="1">
        <v>0.8</v>
      </c>
      <c r="BZ44" s="1">
        <v>1.5</v>
      </c>
      <c r="CG44" s="1">
        <v>5799</v>
      </c>
      <c r="CH44" s="1">
        <v>2140.8000000000002</v>
      </c>
      <c r="DG44" s="1">
        <v>2826</v>
      </c>
      <c r="DR44" s="1">
        <v>498</v>
      </c>
      <c r="DT44" s="1">
        <v>402</v>
      </c>
      <c r="EB44" s="1">
        <v>20418.97</v>
      </c>
      <c r="EC44" s="4">
        <v>44304</v>
      </c>
    </row>
    <row r="45" spans="1:133" x14ac:dyDescent="0.2">
      <c r="A45" s="3">
        <v>44305</v>
      </c>
      <c r="F45" s="1">
        <v>165.76</v>
      </c>
      <c r="EB45" s="1">
        <v>165.76</v>
      </c>
      <c r="EC45" s="4">
        <v>44305</v>
      </c>
    </row>
    <row r="46" spans="1:133" x14ac:dyDescent="0.2">
      <c r="A46" s="3">
        <v>44306</v>
      </c>
      <c r="EB46" s="1">
        <v>0</v>
      </c>
      <c r="EC46" s="4">
        <v>44306</v>
      </c>
    </row>
    <row r="47" spans="1:133" x14ac:dyDescent="0.2">
      <c r="A47" s="3">
        <v>44307</v>
      </c>
      <c r="EB47" s="1">
        <v>0</v>
      </c>
      <c r="EC47" s="4">
        <v>44307</v>
      </c>
    </row>
    <row r="48" spans="1:133" x14ac:dyDescent="0.2">
      <c r="A48" s="3">
        <v>44308</v>
      </c>
      <c r="EB48" s="1">
        <v>0</v>
      </c>
      <c r="EC48" s="4">
        <v>44308</v>
      </c>
    </row>
    <row r="49" spans="1:133" x14ac:dyDescent="0.2">
      <c r="A49" s="3">
        <v>44309</v>
      </c>
      <c r="EB49" s="1">
        <v>0</v>
      </c>
      <c r="EC49" s="4">
        <v>44309</v>
      </c>
    </row>
    <row r="50" spans="1:133" x14ac:dyDescent="0.2">
      <c r="A50" s="3">
        <v>44310</v>
      </c>
      <c r="EB50" s="1">
        <v>0</v>
      </c>
      <c r="EC50" s="4">
        <v>44310</v>
      </c>
    </row>
    <row r="51" spans="1:133" x14ac:dyDescent="0.2">
      <c r="A51" s="3">
        <v>44311</v>
      </c>
      <c r="EB51" s="1">
        <v>0</v>
      </c>
      <c r="EC51" s="4">
        <v>44311</v>
      </c>
    </row>
    <row r="52" spans="1:133" x14ac:dyDescent="0.2">
      <c r="A52" s="3">
        <v>44312</v>
      </c>
      <c r="EB52" s="1">
        <v>0</v>
      </c>
      <c r="EC52" s="4">
        <v>44312</v>
      </c>
    </row>
    <row r="53" spans="1:133" x14ac:dyDescent="0.2">
      <c r="A53" s="3">
        <v>44313</v>
      </c>
      <c r="EB53" s="1">
        <v>0</v>
      </c>
      <c r="EC53" s="4">
        <v>44313</v>
      </c>
    </row>
    <row r="54" spans="1:133" x14ac:dyDescent="0.2">
      <c r="A54" s="3">
        <v>44314</v>
      </c>
      <c r="EB54" s="1">
        <v>0</v>
      </c>
      <c r="EC54" s="4">
        <v>44314</v>
      </c>
    </row>
    <row r="55" spans="1:133" x14ac:dyDescent="0.2">
      <c r="A55" s="3">
        <v>44315</v>
      </c>
      <c r="EB55" s="1">
        <v>0</v>
      </c>
      <c r="EC55" s="4">
        <v>44315</v>
      </c>
    </row>
    <row r="56" spans="1:133" x14ac:dyDescent="0.2">
      <c r="A56" s="3">
        <v>44316</v>
      </c>
      <c r="EB56" s="1">
        <v>0</v>
      </c>
      <c r="EC56" s="4">
        <v>44316</v>
      </c>
    </row>
    <row r="57" spans="1:133" x14ac:dyDescent="0.2">
      <c r="A57" s="3">
        <v>44317</v>
      </c>
      <c r="EB57" s="1">
        <v>0</v>
      </c>
      <c r="EC57" s="4">
        <v>44317</v>
      </c>
    </row>
    <row r="58" spans="1:133" x14ac:dyDescent="0.2">
      <c r="A58" s="3">
        <v>44318</v>
      </c>
      <c r="EB58" s="1">
        <v>0</v>
      </c>
      <c r="EC58" s="4">
        <v>44318</v>
      </c>
    </row>
    <row r="59" spans="1:133" x14ac:dyDescent="0.2">
      <c r="A59" s="3">
        <v>44319</v>
      </c>
      <c r="EB59" s="1">
        <v>0</v>
      </c>
      <c r="EC59" s="4">
        <v>44319</v>
      </c>
    </row>
    <row r="60" spans="1:133" x14ac:dyDescent="0.2">
      <c r="A60" s="3">
        <v>44320</v>
      </c>
      <c r="EB60" s="1">
        <v>0</v>
      </c>
      <c r="EC60" s="4">
        <v>44320</v>
      </c>
    </row>
    <row r="61" spans="1:133" x14ac:dyDescent="0.2">
      <c r="A61" s="3">
        <v>44321</v>
      </c>
      <c r="EB61" s="1">
        <v>0</v>
      </c>
      <c r="EC61" s="4">
        <v>44321</v>
      </c>
    </row>
    <row r="62" spans="1:133" x14ac:dyDescent="0.2">
      <c r="A62" s="3">
        <v>44322</v>
      </c>
      <c r="EB62" s="1">
        <v>0</v>
      </c>
      <c r="EC62" s="4">
        <v>44322</v>
      </c>
    </row>
    <row r="63" spans="1:133" x14ac:dyDescent="0.2">
      <c r="A63" s="3">
        <v>44323</v>
      </c>
      <c r="EB63" s="1">
        <v>0</v>
      </c>
      <c r="EC63" s="4">
        <v>44323</v>
      </c>
    </row>
    <row r="64" spans="1:133" x14ac:dyDescent="0.2">
      <c r="A64" s="3">
        <v>44324</v>
      </c>
      <c r="EB64" s="1">
        <v>0</v>
      </c>
      <c r="EC64" s="4">
        <v>44324</v>
      </c>
    </row>
    <row r="65" spans="1:133" x14ac:dyDescent="0.2">
      <c r="A65" s="3">
        <v>44325</v>
      </c>
      <c r="EB65" s="1">
        <v>0</v>
      </c>
      <c r="EC65" s="4">
        <v>44325</v>
      </c>
    </row>
    <row r="66" spans="1:133" x14ac:dyDescent="0.2">
      <c r="A66" s="3">
        <v>44326</v>
      </c>
      <c r="EB66" s="1">
        <v>0</v>
      </c>
      <c r="EC66" s="4">
        <v>44326</v>
      </c>
    </row>
    <row r="67" spans="1:133" x14ac:dyDescent="0.2">
      <c r="A67" s="3">
        <v>44327</v>
      </c>
      <c r="EB67" s="1">
        <v>0</v>
      </c>
      <c r="EC67" s="4">
        <v>44327</v>
      </c>
    </row>
    <row r="68" spans="1:133" x14ac:dyDescent="0.2">
      <c r="A68" s="3">
        <v>44328</v>
      </c>
      <c r="EB68" s="1">
        <v>0</v>
      </c>
      <c r="EC68" s="4">
        <v>44328</v>
      </c>
    </row>
    <row r="69" spans="1:133" x14ac:dyDescent="0.2">
      <c r="A69" s="3">
        <v>44329</v>
      </c>
      <c r="EB69" s="1">
        <v>0</v>
      </c>
      <c r="EC69" s="4">
        <v>44329</v>
      </c>
    </row>
    <row r="70" spans="1:133" x14ac:dyDescent="0.2">
      <c r="A70" s="3">
        <v>44330</v>
      </c>
      <c r="EB70" s="1">
        <v>0</v>
      </c>
      <c r="EC70" s="4">
        <v>44330</v>
      </c>
    </row>
    <row r="71" spans="1:133" x14ac:dyDescent="0.2">
      <c r="A71" s="3">
        <v>44331</v>
      </c>
      <c r="EB71" s="1">
        <v>0</v>
      </c>
      <c r="EC71" s="4">
        <v>44331</v>
      </c>
    </row>
    <row r="72" spans="1:133" x14ac:dyDescent="0.2">
      <c r="A72" s="3">
        <v>44332</v>
      </c>
      <c r="EB72" s="1">
        <v>0</v>
      </c>
      <c r="EC72" s="4">
        <v>44332</v>
      </c>
    </row>
    <row r="73" spans="1:133" x14ac:dyDescent="0.2">
      <c r="A73" s="3">
        <v>44333</v>
      </c>
      <c r="EB73" s="1">
        <v>0</v>
      </c>
      <c r="EC73" s="4">
        <v>44333</v>
      </c>
    </row>
    <row r="74" spans="1:133" x14ac:dyDescent="0.2">
      <c r="A74" s="3">
        <v>44334</v>
      </c>
      <c r="EB74" s="1">
        <v>0</v>
      </c>
      <c r="EC74" s="4">
        <v>44334</v>
      </c>
    </row>
    <row r="75" spans="1:133" x14ac:dyDescent="0.2">
      <c r="A75" s="3">
        <v>44335</v>
      </c>
      <c r="EB75" s="1">
        <v>0</v>
      </c>
      <c r="EC75" s="4">
        <v>44335</v>
      </c>
    </row>
    <row r="76" spans="1:133" x14ac:dyDescent="0.2">
      <c r="A76" s="3">
        <v>44336</v>
      </c>
      <c r="EB76" s="1">
        <v>0</v>
      </c>
      <c r="EC76" s="4">
        <v>44336</v>
      </c>
    </row>
    <row r="77" spans="1:133" x14ac:dyDescent="0.2">
      <c r="A77" s="3">
        <v>44337</v>
      </c>
      <c r="EB77" s="1">
        <v>0</v>
      </c>
      <c r="EC77" s="4">
        <v>44337</v>
      </c>
    </row>
    <row r="78" spans="1:133" x14ac:dyDescent="0.2">
      <c r="A78" s="3">
        <v>44338</v>
      </c>
      <c r="EB78" s="1">
        <v>0</v>
      </c>
      <c r="EC78" s="4">
        <v>44338</v>
      </c>
    </row>
    <row r="79" spans="1:133" x14ac:dyDescent="0.2">
      <c r="A79" s="3">
        <v>44339</v>
      </c>
      <c r="EB79" s="1">
        <v>0</v>
      </c>
      <c r="EC79" s="4">
        <v>44339</v>
      </c>
    </row>
    <row r="80" spans="1:133" x14ac:dyDescent="0.2">
      <c r="A80" s="3">
        <v>44340</v>
      </c>
      <c r="EB80" s="1">
        <v>0</v>
      </c>
      <c r="EC80" s="4">
        <v>44340</v>
      </c>
    </row>
    <row r="81" spans="1:133" x14ac:dyDescent="0.2">
      <c r="A81" s="3">
        <v>44341</v>
      </c>
      <c r="EB81" s="1">
        <v>0</v>
      </c>
      <c r="EC81" s="4">
        <v>44341</v>
      </c>
    </row>
    <row r="82" spans="1:133" x14ac:dyDescent="0.2">
      <c r="A82" s="3">
        <v>44342</v>
      </c>
      <c r="EB82" s="1">
        <v>0</v>
      </c>
      <c r="EC82" s="4">
        <v>44342</v>
      </c>
    </row>
    <row r="83" spans="1:133" x14ac:dyDescent="0.2">
      <c r="A83" s="3">
        <v>44343</v>
      </c>
      <c r="EB83" s="1">
        <v>0</v>
      </c>
      <c r="EC83" s="4">
        <v>44343</v>
      </c>
    </row>
    <row r="84" spans="1:133" x14ac:dyDescent="0.2">
      <c r="A84" s="3">
        <v>44344</v>
      </c>
      <c r="EB84" s="1">
        <v>0</v>
      </c>
      <c r="EC84" s="4">
        <v>44344</v>
      </c>
    </row>
    <row r="85" spans="1:133" x14ac:dyDescent="0.2">
      <c r="A85" s="3">
        <v>44345</v>
      </c>
      <c r="EB85" s="1">
        <v>0</v>
      </c>
      <c r="EC85" s="4">
        <v>44345</v>
      </c>
    </row>
    <row r="86" spans="1:133" x14ac:dyDescent="0.2">
      <c r="A86" s="3">
        <v>44346</v>
      </c>
      <c r="EB86" s="1">
        <v>0</v>
      </c>
      <c r="EC86" s="4">
        <v>44346</v>
      </c>
    </row>
    <row r="87" spans="1:133" x14ac:dyDescent="0.2">
      <c r="A87" s="3">
        <v>44347</v>
      </c>
      <c r="EB87" s="1">
        <v>0</v>
      </c>
      <c r="EC87" s="4">
        <v>44347</v>
      </c>
    </row>
    <row r="88" spans="1:133" x14ac:dyDescent="0.2">
      <c r="A88" s="3">
        <v>44348</v>
      </c>
      <c r="EB88" s="1">
        <v>0</v>
      </c>
      <c r="EC88" s="4">
        <v>44348</v>
      </c>
    </row>
    <row r="89" spans="1:133" x14ac:dyDescent="0.2">
      <c r="A89" s="3">
        <v>44349</v>
      </c>
      <c r="EB89" s="1">
        <v>0</v>
      </c>
      <c r="EC89" s="4">
        <v>44349</v>
      </c>
    </row>
    <row r="90" spans="1:133" x14ac:dyDescent="0.2">
      <c r="A90" s="3">
        <v>44350</v>
      </c>
      <c r="EB90" s="1">
        <v>0</v>
      </c>
      <c r="EC90" s="4">
        <v>44350</v>
      </c>
    </row>
    <row r="91" spans="1:133" x14ac:dyDescent="0.2">
      <c r="A91" s="3">
        <v>44351</v>
      </c>
      <c r="EB91" s="1">
        <v>0</v>
      </c>
      <c r="EC91" s="4">
        <v>44351</v>
      </c>
    </row>
    <row r="92" spans="1:133" x14ac:dyDescent="0.2">
      <c r="A92" s="3">
        <v>44352</v>
      </c>
      <c r="EB92" s="1">
        <v>0</v>
      </c>
      <c r="EC92" s="4">
        <v>44352</v>
      </c>
    </row>
    <row r="93" spans="1:133" x14ac:dyDescent="0.2">
      <c r="A93" s="3">
        <v>44353</v>
      </c>
      <c r="EB93" s="1">
        <v>0</v>
      </c>
      <c r="EC93" s="4">
        <v>44353</v>
      </c>
    </row>
    <row r="94" spans="1:133" x14ac:dyDescent="0.2">
      <c r="A94" s="3">
        <v>44354</v>
      </c>
      <c r="EB94" s="1">
        <v>0</v>
      </c>
      <c r="EC94" s="4">
        <v>44354</v>
      </c>
    </row>
    <row r="95" spans="1:133" x14ac:dyDescent="0.2">
      <c r="A95" s="3">
        <v>44355</v>
      </c>
      <c r="EB95" s="1">
        <v>0</v>
      </c>
      <c r="EC95" s="4">
        <v>44355</v>
      </c>
    </row>
    <row r="96" spans="1:133" x14ac:dyDescent="0.2">
      <c r="A96" s="3">
        <v>44356</v>
      </c>
      <c r="EB96" s="1">
        <v>0</v>
      </c>
      <c r="EC96" s="4">
        <v>44356</v>
      </c>
    </row>
    <row r="97" spans="1:133" x14ac:dyDescent="0.2">
      <c r="A97" s="3">
        <v>44357</v>
      </c>
      <c r="EB97" s="1">
        <v>0</v>
      </c>
      <c r="EC97" s="4">
        <v>44357</v>
      </c>
    </row>
    <row r="98" spans="1:133" x14ac:dyDescent="0.2">
      <c r="A98" s="3">
        <v>44358</v>
      </c>
      <c r="EB98" s="1">
        <v>0</v>
      </c>
      <c r="EC98" s="4">
        <v>44358</v>
      </c>
    </row>
    <row r="99" spans="1:133" x14ac:dyDescent="0.2">
      <c r="A99" s="3">
        <v>44359</v>
      </c>
      <c r="EB99" s="1">
        <v>0</v>
      </c>
      <c r="EC99" s="4">
        <v>44359</v>
      </c>
    </row>
    <row r="100" spans="1:133" x14ac:dyDescent="0.2">
      <c r="A100" s="3">
        <v>44360</v>
      </c>
      <c r="EB100" s="1">
        <v>0</v>
      </c>
      <c r="EC100" s="4">
        <v>44360</v>
      </c>
    </row>
    <row r="101" spans="1:133" x14ac:dyDescent="0.2">
      <c r="A101" s="3">
        <v>44361</v>
      </c>
      <c r="EB101" s="1">
        <v>0</v>
      </c>
      <c r="EC101" s="4">
        <v>44361</v>
      </c>
    </row>
    <row r="102" spans="1:133" x14ac:dyDescent="0.2">
      <c r="A102" s="3">
        <v>44362</v>
      </c>
      <c r="EB102" s="1">
        <v>0</v>
      </c>
      <c r="EC102" s="4">
        <v>44362</v>
      </c>
    </row>
    <row r="103" spans="1:133" x14ac:dyDescent="0.2">
      <c r="A103" s="3">
        <v>44363</v>
      </c>
      <c r="EB103" s="1">
        <v>0</v>
      </c>
      <c r="EC103" s="4">
        <v>44363</v>
      </c>
    </row>
    <row r="104" spans="1:133" x14ac:dyDescent="0.2">
      <c r="A104" s="3">
        <v>44364</v>
      </c>
      <c r="EB104" s="1">
        <v>0</v>
      </c>
      <c r="EC104" s="4">
        <v>44364</v>
      </c>
    </row>
    <row r="105" spans="1:133" x14ac:dyDescent="0.2">
      <c r="A105" s="3">
        <v>44365</v>
      </c>
      <c r="EB105" s="1">
        <v>0</v>
      </c>
      <c r="EC105" s="4">
        <v>44365</v>
      </c>
    </row>
    <row r="106" spans="1:133" x14ac:dyDescent="0.2">
      <c r="A106" s="3">
        <v>44366</v>
      </c>
      <c r="EB106" s="1">
        <v>0</v>
      </c>
      <c r="EC106" s="4">
        <v>44366</v>
      </c>
    </row>
    <row r="107" spans="1:133" x14ac:dyDescent="0.2">
      <c r="A107" s="3">
        <v>44367</v>
      </c>
      <c r="EB107" s="1">
        <v>0</v>
      </c>
      <c r="EC107" s="4">
        <v>44367</v>
      </c>
    </row>
    <row r="108" spans="1:133" x14ac:dyDescent="0.2">
      <c r="A108" s="2"/>
    </row>
    <row r="109" spans="1:133" x14ac:dyDescent="0.2">
      <c r="A109" s="2" t="s">
        <v>446</v>
      </c>
      <c r="B109" s="1">
        <v>210</v>
      </c>
      <c r="C109" s="1">
        <v>0</v>
      </c>
      <c r="D109" s="1">
        <v>917</v>
      </c>
      <c r="E109" s="1">
        <v>21</v>
      </c>
      <c r="F109" s="1">
        <v>657.12</v>
      </c>
      <c r="G109" s="1">
        <v>0</v>
      </c>
      <c r="H109" s="1">
        <v>2.96</v>
      </c>
      <c r="I109" s="1">
        <v>219</v>
      </c>
      <c r="J109" s="1">
        <v>349.44</v>
      </c>
      <c r="K109" s="1">
        <v>6.35</v>
      </c>
      <c r="L109" s="1">
        <v>0</v>
      </c>
      <c r="M109" s="1">
        <v>0</v>
      </c>
      <c r="N109" s="1">
        <v>44.4</v>
      </c>
      <c r="O109" s="1">
        <v>112.48</v>
      </c>
      <c r="P109" s="1">
        <v>248.64</v>
      </c>
      <c r="Q109" s="1">
        <v>304.64</v>
      </c>
      <c r="R109" s="1">
        <v>0</v>
      </c>
      <c r="S109" s="1">
        <v>2.2400000000000002</v>
      </c>
      <c r="T109" s="1">
        <v>4002.88</v>
      </c>
      <c r="U109" s="1">
        <v>122.4</v>
      </c>
      <c r="V109" s="1">
        <v>529.20000000000005</v>
      </c>
      <c r="W109" s="1">
        <v>104.4</v>
      </c>
      <c r="X109" s="1">
        <v>49.2</v>
      </c>
      <c r="Y109" s="1">
        <v>1.2</v>
      </c>
      <c r="Z109" s="1">
        <v>1129.98</v>
      </c>
      <c r="AA109" s="1">
        <v>0</v>
      </c>
      <c r="AB109" s="1">
        <v>0</v>
      </c>
      <c r="AC109" s="1">
        <v>213.6</v>
      </c>
      <c r="AD109" s="1">
        <v>3.6</v>
      </c>
      <c r="AE109" s="1">
        <v>0</v>
      </c>
      <c r="AF109" s="1">
        <v>56.4</v>
      </c>
      <c r="AG109" s="1">
        <v>47.04</v>
      </c>
      <c r="AH109" s="1">
        <v>85.12</v>
      </c>
      <c r="AI109" s="1">
        <v>190.4</v>
      </c>
      <c r="AJ109" s="1">
        <v>393.6</v>
      </c>
      <c r="AK109" s="1">
        <v>8.4</v>
      </c>
      <c r="AL109" s="1">
        <v>9.6</v>
      </c>
      <c r="AM109" s="1">
        <v>0</v>
      </c>
      <c r="AN109" s="1">
        <v>0</v>
      </c>
      <c r="AO109" s="1">
        <v>268.64</v>
      </c>
      <c r="AP109" s="1">
        <v>1146.5999999999999</v>
      </c>
      <c r="AQ109" s="1">
        <v>14.4</v>
      </c>
      <c r="AR109" s="1">
        <v>0</v>
      </c>
      <c r="AS109" s="1">
        <v>49.2</v>
      </c>
      <c r="AT109" s="1">
        <v>450.8</v>
      </c>
      <c r="AU109" s="1">
        <v>915.2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4</v>
      </c>
      <c r="BD109" s="1">
        <v>21</v>
      </c>
      <c r="BE109" s="1">
        <v>45.6</v>
      </c>
      <c r="BF109" s="1">
        <v>1.2</v>
      </c>
      <c r="BG109" s="1">
        <v>16.5</v>
      </c>
      <c r="BH109" s="1">
        <v>1.5</v>
      </c>
      <c r="BI109" s="1">
        <v>1.6</v>
      </c>
      <c r="BJ109" s="1">
        <v>0.8</v>
      </c>
      <c r="BK109" s="1">
        <v>2.4</v>
      </c>
      <c r="BL109" s="1">
        <v>4</v>
      </c>
      <c r="BM109" s="1">
        <v>0</v>
      </c>
      <c r="BN109" s="1">
        <v>0</v>
      </c>
      <c r="BO109" s="1">
        <v>12.8</v>
      </c>
      <c r="BP109" s="1">
        <v>536</v>
      </c>
      <c r="BQ109" s="1">
        <v>9</v>
      </c>
      <c r="BR109" s="1">
        <v>0</v>
      </c>
      <c r="BS109" s="1">
        <v>4.8</v>
      </c>
      <c r="BT109" s="1">
        <v>0</v>
      </c>
      <c r="BU109" s="1">
        <v>7.2</v>
      </c>
      <c r="BV109" s="1">
        <v>0</v>
      </c>
      <c r="BW109" s="1">
        <v>6</v>
      </c>
      <c r="BX109" s="1">
        <v>0.8</v>
      </c>
      <c r="BY109" s="1">
        <v>1.2</v>
      </c>
      <c r="BZ109" s="1">
        <v>1.5</v>
      </c>
      <c r="CA109" s="1">
        <v>223.5</v>
      </c>
      <c r="CB109" s="1">
        <v>243</v>
      </c>
      <c r="CC109" s="1">
        <v>75.599999999999994</v>
      </c>
      <c r="CD109" s="1">
        <v>21.6</v>
      </c>
      <c r="CE109" s="1">
        <v>12.6</v>
      </c>
      <c r="CF109" s="1">
        <v>0</v>
      </c>
      <c r="CG109" s="1">
        <v>8907</v>
      </c>
      <c r="CH109" s="1">
        <v>4080</v>
      </c>
      <c r="CI109" s="1">
        <v>129.6</v>
      </c>
      <c r="CJ109" s="1">
        <v>224.64</v>
      </c>
      <c r="CK109" s="1">
        <v>60</v>
      </c>
      <c r="CL109" s="1">
        <v>112.8</v>
      </c>
      <c r="CM109" s="1">
        <v>69.599999999999994</v>
      </c>
      <c r="CN109" s="1">
        <v>104.4</v>
      </c>
      <c r="CO109" s="1">
        <v>254.4</v>
      </c>
      <c r="CP109" s="1">
        <v>28.8</v>
      </c>
      <c r="CQ109" s="1">
        <v>18</v>
      </c>
      <c r="CR109" s="1">
        <v>57</v>
      </c>
      <c r="CS109" s="1">
        <v>158.4</v>
      </c>
      <c r="CT109" s="1">
        <v>0</v>
      </c>
      <c r="CU109" s="1">
        <v>60</v>
      </c>
      <c r="CV109" s="1">
        <v>69</v>
      </c>
      <c r="CW109" s="1">
        <v>4.5</v>
      </c>
      <c r="CX109" s="1">
        <v>213</v>
      </c>
      <c r="CY109" s="1">
        <v>94.8</v>
      </c>
      <c r="CZ109" s="1">
        <v>579.6</v>
      </c>
      <c r="DA109" s="1">
        <v>706.32</v>
      </c>
      <c r="DB109" s="1">
        <v>60</v>
      </c>
      <c r="DC109" s="1">
        <v>464.4</v>
      </c>
      <c r="DD109" s="1">
        <v>228</v>
      </c>
      <c r="DE109" s="1">
        <v>157.68</v>
      </c>
      <c r="DF109" s="1">
        <v>615</v>
      </c>
      <c r="DG109" s="1">
        <v>6588</v>
      </c>
      <c r="DH109" s="1">
        <v>3018</v>
      </c>
      <c r="DI109" s="1">
        <v>478.5</v>
      </c>
      <c r="DJ109" s="1">
        <v>38.4</v>
      </c>
      <c r="DK109" s="1">
        <v>594</v>
      </c>
      <c r="DL109" s="1">
        <v>0</v>
      </c>
      <c r="DM109" s="1">
        <v>147</v>
      </c>
      <c r="DN109" s="1">
        <v>92.4</v>
      </c>
      <c r="DO109" s="1">
        <v>1494</v>
      </c>
      <c r="DP109" s="1">
        <v>1854</v>
      </c>
      <c r="DQ109" s="1">
        <v>372</v>
      </c>
      <c r="DR109" s="1">
        <v>642</v>
      </c>
      <c r="DS109" s="1">
        <v>369</v>
      </c>
      <c r="DT109" s="1">
        <v>744</v>
      </c>
      <c r="DU109" s="1">
        <v>942</v>
      </c>
      <c r="DV109" s="1">
        <v>0</v>
      </c>
      <c r="EB109" s="1">
        <v>48971.57</v>
      </c>
      <c r="EC109" s="1" t="s">
        <v>446</v>
      </c>
    </row>
    <row r="110" spans="1:133" x14ac:dyDescent="0.2">
      <c r="A110" s="2" t="s">
        <v>447</v>
      </c>
      <c r="B110" s="1">
        <v>210</v>
      </c>
      <c r="C110" s="1">
        <v>0</v>
      </c>
      <c r="D110" s="1">
        <v>917</v>
      </c>
      <c r="E110" s="1">
        <v>21</v>
      </c>
      <c r="F110" s="1">
        <v>657.12</v>
      </c>
      <c r="G110" s="1">
        <v>0</v>
      </c>
      <c r="H110" s="1">
        <v>2.96</v>
      </c>
      <c r="I110" s="1">
        <v>219</v>
      </c>
      <c r="J110" s="1">
        <v>349.44</v>
      </c>
      <c r="K110" s="1">
        <v>6.35</v>
      </c>
      <c r="L110" s="1">
        <v>0</v>
      </c>
      <c r="M110" s="1">
        <v>0</v>
      </c>
      <c r="N110" s="1">
        <v>44.4</v>
      </c>
      <c r="O110" s="1">
        <v>112.48</v>
      </c>
      <c r="P110" s="1">
        <v>248.64</v>
      </c>
      <c r="Q110" s="1">
        <v>304.64</v>
      </c>
      <c r="R110" s="1">
        <v>0</v>
      </c>
      <c r="S110" s="1">
        <v>2.2400000000000002</v>
      </c>
      <c r="T110" s="1">
        <v>4002.88</v>
      </c>
      <c r="U110" s="1">
        <v>122.4</v>
      </c>
      <c r="V110" s="1">
        <v>529.20000000000005</v>
      </c>
      <c r="W110" s="1">
        <v>104.4</v>
      </c>
      <c r="X110" s="1">
        <v>49.2</v>
      </c>
      <c r="Y110" s="1">
        <v>1.2</v>
      </c>
      <c r="Z110" s="1">
        <v>1129.98</v>
      </c>
      <c r="AA110" s="1">
        <v>0</v>
      </c>
      <c r="AB110" s="1">
        <v>0</v>
      </c>
      <c r="AC110" s="1">
        <v>213.6</v>
      </c>
      <c r="AD110" s="1">
        <v>3.6</v>
      </c>
      <c r="AE110" s="1">
        <v>0</v>
      </c>
      <c r="AF110" s="1">
        <v>56.4</v>
      </c>
      <c r="AG110" s="1">
        <v>47.04</v>
      </c>
      <c r="AH110" s="1">
        <v>85.12</v>
      </c>
      <c r="AI110" s="1">
        <v>190.4</v>
      </c>
      <c r="AJ110" s="1">
        <v>393.6</v>
      </c>
      <c r="AK110" s="1">
        <v>8.4</v>
      </c>
      <c r="AL110" s="1">
        <v>9.6</v>
      </c>
      <c r="AM110" s="1">
        <v>0</v>
      </c>
      <c r="AN110" s="1">
        <v>0</v>
      </c>
      <c r="AO110" s="1">
        <v>268.64</v>
      </c>
      <c r="AP110" s="1">
        <v>1146.5999999999999</v>
      </c>
      <c r="AQ110" s="1">
        <v>14.4</v>
      </c>
      <c r="AR110" s="1">
        <v>0</v>
      </c>
      <c r="AS110" s="1">
        <v>49.2</v>
      </c>
      <c r="AT110" s="1">
        <v>450.8</v>
      </c>
      <c r="AU110" s="1">
        <v>915.2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4</v>
      </c>
      <c r="BD110" s="1">
        <v>21</v>
      </c>
      <c r="BE110" s="1">
        <v>45.6</v>
      </c>
      <c r="BF110" s="1">
        <v>1.2</v>
      </c>
      <c r="BG110" s="1">
        <v>16.5</v>
      </c>
      <c r="BH110" s="1">
        <v>1.5</v>
      </c>
      <c r="BI110" s="1">
        <v>1.6</v>
      </c>
      <c r="BJ110" s="1">
        <v>0.8</v>
      </c>
      <c r="BK110" s="1">
        <v>2.4</v>
      </c>
      <c r="BL110" s="1">
        <v>4</v>
      </c>
      <c r="BM110" s="1">
        <v>0</v>
      </c>
      <c r="BN110" s="1">
        <v>0</v>
      </c>
      <c r="BO110" s="1">
        <v>12.8</v>
      </c>
      <c r="BP110" s="1">
        <v>536</v>
      </c>
      <c r="BQ110" s="1">
        <v>9</v>
      </c>
      <c r="BR110" s="1">
        <v>0</v>
      </c>
      <c r="BS110" s="1">
        <v>4.8</v>
      </c>
      <c r="BT110" s="1">
        <v>0</v>
      </c>
      <c r="BU110" s="1">
        <v>7.2</v>
      </c>
      <c r="BV110" s="1">
        <v>0</v>
      </c>
      <c r="BW110" s="1">
        <v>6</v>
      </c>
      <c r="BX110" s="1">
        <v>0.8</v>
      </c>
      <c r="BY110" s="1">
        <v>1.2</v>
      </c>
      <c r="BZ110" s="1">
        <v>1.5</v>
      </c>
      <c r="CA110" s="1">
        <v>223.5</v>
      </c>
      <c r="CB110" s="1">
        <v>243</v>
      </c>
      <c r="CC110" s="1">
        <v>75.599999999999994</v>
      </c>
      <c r="CD110" s="1">
        <v>21.6</v>
      </c>
      <c r="CE110" s="1">
        <v>12.6</v>
      </c>
      <c r="CF110" s="1">
        <v>0</v>
      </c>
      <c r="CG110" s="1">
        <v>8907</v>
      </c>
      <c r="CH110" s="1">
        <v>4080</v>
      </c>
      <c r="CI110" s="1">
        <v>129.6</v>
      </c>
      <c r="CJ110" s="1">
        <v>224.64</v>
      </c>
      <c r="CK110" s="1">
        <v>60</v>
      </c>
      <c r="CL110" s="1">
        <v>112.8</v>
      </c>
      <c r="CM110" s="1">
        <v>69.599999999999994</v>
      </c>
      <c r="CN110" s="1">
        <v>104.4</v>
      </c>
      <c r="CO110" s="1">
        <v>254.4</v>
      </c>
      <c r="CP110" s="1">
        <v>28.8</v>
      </c>
      <c r="CQ110" s="1">
        <v>18</v>
      </c>
      <c r="CR110" s="1">
        <v>57</v>
      </c>
      <c r="CS110" s="1">
        <v>158.4</v>
      </c>
      <c r="CT110" s="1">
        <v>0</v>
      </c>
      <c r="CU110" s="1">
        <v>60</v>
      </c>
      <c r="CV110" s="1">
        <v>69</v>
      </c>
      <c r="CW110" s="1">
        <v>4.5</v>
      </c>
      <c r="CX110" s="1">
        <v>213</v>
      </c>
      <c r="CY110" s="1">
        <v>94.8</v>
      </c>
      <c r="CZ110" s="1">
        <v>579.6</v>
      </c>
      <c r="DA110" s="1">
        <v>706.32</v>
      </c>
      <c r="DB110" s="1">
        <v>60</v>
      </c>
      <c r="DC110" s="1">
        <v>464.4</v>
      </c>
      <c r="DD110" s="1">
        <v>228</v>
      </c>
      <c r="DE110" s="1">
        <v>157.68</v>
      </c>
      <c r="DF110" s="1">
        <v>615</v>
      </c>
      <c r="DG110" s="1">
        <v>5473.5</v>
      </c>
      <c r="DH110" s="1">
        <v>9</v>
      </c>
      <c r="DI110" s="1">
        <v>478.5</v>
      </c>
      <c r="DJ110" s="1">
        <v>38.4</v>
      </c>
      <c r="DK110" s="1">
        <v>594</v>
      </c>
      <c r="DL110" s="1">
        <v>0</v>
      </c>
      <c r="DM110" s="1">
        <v>147</v>
      </c>
      <c r="DN110" s="1">
        <v>92.4</v>
      </c>
      <c r="DO110" s="1">
        <v>1080</v>
      </c>
      <c r="DP110" s="1">
        <v>1254</v>
      </c>
      <c r="DQ110" s="1">
        <v>372</v>
      </c>
      <c r="DR110" s="1">
        <v>642</v>
      </c>
      <c r="DS110" s="1">
        <v>369</v>
      </c>
      <c r="DT110" s="1">
        <v>744</v>
      </c>
      <c r="DU110" s="1">
        <v>942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43834.07</v>
      </c>
      <c r="EC110" s="1" t="s">
        <v>447</v>
      </c>
    </row>
    <row r="111" spans="1:133" x14ac:dyDescent="0.2">
      <c r="A111" s="2" t="s">
        <v>448</v>
      </c>
      <c r="DG111" s="1">
        <v>1114.5</v>
      </c>
      <c r="DH111" s="1">
        <v>3009</v>
      </c>
      <c r="DO111" s="1">
        <v>414</v>
      </c>
      <c r="DP111" s="1">
        <v>600</v>
      </c>
      <c r="EB111" s="1">
        <v>5137.5</v>
      </c>
      <c r="EC111" s="1" t="s">
        <v>448</v>
      </c>
    </row>
    <row r="112" spans="1:133" x14ac:dyDescent="0.2">
      <c r="A112" s="2"/>
      <c r="EB112" s="1">
        <v>0</v>
      </c>
    </row>
    <row r="113" spans="1:133" x14ac:dyDescent="0.2">
      <c r="A113" s="2"/>
      <c r="EB113" s="1">
        <v>0</v>
      </c>
    </row>
    <row r="114" spans="1:133" x14ac:dyDescent="0.2">
      <c r="A114" s="2" t="s">
        <v>449</v>
      </c>
      <c r="EB114" s="1">
        <v>0</v>
      </c>
      <c r="EC114" s="1" t="s">
        <v>449</v>
      </c>
    </row>
    <row r="115" spans="1:133" x14ac:dyDescent="0.2">
      <c r="A115" s="2" t="s">
        <v>450</v>
      </c>
      <c r="DW115" s="1">
        <v>0</v>
      </c>
      <c r="DX115" s="1">
        <v>0</v>
      </c>
      <c r="DZ115" s="1">
        <v>0</v>
      </c>
      <c r="EB115" s="1">
        <v>0</v>
      </c>
      <c r="EC115" s="1" t="s">
        <v>450</v>
      </c>
    </row>
    <row r="116" spans="1:133" x14ac:dyDescent="0.2">
      <c r="A116" s="2"/>
    </row>
    <row r="117" spans="1:133" x14ac:dyDescent="0.2">
      <c r="A117" s="2" t="s">
        <v>451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EA117" s="1">
        <v>0</v>
      </c>
      <c r="EB117" s="1">
        <v>0</v>
      </c>
      <c r="EC117" s="1" t="s">
        <v>451</v>
      </c>
    </row>
    <row r="118" spans="1:133" x14ac:dyDescent="0.2">
      <c r="A118" s="2" t="s">
        <v>447</v>
      </c>
      <c r="EB118" s="1">
        <v>0</v>
      </c>
      <c r="EC118" s="1" t="s">
        <v>452</v>
      </c>
    </row>
    <row r="119" spans="1:133" x14ac:dyDescent="0.2">
      <c r="A119" s="2" t="s">
        <v>448</v>
      </c>
      <c r="EB119" s="1">
        <v>0</v>
      </c>
      <c r="EC119" s="1" t="s">
        <v>453</v>
      </c>
    </row>
    <row r="120" spans="1:133" x14ac:dyDescent="0.2">
      <c r="A120" s="2"/>
      <c r="EB120" s="1">
        <v>0</v>
      </c>
    </row>
    <row r="121" spans="1:133" x14ac:dyDescent="0.2">
      <c r="A121" s="2"/>
      <c r="EB121" s="1">
        <v>0</v>
      </c>
    </row>
    <row r="122" spans="1:133" x14ac:dyDescent="0.2">
      <c r="A122" s="2" t="s">
        <v>449</v>
      </c>
      <c r="EB122" s="1">
        <v>0</v>
      </c>
      <c r="EC122" s="1" t="s">
        <v>454</v>
      </c>
    </row>
    <row r="123" spans="1:133" x14ac:dyDescent="0.2">
      <c r="A123" s="2" t="s">
        <v>450</v>
      </c>
      <c r="EB123" s="1">
        <v>0</v>
      </c>
      <c r="EC123" s="1" t="s">
        <v>455</v>
      </c>
    </row>
    <row r="124" spans="1:133" x14ac:dyDescent="0.2">
      <c r="A124" s="2"/>
    </row>
    <row r="125" spans="1:133" x14ac:dyDescent="0.2">
      <c r="A125" s="2" t="s">
        <v>456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EA125" s="1">
        <v>0</v>
      </c>
      <c r="EB125" s="1">
        <v>0</v>
      </c>
      <c r="EC125" s="1" t="s">
        <v>456</v>
      </c>
    </row>
    <row r="126" spans="1:133" x14ac:dyDescent="0.2">
      <c r="A126" s="2" t="s">
        <v>447</v>
      </c>
      <c r="EB126" s="1">
        <v>0</v>
      </c>
      <c r="EC126" s="1" t="s">
        <v>452</v>
      </c>
    </row>
    <row r="127" spans="1:133" x14ac:dyDescent="0.2">
      <c r="A127" s="2" t="s">
        <v>448</v>
      </c>
      <c r="EB127" s="1">
        <v>0</v>
      </c>
      <c r="EC127" s="1" t="s">
        <v>453</v>
      </c>
    </row>
    <row r="128" spans="1:133" x14ac:dyDescent="0.2">
      <c r="A128" s="2">
        <v>0</v>
      </c>
      <c r="EB128" s="1">
        <v>0</v>
      </c>
      <c r="EC128" s="1">
        <v>0</v>
      </c>
    </row>
    <row r="129" spans="1:133" x14ac:dyDescent="0.2">
      <c r="A129" s="2">
        <v>0</v>
      </c>
      <c r="EB129" s="1">
        <v>0</v>
      </c>
      <c r="EC129" s="1">
        <v>0</v>
      </c>
    </row>
    <row r="130" spans="1:133" x14ac:dyDescent="0.2">
      <c r="A130" s="2" t="s">
        <v>449</v>
      </c>
      <c r="EC130" s="1" t="s">
        <v>454</v>
      </c>
    </row>
    <row r="131" spans="1:133" x14ac:dyDescent="0.2">
      <c r="A131" s="2" t="s">
        <v>450</v>
      </c>
      <c r="EB131" s="1">
        <v>0</v>
      </c>
      <c r="EC131" s="1" t="s">
        <v>455</v>
      </c>
    </row>
    <row r="132" spans="1:133" x14ac:dyDescent="0.2">
      <c r="A132" s="2"/>
    </row>
    <row r="133" spans="1:133" x14ac:dyDescent="0.2">
      <c r="A133" s="2" t="s">
        <v>457</v>
      </c>
      <c r="B133" s="1">
        <v>210</v>
      </c>
      <c r="C133" s="1">
        <v>0</v>
      </c>
      <c r="D133" s="1">
        <v>917</v>
      </c>
      <c r="E133" s="1">
        <v>21</v>
      </c>
      <c r="F133" s="1">
        <v>657.12</v>
      </c>
      <c r="G133" s="1">
        <v>0</v>
      </c>
      <c r="H133" s="1">
        <v>2.96</v>
      </c>
      <c r="I133" s="1">
        <v>219</v>
      </c>
      <c r="J133" s="1">
        <v>349.44</v>
      </c>
      <c r="K133" s="1">
        <v>6.35</v>
      </c>
      <c r="L133" s="1">
        <v>0</v>
      </c>
      <c r="M133" s="1">
        <v>0</v>
      </c>
      <c r="N133" s="1">
        <v>44.4</v>
      </c>
      <c r="O133" s="1">
        <v>112.48</v>
      </c>
      <c r="P133" s="1">
        <v>248.64</v>
      </c>
      <c r="Q133" s="1">
        <v>304.64</v>
      </c>
      <c r="R133" s="1">
        <v>0</v>
      </c>
      <c r="S133" s="1">
        <v>2.2400000000000002</v>
      </c>
      <c r="T133" s="1">
        <v>4002.88</v>
      </c>
      <c r="U133" s="1">
        <v>122.4</v>
      </c>
      <c r="V133" s="1">
        <v>529.20000000000005</v>
      </c>
      <c r="W133" s="1">
        <v>104.4</v>
      </c>
      <c r="X133" s="1">
        <v>49.2</v>
      </c>
      <c r="Y133" s="1">
        <v>1.2</v>
      </c>
      <c r="Z133" s="1">
        <v>1129.98</v>
      </c>
      <c r="AA133" s="1">
        <v>0</v>
      </c>
      <c r="AB133" s="1">
        <v>0</v>
      </c>
      <c r="AC133" s="1">
        <v>213.6</v>
      </c>
      <c r="AD133" s="1">
        <v>3.6</v>
      </c>
      <c r="AE133" s="1">
        <v>0</v>
      </c>
      <c r="AF133" s="1">
        <v>56.4</v>
      </c>
      <c r="AG133" s="1">
        <v>47.04</v>
      </c>
      <c r="AH133" s="1">
        <v>85.12</v>
      </c>
      <c r="AI133" s="1">
        <v>190.4</v>
      </c>
      <c r="AJ133" s="1">
        <v>393.6</v>
      </c>
      <c r="AK133" s="1">
        <v>8.4</v>
      </c>
      <c r="AL133" s="1">
        <v>9.6</v>
      </c>
      <c r="AM133" s="1">
        <v>0</v>
      </c>
      <c r="AN133" s="1">
        <v>0</v>
      </c>
      <c r="AO133" s="1">
        <v>268.64</v>
      </c>
      <c r="AP133" s="1">
        <v>1146.5999999999999</v>
      </c>
      <c r="AQ133" s="1">
        <v>14.4</v>
      </c>
      <c r="AR133" s="1">
        <v>0</v>
      </c>
      <c r="AS133" s="1">
        <v>49.2</v>
      </c>
      <c r="AT133" s="1">
        <v>450.8</v>
      </c>
      <c r="AU133" s="1">
        <v>915.2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4</v>
      </c>
      <c r="BD133" s="1">
        <v>21</v>
      </c>
      <c r="BE133" s="1">
        <v>45.6</v>
      </c>
      <c r="BF133" s="1">
        <v>1.2</v>
      </c>
      <c r="BG133" s="1">
        <v>16.5</v>
      </c>
      <c r="BH133" s="1">
        <v>1.5</v>
      </c>
      <c r="BI133" s="1">
        <v>1.6</v>
      </c>
      <c r="BJ133" s="1">
        <v>0.8</v>
      </c>
      <c r="BK133" s="1">
        <v>2.4</v>
      </c>
      <c r="BL133" s="1">
        <v>4</v>
      </c>
      <c r="BM133" s="1">
        <v>0</v>
      </c>
      <c r="BN133" s="1">
        <v>0</v>
      </c>
      <c r="BO133" s="1">
        <v>12.8</v>
      </c>
      <c r="BP133" s="1">
        <v>536</v>
      </c>
      <c r="BQ133" s="1">
        <v>9</v>
      </c>
      <c r="BR133" s="1">
        <v>0</v>
      </c>
      <c r="BS133" s="1">
        <v>4.8</v>
      </c>
      <c r="BT133" s="1">
        <v>0</v>
      </c>
      <c r="BU133" s="1">
        <v>7.2</v>
      </c>
      <c r="BV133" s="1">
        <v>0</v>
      </c>
      <c r="BW133" s="1">
        <v>6</v>
      </c>
      <c r="BX133" s="1">
        <v>0.8</v>
      </c>
      <c r="BY133" s="1">
        <v>1.2</v>
      </c>
      <c r="BZ133" s="1">
        <v>1.5</v>
      </c>
      <c r="CA133" s="1">
        <v>223.5</v>
      </c>
      <c r="CB133" s="1">
        <v>243</v>
      </c>
      <c r="CC133" s="1">
        <v>75.599999999999994</v>
      </c>
      <c r="CD133" s="1">
        <v>21.6</v>
      </c>
      <c r="CE133" s="1">
        <v>12.6</v>
      </c>
      <c r="CF133" s="1">
        <v>0</v>
      </c>
      <c r="CG133" s="1">
        <v>8907</v>
      </c>
      <c r="CH133" s="1">
        <v>4080</v>
      </c>
      <c r="CI133" s="1">
        <v>129.6</v>
      </c>
      <c r="CJ133" s="1">
        <v>224.64</v>
      </c>
      <c r="CK133" s="1">
        <v>60</v>
      </c>
      <c r="CL133" s="1">
        <v>112.8</v>
      </c>
      <c r="CM133" s="1">
        <v>69.599999999999994</v>
      </c>
      <c r="CN133" s="1">
        <v>104.4</v>
      </c>
      <c r="CO133" s="1">
        <v>254.4</v>
      </c>
      <c r="CP133" s="1">
        <v>28.8</v>
      </c>
      <c r="CQ133" s="1">
        <v>18</v>
      </c>
      <c r="CR133" s="1">
        <v>57</v>
      </c>
      <c r="CS133" s="1">
        <v>158.4</v>
      </c>
      <c r="CT133" s="1">
        <v>0</v>
      </c>
      <c r="CU133" s="1">
        <v>60</v>
      </c>
      <c r="CV133" s="1">
        <v>69</v>
      </c>
      <c r="CW133" s="1">
        <v>4.5</v>
      </c>
      <c r="CX133" s="1">
        <v>213</v>
      </c>
      <c r="CY133" s="1">
        <v>94.8</v>
      </c>
      <c r="CZ133" s="1">
        <v>579.6</v>
      </c>
      <c r="DA133" s="1">
        <v>706.32</v>
      </c>
      <c r="DB133" s="1">
        <v>60</v>
      </c>
      <c r="DC133" s="1">
        <v>464.4</v>
      </c>
      <c r="DD133" s="1">
        <v>228</v>
      </c>
      <c r="DE133" s="1">
        <v>157.68</v>
      </c>
      <c r="DF133" s="1">
        <v>615</v>
      </c>
      <c r="DG133" s="1">
        <v>6588</v>
      </c>
      <c r="DH133" s="1">
        <v>3018</v>
      </c>
      <c r="DI133" s="1">
        <v>478.5</v>
      </c>
      <c r="DJ133" s="1">
        <v>38.4</v>
      </c>
      <c r="DK133" s="1">
        <v>594</v>
      </c>
      <c r="DL133" s="1">
        <v>0</v>
      </c>
      <c r="DM133" s="1">
        <v>147</v>
      </c>
      <c r="DN133" s="1">
        <v>92.4</v>
      </c>
      <c r="DO133" s="1">
        <v>1494</v>
      </c>
      <c r="DP133" s="1">
        <v>1854</v>
      </c>
      <c r="DQ133" s="1">
        <v>372</v>
      </c>
      <c r="DR133" s="1">
        <v>642</v>
      </c>
      <c r="DS133" s="1">
        <v>369</v>
      </c>
      <c r="DT133" s="1">
        <v>744</v>
      </c>
      <c r="DU133" s="1">
        <v>942</v>
      </c>
      <c r="DV133" s="1">
        <v>0</v>
      </c>
      <c r="DW133" s="1">
        <v>0</v>
      </c>
      <c r="EA133" s="1">
        <v>0</v>
      </c>
      <c r="EB133" s="1">
        <v>48971.57</v>
      </c>
      <c r="EC133" s="1" t="s">
        <v>457</v>
      </c>
    </row>
    <row r="134" spans="1:133" x14ac:dyDescent="0.2">
      <c r="A134" s="2" t="s">
        <v>447</v>
      </c>
      <c r="B134" s="1">
        <v>210</v>
      </c>
      <c r="C134" s="1">
        <v>0</v>
      </c>
      <c r="D134" s="1">
        <v>917</v>
      </c>
      <c r="E134" s="1">
        <v>21</v>
      </c>
      <c r="F134" s="1">
        <v>657.12</v>
      </c>
      <c r="G134" s="1">
        <v>0</v>
      </c>
      <c r="H134" s="1">
        <v>2.96</v>
      </c>
      <c r="I134" s="1">
        <v>219</v>
      </c>
      <c r="J134" s="1">
        <v>349.44</v>
      </c>
      <c r="K134" s="1">
        <v>6.35</v>
      </c>
      <c r="L134" s="1">
        <v>0</v>
      </c>
      <c r="M134" s="1">
        <v>0</v>
      </c>
      <c r="N134" s="1">
        <v>44.4</v>
      </c>
      <c r="O134" s="1">
        <v>112.48</v>
      </c>
      <c r="P134" s="1">
        <v>248.64</v>
      </c>
      <c r="Q134" s="1">
        <v>304.64</v>
      </c>
      <c r="R134" s="1">
        <v>0</v>
      </c>
      <c r="S134" s="1">
        <v>2.2400000000000002</v>
      </c>
      <c r="T134" s="1">
        <v>4002.88</v>
      </c>
      <c r="U134" s="1">
        <v>122.4</v>
      </c>
      <c r="V134" s="1">
        <v>529.20000000000005</v>
      </c>
      <c r="W134" s="1">
        <v>104.4</v>
      </c>
      <c r="X134" s="1">
        <v>49.2</v>
      </c>
      <c r="Y134" s="1">
        <v>1.2</v>
      </c>
      <c r="Z134" s="1">
        <v>1129.98</v>
      </c>
      <c r="AA134" s="1">
        <v>0</v>
      </c>
      <c r="AB134" s="1">
        <v>0</v>
      </c>
      <c r="AC134" s="1">
        <v>213.6</v>
      </c>
      <c r="AD134" s="1">
        <v>3.6</v>
      </c>
      <c r="AE134" s="1">
        <v>0</v>
      </c>
      <c r="AF134" s="1">
        <v>56.4</v>
      </c>
      <c r="AG134" s="1">
        <v>47.04</v>
      </c>
      <c r="AH134" s="1">
        <v>85.12</v>
      </c>
      <c r="AI134" s="1">
        <v>190.4</v>
      </c>
      <c r="AJ134" s="1">
        <v>393.6</v>
      </c>
      <c r="AK134" s="1">
        <v>8.4</v>
      </c>
      <c r="AL134" s="1">
        <v>9.6</v>
      </c>
      <c r="AM134" s="1">
        <v>0</v>
      </c>
      <c r="AN134" s="1">
        <v>0</v>
      </c>
      <c r="AO134" s="1">
        <v>268.64</v>
      </c>
      <c r="AP134" s="1">
        <v>1146.5999999999999</v>
      </c>
      <c r="AQ134" s="1">
        <v>14.4</v>
      </c>
      <c r="AR134" s="1">
        <v>0</v>
      </c>
      <c r="AS134" s="1">
        <v>49.2</v>
      </c>
      <c r="AT134" s="1">
        <v>450.8</v>
      </c>
      <c r="AU134" s="1">
        <v>915.2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4</v>
      </c>
      <c r="BD134" s="1">
        <v>21</v>
      </c>
      <c r="BE134" s="1">
        <v>45.6</v>
      </c>
      <c r="BF134" s="1">
        <v>1.2</v>
      </c>
      <c r="BG134" s="1">
        <v>16.5</v>
      </c>
      <c r="BH134" s="1">
        <v>1.5</v>
      </c>
      <c r="BI134" s="1">
        <v>1.6</v>
      </c>
      <c r="BJ134" s="1">
        <v>0.8</v>
      </c>
      <c r="BK134" s="1">
        <v>2.4</v>
      </c>
      <c r="BL134" s="1">
        <v>4</v>
      </c>
      <c r="BM134" s="1">
        <v>0</v>
      </c>
      <c r="BN134" s="1">
        <v>0</v>
      </c>
      <c r="BO134" s="1">
        <v>12.8</v>
      </c>
      <c r="BP134" s="1">
        <v>536</v>
      </c>
      <c r="BQ134" s="1">
        <v>9</v>
      </c>
      <c r="BR134" s="1">
        <v>0</v>
      </c>
      <c r="BS134" s="1">
        <v>4.8</v>
      </c>
      <c r="BT134" s="1">
        <v>0</v>
      </c>
      <c r="BU134" s="1">
        <v>7.2</v>
      </c>
      <c r="BV134" s="1">
        <v>0</v>
      </c>
      <c r="BW134" s="1">
        <v>6</v>
      </c>
      <c r="BX134" s="1">
        <v>0.8</v>
      </c>
      <c r="BY134" s="1">
        <v>1.2</v>
      </c>
      <c r="BZ134" s="1">
        <v>1.5</v>
      </c>
      <c r="CA134" s="1">
        <v>223.5</v>
      </c>
      <c r="CB134" s="1">
        <v>243</v>
      </c>
      <c r="CC134" s="1">
        <v>75.599999999999994</v>
      </c>
      <c r="CD134" s="1">
        <v>21.6</v>
      </c>
      <c r="CE134" s="1">
        <v>12.6</v>
      </c>
      <c r="CF134" s="1">
        <v>0</v>
      </c>
      <c r="CG134" s="1">
        <v>8907</v>
      </c>
      <c r="CH134" s="1">
        <v>4080</v>
      </c>
      <c r="CI134" s="1">
        <v>129.6</v>
      </c>
      <c r="CJ134" s="1">
        <v>224.64</v>
      </c>
      <c r="CK134" s="1">
        <v>60</v>
      </c>
      <c r="CL134" s="1">
        <v>112.8</v>
      </c>
      <c r="CM134" s="1">
        <v>69.599999999999994</v>
      </c>
      <c r="CN134" s="1">
        <v>104.4</v>
      </c>
      <c r="CO134" s="1">
        <v>254.4</v>
      </c>
      <c r="CP134" s="1">
        <v>28.8</v>
      </c>
      <c r="CQ134" s="1">
        <v>18</v>
      </c>
      <c r="CR134" s="1">
        <v>57</v>
      </c>
      <c r="CS134" s="1">
        <v>158.4</v>
      </c>
      <c r="CT134" s="1">
        <v>0</v>
      </c>
      <c r="CU134" s="1">
        <v>60</v>
      </c>
      <c r="CV134" s="1">
        <v>69</v>
      </c>
      <c r="CW134" s="1">
        <v>4.5</v>
      </c>
      <c r="CX134" s="1">
        <v>213</v>
      </c>
      <c r="CY134" s="1">
        <v>94.8</v>
      </c>
      <c r="CZ134" s="1">
        <v>579.6</v>
      </c>
      <c r="DA134" s="1">
        <v>706.32</v>
      </c>
      <c r="DB134" s="1">
        <v>60</v>
      </c>
      <c r="DC134" s="1">
        <v>464.4</v>
      </c>
      <c r="DD134" s="1">
        <v>228</v>
      </c>
      <c r="DE134" s="1">
        <v>157.68</v>
      </c>
      <c r="DF134" s="1">
        <v>615</v>
      </c>
      <c r="DG134" s="1">
        <v>5473.5</v>
      </c>
      <c r="DH134" s="1">
        <v>9</v>
      </c>
      <c r="DI134" s="1">
        <v>478.5</v>
      </c>
      <c r="DJ134" s="1">
        <v>38.4</v>
      </c>
      <c r="DK134" s="1">
        <v>594</v>
      </c>
      <c r="DL134" s="1">
        <v>0</v>
      </c>
      <c r="DM134" s="1">
        <v>147</v>
      </c>
      <c r="DN134" s="1">
        <v>92.4</v>
      </c>
      <c r="DO134" s="1">
        <v>1080</v>
      </c>
      <c r="DP134" s="1">
        <v>1254</v>
      </c>
      <c r="DQ134" s="1">
        <v>372</v>
      </c>
      <c r="DR134" s="1">
        <v>642</v>
      </c>
      <c r="DS134" s="1">
        <v>369</v>
      </c>
      <c r="DT134" s="1">
        <v>744</v>
      </c>
      <c r="DU134" s="1">
        <v>942</v>
      </c>
      <c r="DV134" s="1">
        <v>0</v>
      </c>
      <c r="DW134" s="1">
        <v>0</v>
      </c>
      <c r="EA134" s="1">
        <v>0</v>
      </c>
      <c r="EB134" s="1">
        <v>43834.07</v>
      </c>
      <c r="EC134" s="1" t="s">
        <v>452</v>
      </c>
    </row>
    <row r="135" spans="1:133" x14ac:dyDescent="0.2">
      <c r="A135" s="2" t="s">
        <v>448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1114.5</v>
      </c>
      <c r="DH135" s="1">
        <v>3009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414</v>
      </c>
      <c r="DP135" s="1">
        <v>600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EA135" s="1">
        <v>0</v>
      </c>
      <c r="EB135" s="1">
        <v>5137.5</v>
      </c>
      <c r="EC135" s="1" t="s">
        <v>453</v>
      </c>
    </row>
    <row r="136" spans="1:133" x14ac:dyDescent="0.2">
      <c r="A136" s="2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EA136" s="1">
        <v>0</v>
      </c>
      <c r="EB136" s="1">
        <v>0</v>
      </c>
      <c r="EC136" s="1">
        <v>0</v>
      </c>
    </row>
    <row r="137" spans="1:133" x14ac:dyDescent="0.2">
      <c r="A137" s="2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EA137" s="1">
        <v>0</v>
      </c>
      <c r="EB137" s="1">
        <v>0</v>
      </c>
      <c r="EC137" s="1">
        <v>0</v>
      </c>
    </row>
    <row r="138" spans="1:133" x14ac:dyDescent="0.2">
      <c r="A138" s="2" t="s">
        <v>449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EA138" s="1">
        <v>0</v>
      </c>
      <c r="EB138" s="1">
        <v>0</v>
      </c>
      <c r="EC138" s="1" t="s">
        <v>454</v>
      </c>
    </row>
    <row r="139" spans="1:133" x14ac:dyDescent="0.2">
      <c r="A139" s="2" t="s">
        <v>450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EA139" s="1">
        <v>0</v>
      </c>
      <c r="EB139" s="1">
        <v>0</v>
      </c>
      <c r="EC139" s="1" t="s">
        <v>455</v>
      </c>
    </row>
    <row r="140" spans="1:133" x14ac:dyDescent="0.2">
      <c r="A140" s="2"/>
    </row>
    <row r="141" spans="1:133" x14ac:dyDescent="0.2">
      <c r="A141" s="2" t="s">
        <v>458</v>
      </c>
      <c r="B141" s="1">
        <v>65.625</v>
      </c>
      <c r="C141" s="1">
        <v>0</v>
      </c>
      <c r="D141" s="1">
        <v>305.66666666666703</v>
      </c>
      <c r="E141" s="1">
        <v>7</v>
      </c>
      <c r="F141" s="1">
        <v>222</v>
      </c>
      <c r="G141" s="1">
        <v>0</v>
      </c>
      <c r="H141" s="1">
        <v>0.95792880258899704</v>
      </c>
      <c r="I141" s="1">
        <v>73</v>
      </c>
      <c r="J141" s="1">
        <v>156</v>
      </c>
      <c r="K141" s="1">
        <v>2.7370689655172402</v>
      </c>
      <c r="L141" s="1">
        <v>0</v>
      </c>
      <c r="M141" s="1">
        <v>0</v>
      </c>
      <c r="N141" s="1">
        <v>14.8</v>
      </c>
      <c r="O141" s="1">
        <v>38</v>
      </c>
      <c r="P141" s="1">
        <v>82.88</v>
      </c>
      <c r="Q141" s="1">
        <v>136</v>
      </c>
      <c r="R141" s="1">
        <v>0</v>
      </c>
      <c r="S141" s="1">
        <v>0.93723849372384904</v>
      </c>
      <c r="T141" s="1">
        <v>1787</v>
      </c>
      <c r="U141" s="1">
        <v>68</v>
      </c>
      <c r="V141" s="1">
        <v>441</v>
      </c>
      <c r="W141" s="1">
        <v>77.3333333333333</v>
      </c>
      <c r="X141" s="1">
        <v>36.4444444444444</v>
      </c>
      <c r="Y141" s="1">
        <v>0.86956521739130399</v>
      </c>
      <c r="Z141" s="1">
        <v>509</v>
      </c>
      <c r="AA141" s="1">
        <v>0</v>
      </c>
      <c r="AB141" s="1">
        <v>0</v>
      </c>
      <c r="AC141" s="1">
        <v>178</v>
      </c>
      <c r="AD141" s="1">
        <v>2.6666666666666701</v>
      </c>
      <c r="AE141" s="1">
        <v>0</v>
      </c>
      <c r="AF141" s="1">
        <v>41.7777777777778</v>
      </c>
      <c r="AG141" s="1">
        <v>19.2</v>
      </c>
      <c r="AH141" s="1">
        <v>38</v>
      </c>
      <c r="AI141" s="1">
        <v>85</v>
      </c>
      <c r="AJ141" s="1">
        <v>41</v>
      </c>
      <c r="AK141" s="1">
        <v>4.1584158415841603</v>
      </c>
      <c r="AL141" s="1">
        <v>1</v>
      </c>
      <c r="AM141" s="1">
        <v>0</v>
      </c>
      <c r="AN141" s="1">
        <v>0</v>
      </c>
      <c r="AO141" s="1">
        <v>73</v>
      </c>
      <c r="AP141" s="1">
        <v>637</v>
      </c>
      <c r="AQ141" s="1">
        <v>8</v>
      </c>
      <c r="AR141" s="1">
        <v>0</v>
      </c>
      <c r="AS141" s="1">
        <v>36.4444444444444</v>
      </c>
      <c r="AT141" s="1">
        <v>49</v>
      </c>
      <c r="AU141" s="1">
        <v>440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4</v>
      </c>
      <c r="BD141" s="1">
        <v>21</v>
      </c>
      <c r="BE141" s="1">
        <v>57</v>
      </c>
      <c r="BF141" s="1">
        <v>1</v>
      </c>
      <c r="BG141" s="1">
        <v>11</v>
      </c>
      <c r="BH141" s="1">
        <v>1</v>
      </c>
      <c r="BI141" s="1">
        <v>1.01910828025478</v>
      </c>
      <c r="BJ141" s="1">
        <v>0.51948051948051999</v>
      </c>
      <c r="BK141" s="1">
        <v>2</v>
      </c>
      <c r="BL141" s="1">
        <v>2.0725388601036299</v>
      </c>
      <c r="BM141" s="1">
        <v>0</v>
      </c>
      <c r="BN141" s="1">
        <v>0</v>
      </c>
      <c r="BO141" s="1">
        <v>8</v>
      </c>
      <c r="BP141" s="1">
        <v>536</v>
      </c>
      <c r="BQ141" s="1">
        <v>9</v>
      </c>
      <c r="BR141" s="1">
        <v>0</v>
      </c>
      <c r="BS141" s="1">
        <v>3.0573248407643301</v>
      </c>
      <c r="BT141" s="1">
        <v>0</v>
      </c>
      <c r="BU141" s="1">
        <v>6</v>
      </c>
      <c r="BV141" s="1">
        <v>0</v>
      </c>
      <c r="BW141" s="1">
        <v>3.1088082901554399</v>
      </c>
      <c r="BX141" s="1">
        <v>0.51948051948051999</v>
      </c>
      <c r="BY141" s="1">
        <v>1</v>
      </c>
      <c r="BZ141" s="1">
        <v>1</v>
      </c>
      <c r="CA141" s="1">
        <v>149</v>
      </c>
      <c r="CB141" s="1">
        <v>81</v>
      </c>
      <c r="CC141" s="1">
        <v>53.239436619718298</v>
      </c>
      <c r="CD141" s="1">
        <v>15.2112676056338</v>
      </c>
      <c r="CE141" s="1">
        <v>7</v>
      </c>
      <c r="CF141" s="1">
        <v>0</v>
      </c>
      <c r="CG141" s="1">
        <v>2969</v>
      </c>
      <c r="CH141" s="1">
        <v>3400</v>
      </c>
      <c r="CI141" s="1">
        <v>108</v>
      </c>
      <c r="CJ141" s="1">
        <v>208</v>
      </c>
      <c r="CK141" s="1">
        <v>40</v>
      </c>
      <c r="CL141" s="1">
        <v>79.436619718309899</v>
      </c>
      <c r="CM141" s="1">
        <v>49.014084507042298</v>
      </c>
      <c r="CN141" s="1">
        <v>87</v>
      </c>
      <c r="CO141" s="1">
        <v>179.154929577465</v>
      </c>
      <c r="CP141" s="1">
        <v>20.2816901408451</v>
      </c>
      <c r="CQ141" s="1">
        <v>12.6760563380282</v>
      </c>
      <c r="CR141" s="1">
        <v>17.538461538461501</v>
      </c>
      <c r="CS141" s="1">
        <v>111.549295774648</v>
      </c>
      <c r="CT141" s="1">
        <v>0</v>
      </c>
      <c r="CU141" s="1">
        <v>20</v>
      </c>
      <c r="CV141" s="1">
        <v>38.121546961325997</v>
      </c>
      <c r="CW141" s="1">
        <v>2.6162790697674398</v>
      </c>
      <c r="CX141" s="1">
        <v>71</v>
      </c>
      <c r="CY141" s="1">
        <v>66.760563380281695</v>
      </c>
      <c r="CZ141" s="1">
        <v>483</v>
      </c>
      <c r="DA141" s="1">
        <v>654</v>
      </c>
      <c r="DB141" s="1">
        <v>50</v>
      </c>
      <c r="DC141" s="1">
        <v>430</v>
      </c>
      <c r="DD141" s="1">
        <v>160.56338028169</v>
      </c>
      <c r="DE141" s="1">
        <v>146</v>
      </c>
      <c r="DF141" s="1">
        <v>410</v>
      </c>
      <c r="DG141" s="1">
        <v>4392</v>
      </c>
      <c r="DH141" s="1">
        <v>1006</v>
      </c>
      <c r="DI141" s="1">
        <v>319</v>
      </c>
      <c r="DJ141" s="1">
        <v>27.042253521126799</v>
      </c>
      <c r="DK141" s="1">
        <v>396</v>
      </c>
      <c r="DL141" s="1">
        <v>0</v>
      </c>
      <c r="DM141" s="1">
        <v>49</v>
      </c>
      <c r="DN141" s="1">
        <v>65.070422535211307</v>
      </c>
      <c r="DO141" s="1">
        <v>498</v>
      </c>
      <c r="DP141" s="1">
        <v>309</v>
      </c>
      <c r="DQ141" s="1">
        <v>124</v>
      </c>
      <c r="DR141" s="1">
        <v>214</v>
      </c>
      <c r="DS141" s="1">
        <v>123</v>
      </c>
      <c r="DT141" s="1">
        <v>124</v>
      </c>
      <c r="DU141" s="1">
        <v>157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24270.071579533898</v>
      </c>
      <c r="EC141" s="1" t="s">
        <v>458</v>
      </c>
    </row>
    <row r="142" spans="1:133" x14ac:dyDescent="0.2">
      <c r="A142" s="2"/>
    </row>
    <row r="143" spans="1:133" x14ac:dyDescent="0.2">
      <c r="A143" s="2" t="s">
        <v>459</v>
      </c>
      <c r="B143" s="1">
        <v>746.32180952380997</v>
      </c>
      <c r="C143" s="1">
        <v>44.224333333333298</v>
      </c>
      <c r="D143" s="1">
        <v>577.59709523809499</v>
      </c>
      <c r="E143" s="1">
        <v>76.247619047618997</v>
      </c>
      <c r="F143" s="1">
        <v>499.56523809523799</v>
      </c>
      <c r="G143" s="1">
        <v>21.1428571428571</v>
      </c>
      <c r="H143" s="1">
        <v>107.54666666666699</v>
      </c>
      <c r="I143" s="1">
        <v>131.86752380952399</v>
      </c>
      <c r="J143" s="1">
        <v>434.2</v>
      </c>
      <c r="K143" s="1">
        <v>33.4738095238095</v>
      </c>
      <c r="L143" s="1">
        <v>147.436190476191</v>
      </c>
      <c r="M143" s="1">
        <v>0</v>
      </c>
      <c r="N143" s="1">
        <v>273.412380952381</v>
      </c>
      <c r="O143" s="1">
        <v>83.443809523809506</v>
      </c>
      <c r="P143" s="1">
        <v>151.69999999999999</v>
      </c>
      <c r="Q143" s="1">
        <v>965.97333333333302</v>
      </c>
      <c r="R143" s="1">
        <v>0</v>
      </c>
      <c r="S143" s="1">
        <v>97.135238095238094</v>
      </c>
      <c r="T143" s="1">
        <v>6283.9333333333298</v>
      </c>
      <c r="U143" s="1">
        <v>106.84761904761901</v>
      </c>
      <c r="V143" s="1">
        <v>528.37142857142896</v>
      </c>
      <c r="W143" s="1">
        <v>285.32</v>
      </c>
      <c r="X143" s="1">
        <v>23.8857142857143</v>
      </c>
      <c r="Y143" s="1">
        <v>0</v>
      </c>
      <c r="Z143" s="1">
        <v>780.012857142857</v>
      </c>
      <c r="AA143" s="1">
        <v>13.9542857142857</v>
      </c>
      <c r="AB143" s="1">
        <v>1499.0304761904799</v>
      </c>
      <c r="AC143" s="1">
        <v>467.34857142857101</v>
      </c>
      <c r="AD143" s="1">
        <v>113.325714285714</v>
      </c>
      <c r="AE143" s="1">
        <v>403.82857142857102</v>
      </c>
      <c r="AF143" s="1">
        <v>63.657142857142901</v>
      </c>
      <c r="AG143" s="1">
        <v>214.4</v>
      </c>
      <c r="AH143" s="1">
        <v>996.506666666667</v>
      </c>
      <c r="AI143" s="1">
        <v>113.17333333333301</v>
      </c>
      <c r="AJ143" s="1">
        <v>2261.4857142857099</v>
      </c>
      <c r="AK143" s="1">
        <v>166.457142857143</v>
      </c>
      <c r="AL143" s="1">
        <v>618.05714285714305</v>
      </c>
      <c r="AM143" s="1">
        <v>0</v>
      </c>
      <c r="AN143" s="1">
        <v>0</v>
      </c>
      <c r="AO143" s="1">
        <v>318.01333333333298</v>
      </c>
      <c r="AP143" s="1">
        <v>4743.8285714285703</v>
      </c>
      <c r="AQ143" s="1">
        <v>92.571428571428598</v>
      </c>
      <c r="AR143" s="1">
        <v>723.28571428571399</v>
      </c>
      <c r="AS143" s="1">
        <v>13.0285714285714</v>
      </c>
      <c r="AT143" s="1">
        <v>605.44761904761901</v>
      </c>
      <c r="AU143" s="1">
        <v>284.03142857142899</v>
      </c>
      <c r="AV143" s="1">
        <v>59.090571428571401</v>
      </c>
      <c r="AW143" s="1">
        <v>64.469285714285704</v>
      </c>
      <c r="AX143" s="1">
        <v>19.736428571428601</v>
      </c>
      <c r="AY143" s="1">
        <v>0</v>
      </c>
      <c r="AZ143" s="1">
        <v>0</v>
      </c>
      <c r="BA143" s="1">
        <v>238.666666666667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1839.57142857143</v>
      </c>
      <c r="CB143" s="1">
        <v>325.71428571428601</v>
      </c>
      <c r="CC143" s="1">
        <v>638.57142857142901</v>
      </c>
      <c r="CD143" s="1">
        <v>0</v>
      </c>
      <c r="CE143" s="1">
        <v>0</v>
      </c>
      <c r="CF143" s="1">
        <v>0</v>
      </c>
      <c r="CG143" s="1">
        <v>7586.5714285714303</v>
      </c>
      <c r="CH143" s="1">
        <v>8830.4571428571398</v>
      </c>
      <c r="CI143" s="1">
        <v>200.914285714286</v>
      </c>
      <c r="CJ143" s="1">
        <v>2217.70285714286</v>
      </c>
      <c r="CK143" s="1">
        <v>641.78571428571399</v>
      </c>
      <c r="CL143" s="1">
        <v>116.228571428571</v>
      </c>
      <c r="CM143" s="1">
        <v>107.314285714286</v>
      </c>
      <c r="CN143" s="1">
        <v>401.142857142857</v>
      </c>
      <c r="CO143" s="1">
        <v>7287.7714285714301</v>
      </c>
      <c r="CP143" s="1">
        <v>424.857142857143</v>
      </c>
      <c r="CQ143" s="1">
        <v>0</v>
      </c>
      <c r="CR143" s="1">
        <v>0</v>
      </c>
      <c r="CS143" s="1">
        <v>263.42857142857099</v>
      </c>
      <c r="CT143" s="1">
        <v>33.428571428571402</v>
      </c>
      <c r="CU143" s="1">
        <v>111.738095238095</v>
      </c>
      <c r="CV143" s="1">
        <v>0</v>
      </c>
      <c r="CW143" s="1">
        <v>35.857142857142797</v>
      </c>
      <c r="CX143" s="1">
        <v>2134.7857142857101</v>
      </c>
      <c r="CY143" s="1">
        <v>126.857142857143</v>
      </c>
      <c r="CZ143" s="1">
        <v>1012.97142857143</v>
      </c>
      <c r="DA143" s="1">
        <v>1159.7142857142901</v>
      </c>
      <c r="DB143" s="1">
        <v>68.571428571428598</v>
      </c>
      <c r="DC143" s="1">
        <v>1221.01714285714</v>
      </c>
      <c r="DD143" s="1">
        <v>0</v>
      </c>
      <c r="DE143" s="1">
        <v>301.86</v>
      </c>
      <c r="DF143" s="1">
        <v>1797.1071428571399</v>
      </c>
      <c r="DG143" s="1">
        <v>5162</v>
      </c>
      <c r="DH143" s="1">
        <v>3528.4285714285702</v>
      </c>
      <c r="DI143" s="1">
        <v>990.42857142857201</v>
      </c>
      <c r="DJ143" s="1">
        <v>136.28571428571399</v>
      </c>
      <c r="DK143" s="1">
        <v>1405.92857142857</v>
      </c>
      <c r="DL143" s="1">
        <v>22.5</v>
      </c>
      <c r="DM143" s="1">
        <v>2397.7142857142799</v>
      </c>
      <c r="DN143" s="1">
        <v>713.05714285714305</v>
      </c>
      <c r="DO143" s="1">
        <v>562.38095238095195</v>
      </c>
      <c r="DP143" s="1">
        <v>577.52380952380997</v>
      </c>
      <c r="DQ143" s="1">
        <v>129.23809523809501</v>
      </c>
      <c r="DR143" s="1">
        <v>84.238095238095198</v>
      </c>
      <c r="DS143" s="1">
        <v>59.428571428571402</v>
      </c>
      <c r="DT143" s="1">
        <v>144.38095238095201</v>
      </c>
      <c r="DU143" s="1">
        <v>355.42857142857099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81647.954666666599</v>
      </c>
      <c r="EC143" s="1" t="s">
        <v>459</v>
      </c>
    </row>
    <row r="144" spans="1:133" x14ac:dyDescent="0.2">
      <c r="A144" s="2"/>
    </row>
    <row r="145" spans="1:133" x14ac:dyDescent="0.2">
      <c r="A145" s="2" t="s">
        <v>460</v>
      </c>
      <c r="U145" s="1" t="s">
        <v>443</v>
      </c>
      <c r="EC145" s="1" t="s">
        <v>460</v>
      </c>
    </row>
    <row r="146" spans="1:133" x14ac:dyDescent="0.2">
      <c r="A146" s="2" t="s">
        <v>461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70.8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12600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EA146" s="1" t="s">
        <v>443</v>
      </c>
      <c r="EB146" s="1">
        <v>12670.8</v>
      </c>
    </row>
    <row r="147" spans="1:133" x14ac:dyDescent="0.2">
      <c r="A147" s="2" t="s">
        <v>462</v>
      </c>
      <c r="B147" s="1">
        <v>56.1</v>
      </c>
      <c r="C147" s="1">
        <v>36</v>
      </c>
      <c r="D147" s="1">
        <v>138</v>
      </c>
      <c r="E147" s="1">
        <v>159</v>
      </c>
      <c r="F147" s="1">
        <v>252.34</v>
      </c>
      <c r="G147" s="1">
        <v>0</v>
      </c>
      <c r="H147" s="1">
        <v>148</v>
      </c>
      <c r="I147" s="1">
        <v>158</v>
      </c>
      <c r="J147" s="1">
        <v>230.72</v>
      </c>
      <c r="K147" s="1">
        <v>0</v>
      </c>
      <c r="L147" s="1">
        <v>0</v>
      </c>
      <c r="M147" s="1">
        <v>0</v>
      </c>
      <c r="N147" s="1">
        <v>316.72000000000003</v>
      </c>
      <c r="O147" s="1">
        <v>100.64</v>
      </c>
      <c r="P147" s="1">
        <v>165.76</v>
      </c>
      <c r="Q147" s="1">
        <v>407.68</v>
      </c>
      <c r="R147" s="1">
        <v>0</v>
      </c>
      <c r="S147" s="1">
        <v>204</v>
      </c>
      <c r="T147" s="1">
        <v>6216</v>
      </c>
      <c r="U147" s="1">
        <v>3.6</v>
      </c>
      <c r="V147" s="1">
        <v>124.8</v>
      </c>
      <c r="W147" s="1">
        <v>42</v>
      </c>
      <c r="X147" s="1">
        <v>57.6</v>
      </c>
      <c r="Y147" s="1">
        <v>600</v>
      </c>
      <c r="Z147" s="1">
        <v>655.64</v>
      </c>
      <c r="AA147" s="1">
        <v>0</v>
      </c>
      <c r="AB147" s="1">
        <v>850.08</v>
      </c>
      <c r="AC147" s="1">
        <v>100.2</v>
      </c>
      <c r="AD147" s="1">
        <v>26.4</v>
      </c>
      <c r="AE147" s="1">
        <v>1149.5999999999999</v>
      </c>
      <c r="AF147" s="1">
        <v>43.2</v>
      </c>
      <c r="AG147" s="1">
        <v>141.12</v>
      </c>
      <c r="AH147" s="1">
        <v>353.92</v>
      </c>
      <c r="AI147" s="1">
        <v>107.24</v>
      </c>
      <c r="AJ147" s="1">
        <v>1123.2</v>
      </c>
      <c r="AK147" s="1">
        <v>140.4</v>
      </c>
      <c r="AL147" s="1">
        <v>451.2</v>
      </c>
      <c r="AM147" s="1">
        <v>0</v>
      </c>
      <c r="AN147" s="1">
        <v>0</v>
      </c>
      <c r="AO147" s="1">
        <v>217.12</v>
      </c>
      <c r="AP147" s="1">
        <v>1859.4</v>
      </c>
      <c r="AQ147" s="1">
        <v>216</v>
      </c>
      <c r="AR147" s="1">
        <v>1146</v>
      </c>
      <c r="AS147" s="1">
        <v>6</v>
      </c>
      <c r="AT147" s="1">
        <v>579.6</v>
      </c>
      <c r="AU147" s="1">
        <v>76.959999999999994</v>
      </c>
      <c r="AV147" s="1">
        <v>19.7</v>
      </c>
      <c r="AW147" s="1">
        <v>52.7</v>
      </c>
      <c r="AX147" s="1">
        <v>15.3</v>
      </c>
      <c r="AY147" s="1">
        <v>0</v>
      </c>
      <c r="AZ147" s="1">
        <v>0</v>
      </c>
      <c r="BA147" s="1">
        <v>0</v>
      </c>
      <c r="BB147" s="1">
        <v>1903</v>
      </c>
      <c r="BC147" s="1">
        <v>50.875</v>
      </c>
      <c r="BD147" s="1">
        <v>168</v>
      </c>
      <c r="BE147" s="1">
        <v>479.2</v>
      </c>
      <c r="BF147" s="1">
        <v>0</v>
      </c>
      <c r="BG147" s="1">
        <v>286.5</v>
      </c>
      <c r="BH147" s="1">
        <v>61.5</v>
      </c>
      <c r="BI147" s="1">
        <v>240</v>
      </c>
      <c r="BJ147" s="1">
        <v>576</v>
      </c>
      <c r="BK147" s="1">
        <v>256.8</v>
      </c>
      <c r="BL147" s="1">
        <v>52</v>
      </c>
      <c r="BM147" s="1">
        <v>0</v>
      </c>
      <c r="BN147" s="1">
        <v>595</v>
      </c>
      <c r="BO147" s="1">
        <v>33.6</v>
      </c>
      <c r="BP147" s="1">
        <v>696</v>
      </c>
      <c r="BQ147" s="1">
        <v>79.875</v>
      </c>
      <c r="BR147" s="1">
        <v>2600.8000000000002</v>
      </c>
      <c r="BS147" s="1">
        <v>96</v>
      </c>
      <c r="BT147" s="1">
        <v>60</v>
      </c>
      <c r="BU147" s="1">
        <v>378</v>
      </c>
      <c r="BV147" s="1">
        <v>0</v>
      </c>
      <c r="BW147" s="1">
        <v>60</v>
      </c>
      <c r="BX147" s="1">
        <v>480</v>
      </c>
      <c r="BY147" s="1">
        <v>0</v>
      </c>
      <c r="BZ147" s="1">
        <v>318</v>
      </c>
      <c r="CA147" s="1">
        <v>652.5</v>
      </c>
      <c r="CB147" s="1">
        <v>63</v>
      </c>
      <c r="CC147" s="1">
        <v>102</v>
      </c>
      <c r="CD147" s="1">
        <v>0</v>
      </c>
      <c r="CE147" s="1">
        <v>12.9</v>
      </c>
      <c r="CF147" s="1">
        <v>0</v>
      </c>
      <c r="CG147" s="1">
        <v>348</v>
      </c>
      <c r="CH147" s="1">
        <v>1122</v>
      </c>
      <c r="CI147" s="1">
        <v>192</v>
      </c>
      <c r="CJ147" s="1">
        <v>1566</v>
      </c>
      <c r="CK147" s="1">
        <v>328.5</v>
      </c>
      <c r="CL147" s="1">
        <v>27.6</v>
      </c>
      <c r="CM147" s="1">
        <v>27.6</v>
      </c>
      <c r="CN147" s="1">
        <v>0</v>
      </c>
      <c r="CO147" s="1">
        <v>49.6</v>
      </c>
      <c r="CP147" s="1">
        <v>181.6</v>
      </c>
      <c r="CQ147" s="1">
        <v>17.2</v>
      </c>
      <c r="CR147" s="1">
        <v>222</v>
      </c>
      <c r="CS147" s="1">
        <v>41.2</v>
      </c>
      <c r="CT147" s="1">
        <v>0</v>
      </c>
      <c r="CU147" s="1">
        <v>43</v>
      </c>
      <c r="CV147" s="1">
        <v>7.5</v>
      </c>
      <c r="CW147" s="1">
        <v>46.5</v>
      </c>
      <c r="CX147" s="1">
        <v>574.5</v>
      </c>
      <c r="CY147" s="1">
        <v>68.400000000000006</v>
      </c>
      <c r="CZ147" s="1">
        <v>93.6</v>
      </c>
      <c r="DA147" s="1">
        <v>961.2</v>
      </c>
      <c r="DB147" s="1">
        <v>0</v>
      </c>
      <c r="DC147" s="1">
        <v>232.56</v>
      </c>
      <c r="DD147" s="1">
        <v>88.8</v>
      </c>
      <c r="DE147" s="1">
        <v>68.040000000000006</v>
      </c>
      <c r="DF147" s="1">
        <v>118.5</v>
      </c>
      <c r="DG147" s="1">
        <v>1452</v>
      </c>
      <c r="DH147" s="1">
        <v>1041</v>
      </c>
      <c r="DI147" s="1">
        <v>387</v>
      </c>
      <c r="DJ147" s="1">
        <v>49.2</v>
      </c>
      <c r="DK147" s="1">
        <v>675</v>
      </c>
      <c r="DL147" s="1">
        <v>0</v>
      </c>
      <c r="DM147" s="1">
        <v>159</v>
      </c>
      <c r="DN147" s="1">
        <v>73.2</v>
      </c>
      <c r="DO147" s="1">
        <v>450</v>
      </c>
      <c r="DP147" s="1">
        <v>264</v>
      </c>
      <c r="DQ147" s="1">
        <v>60</v>
      </c>
      <c r="DR147" s="1">
        <v>37</v>
      </c>
      <c r="DS147" s="1">
        <v>16.5</v>
      </c>
      <c r="DT147" s="1">
        <v>18</v>
      </c>
      <c r="DU147" s="1">
        <v>402</v>
      </c>
      <c r="EA147" s="1" t="s">
        <v>443</v>
      </c>
      <c r="EB147" s="1">
        <v>40559.29</v>
      </c>
    </row>
    <row r="148" spans="1:133" x14ac:dyDescent="0.2">
      <c r="A148" s="2"/>
      <c r="B148" s="1" t="s">
        <v>443</v>
      </c>
      <c r="C148" s="1" t="s">
        <v>443</v>
      </c>
      <c r="D148" s="1" t="s">
        <v>443</v>
      </c>
      <c r="E148" s="1" t="s">
        <v>443</v>
      </c>
      <c r="F148" s="1" t="s">
        <v>443</v>
      </c>
      <c r="G148" s="1" t="s">
        <v>443</v>
      </c>
      <c r="H148" s="1" t="s">
        <v>443</v>
      </c>
      <c r="I148" s="1" t="s">
        <v>443</v>
      </c>
      <c r="J148" s="1" t="s">
        <v>443</v>
      </c>
      <c r="K148" s="1" t="s">
        <v>443</v>
      </c>
      <c r="L148" s="1" t="s">
        <v>443</v>
      </c>
      <c r="M148" s="1" t="s">
        <v>443</v>
      </c>
      <c r="N148" s="1" t="s">
        <v>443</v>
      </c>
      <c r="O148" s="1" t="s">
        <v>443</v>
      </c>
      <c r="P148" s="1" t="s">
        <v>443</v>
      </c>
      <c r="Q148" s="1" t="s">
        <v>443</v>
      </c>
      <c r="S148" s="1" t="s">
        <v>443</v>
      </c>
      <c r="T148" s="1" t="s">
        <v>443</v>
      </c>
      <c r="U148" s="1" t="s">
        <v>443</v>
      </c>
      <c r="V148" s="1" t="s">
        <v>443</v>
      </c>
      <c r="W148" s="1" t="s">
        <v>443</v>
      </c>
      <c r="X148" s="1" t="s">
        <v>443</v>
      </c>
      <c r="Y148" s="1" t="s">
        <v>443</v>
      </c>
      <c r="Z148" s="1" t="s">
        <v>443</v>
      </c>
      <c r="AA148" s="1" t="s">
        <v>443</v>
      </c>
      <c r="AB148" s="1" t="s">
        <v>443</v>
      </c>
      <c r="AC148" s="1" t="s">
        <v>443</v>
      </c>
      <c r="AD148" s="1" t="s">
        <v>443</v>
      </c>
      <c r="AE148" s="1" t="s">
        <v>443</v>
      </c>
      <c r="AF148" s="1" t="s">
        <v>443</v>
      </c>
      <c r="AG148" s="1" t="s">
        <v>443</v>
      </c>
      <c r="AH148" s="1" t="s">
        <v>443</v>
      </c>
      <c r="AI148" s="1" t="s">
        <v>443</v>
      </c>
      <c r="AJ148" s="1" t="s">
        <v>443</v>
      </c>
      <c r="AK148" s="1" t="s">
        <v>443</v>
      </c>
      <c r="AL148" s="1" t="s">
        <v>443</v>
      </c>
      <c r="AM148" s="1" t="s">
        <v>443</v>
      </c>
      <c r="AN148" s="1" t="s">
        <v>443</v>
      </c>
      <c r="AO148" s="1" t="s">
        <v>443</v>
      </c>
      <c r="AP148" s="1" t="s">
        <v>443</v>
      </c>
      <c r="AQ148" s="1" t="s">
        <v>443</v>
      </c>
      <c r="AR148" s="1" t="s">
        <v>443</v>
      </c>
      <c r="AS148" s="1" t="s">
        <v>443</v>
      </c>
      <c r="AT148" s="1" t="s">
        <v>443</v>
      </c>
      <c r="AU148" s="1" t="s">
        <v>443</v>
      </c>
      <c r="AV148" s="1" t="s">
        <v>443</v>
      </c>
      <c r="AW148" s="1" t="s">
        <v>443</v>
      </c>
      <c r="AX148" s="1" t="s">
        <v>443</v>
      </c>
      <c r="AY148" s="1" t="s">
        <v>443</v>
      </c>
      <c r="AZ148" s="1" t="s">
        <v>443</v>
      </c>
      <c r="BA148" s="1" t="s">
        <v>443</v>
      </c>
      <c r="BB148" s="1" t="s">
        <v>443</v>
      </c>
      <c r="BC148" s="1" t="s">
        <v>443</v>
      </c>
      <c r="BD148" s="1" t="s">
        <v>443</v>
      </c>
      <c r="BE148" s="1" t="s">
        <v>443</v>
      </c>
      <c r="BF148" s="1" t="s">
        <v>443</v>
      </c>
      <c r="BG148" s="1" t="s">
        <v>443</v>
      </c>
      <c r="BH148" s="1" t="s">
        <v>443</v>
      </c>
      <c r="BI148" s="1" t="s">
        <v>443</v>
      </c>
      <c r="BJ148" s="1" t="s">
        <v>443</v>
      </c>
      <c r="BK148" s="1" t="s">
        <v>443</v>
      </c>
      <c r="BL148" s="1" t="s">
        <v>443</v>
      </c>
      <c r="BM148" s="1" t="s">
        <v>443</v>
      </c>
      <c r="BN148" s="1" t="s">
        <v>443</v>
      </c>
      <c r="BO148" s="1" t="s">
        <v>443</v>
      </c>
      <c r="BP148" s="1" t="s">
        <v>443</v>
      </c>
      <c r="BQ148" s="1" t="s">
        <v>443</v>
      </c>
      <c r="BR148" s="1" t="s">
        <v>443</v>
      </c>
      <c r="BS148" s="1" t="s">
        <v>443</v>
      </c>
      <c r="BT148" s="1" t="s">
        <v>443</v>
      </c>
      <c r="BU148" s="1" t="s">
        <v>443</v>
      </c>
      <c r="BV148" s="1" t="s">
        <v>443</v>
      </c>
      <c r="BW148" s="1" t="s">
        <v>443</v>
      </c>
      <c r="BX148" s="1" t="s">
        <v>443</v>
      </c>
      <c r="BY148" s="1" t="s">
        <v>443</v>
      </c>
      <c r="BZ148" s="1" t="s">
        <v>443</v>
      </c>
      <c r="CA148" s="1" t="s">
        <v>443</v>
      </c>
      <c r="CB148" s="1" t="s">
        <v>443</v>
      </c>
      <c r="CC148" s="1" t="s">
        <v>443</v>
      </c>
      <c r="CD148" s="1" t="s">
        <v>443</v>
      </c>
      <c r="CE148" s="1" t="s">
        <v>443</v>
      </c>
      <c r="CF148" s="1" t="s">
        <v>443</v>
      </c>
      <c r="CH148" s="1" t="s">
        <v>443</v>
      </c>
      <c r="CI148" s="1" t="s">
        <v>443</v>
      </c>
      <c r="CJ148" s="1" t="s">
        <v>443</v>
      </c>
      <c r="CK148" s="1" t="s">
        <v>443</v>
      </c>
      <c r="CL148" s="1" t="s">
        <v>443</v>
      </c>
      <c r="CM148" s="1" t="s">
        <v>443</v>
      </c>
      <c r="CN148" s="1" t="s">
        <v>443</v>
      </c>
      <c r="CO148" s="1" t="s">
        <v>443</v>
      </c>
      <c r="CP148" s="1" t="s">
        <v>443</v>
      </c>
      <c r="CQ148" s="1" t="s">
        <v>443</v>
      </c>
      <c r="CR148" s="1" t="s">
        <v>443</v>
      </c>
      <c r="CS148" s="1" t="s">
        <v>443</v>
      </c>
      <c r="CT148" s="1" t="s">
        <v>443</v>
      </c>
      <c r="CU148" s="1" t="s">
        <v>443</v>
      </c>
      <c r="CV148" s="1" t="s">
        <v>443</v>
      </c>
      <c r="CW148" s="1" t="s">
        <v>443</v>
      </c>
      <c r="CX148" s="1" t="s">
        <v>443</v>
      </c>
      <c r="CY148" s="1" t="s">
        <v>443</v>
      </c>
      <c r="CZ148" s="1" t="s">
        <v>443</v>
      </c>
      <c r="DA148" s="1" t="s">
        <v>443</v>
      </c>
      <c r="DB148" s="1" t="s">
        <v>443</v>
      </c>
      <c r="DC148" s="1" t="s">
        <v>443</v>
      </c>
      <c r="DD148" s="1" t="s">
        <v>443</v>
      </c>
      <c r="DE148" s="1" t="s">
        <v>443</v>
      </c>
      <c r="DF148" s="1" t="s">
        <v>443</v>
      </c>
      <c r="DG148" s="1" t="s">
        <v>443</v>
      </c>
      <c r="DH148" s="1" t="s">
        <v>443</v>
      </c>
      <c r="DI148" s="1" t="s">
        <v>443</v>
      </c>
      <c r="DJ148" s="1" t="s">
        <v>443</v>
      </c>
      <c r="DK148" s="1" t="s">
        <v>443</v>
      </c>
      <c r="DL148" s="1" t="s">
        <v>443</v>
      </c>
      <c r="DM148" s="1" t="s">
        <v>443</v>
      </c>
      <c r="DN148" s="1" t="s">
        <v>443</v>
      </c>
      <c r="DO148" s="1" t="s">
        <v>443</v>
      </c>
      <c r="DP148" s="1" t="s">
        <v>443</v>
      </c>
      <c r="DQ148" s="1" t="s">
        <v>443</v>
      </c>
      <c r="DR148" s="1" t="s">
        <v>443</v>
      </c>
      <c r="DS148" s="1" t="s">
        <v>443</v>
      </c>
      <c r="DT148" s="1" t="s">
        <v>443</v>
      </c>
      <c r="DU148" s="1" t="s">
        <v>443</v>
      </c>
      <c r="DW148" s="1" t="s">
        <v>443</v>
      </c>
      <c r="EB148" s="1">
        <v>0</v>
      </c>
    </row>
    <row r="149" spans="1:133" x14ac:dyDescent="0.2">
      <c r="A149" s="2"/>
      <c r="DV149" s="1" t="s">
        <v>443</v>
      </c>
      <c r="EB149" s="1">
        <v>0</v>
      </c>
      <c r="EC149" s="1" t="s">
        <v>443</v>
      </c>
    </row>
    <row r="150" spans="1:133" x14ac:dyDescent="0.2">
      <c r="A150" s="2" t="s">
        <v>443</v>
      </c>
      <c r="B150" s="1" t="s">
        <v>443</v>
      </c>
      <c r="C150" s="1" t="s">
        <v>443</v>
      </c>
      <c r="D150" s="1" t="s">
        <v>443</v>
      </c>
      <c r="E150" s="1" t="s">
        <v>443</v>
      </c>
      <c r="F150" s="1" t="s">
        <v>443</v>
      </c>
      <c r="G150" s="1" t="s">
        <v>443</v>
      </c>
      <c r="H150" s="1" t="s">
        <v>443</v>
      </c>
      <c r="I150" s="1" t="s">
        <v>443</v>
      </c>
      <c r="J150" s="1" t="s">
        <v>443</v>
      </c>
      <c r="K150" s="1" t="s">
        <v>443</v>
      </c>
      <c r="L150" s="1" t="s">
        <v>443</v>
      </c>
      <c r="M150" s="1" t="s">
        <v>443</v>
      </c>
      <c r="N150" s="1" t="s">
        <v>443</v>
      </c>
      <c r="O150" s="1" t="s">
        <v>443</v>
      </c>
      <c r="P150" s="1" t="s">
        <v>443</v>
      </c>
      <c r="Q150" s="1" t="s">
        <v>443</v>
      </c>
      <c r="R150" s="1" t="s">
        <v>443</v>
      </c>
      <c r="S150" s="1" t="s">
        <v>443</v>
      </c>
      <c r="T150" s="1" t="s">
        <v>443</v>
      </c>
      <c r="U150" s="1" t="s">
        <v>443</v>
      </c>
      <c r="V150" s="1" t="s">
        <v>443</v>
      </c>
      <c r="W150" s="1" t="s">
        <v>443</v>
      </c>
      <c r="X150" s="1" t="s">
        <v>443</v>
      </c>
      <c r="Y150" s="1" t="s">
        <v>443</v>
      </c>
      <c r="Z150" s="1" t="s">
        <v>443</v>
      </c>
      <c r="AA150" s="1" t="s">
        <v>443</v>
      </c>
      <c r="AB150" s="1" t="s">
        <v>443</v>
      </c>
      <c r="AC150" s="1" t="s">
        <v>443</v>
      </c>
      <c r="AD150" s="1" t="s">
        <v>443</v>
      </c>
      <c r="AE150" s="1" t="s">
        <v>443</v>
      </c>
      <c r="AF150" s="1" t="s">
        <v>443</v>
      </c>
      <c r="AG150" s="1" t="s">
        <v>443</v>
      </c>
      <c r="AH150" s="1" t="s">
        <v>443</v>
      </c>
      <c r="AI150" s="1" t="s">
        <v>443</v>
      </c>
      <c r="AJ150" s="1" t="s">
        <v>443</v>
      </c>
      <c r="AK150" s="1" t="s">
        <v>443</v>
      </c>
      <c r="AL150" s="1" t="s">
        <v>443</v>
      </c>
      <c r="AM150" s="1" t="s">
        <v>443</v>
      </c>
      <c r="AN150" s="1" t="s">
        <v>443</v>
      </c>
      <c r="AO150" s="1" t="s">
        <v>443</v>
      </c>
      <c r="AP150" s="1" t="s">
        <v>443</v>
      </c>
      <c r="AQ150" s="1" t="s">
        <v>443</v>
      </c>
      <c r="AR150" s="1" t="s">
        <v>443</v>
      </c>
      <c r="AS150" s="1" t="s">
        <v>443</v>
      </c>
      <c r="AT150" s="1" t="s">
        <v>443</v>
      </c>
      <c r="AU150" s="1" t="s">
        <v>443</v>
      </c>
      <c r="AV150" s="1" t="s">
        <v>443</v>
      </c>
      <c r="AW150" s="1" t="s">
        <v>443</v>
      </c>
      <c r="AX150" s="1" t="s">
        <v>443</v>
      </c>
      <c r="AY150" s="1" t="s">
        <v>443</v>
      </c>
      <c r="AZ150" s="1" t="s">
        <v>443</v>
      </c>
      <c r="BA150" s="1" t="s">
        <v>443</v>
      </c>
      <c r="BB150" s="1" t="s">
        <v>443</v>
      </c>
      <c r="BC150" s="1" t="s">
        <v>443</v>
      </c>
      <c r="BD150" s="1" t="s">
        <v>443</v>
      </c>
      <c r="BE150" s="1" t="s">
        <v>443</v>
      </c>
      <c r="BF150" s="1" t="s">
        <v>443</v>
      </c>
      <c r="BG150" s="1" t="s">
        <v>443</v>
      </c>
      <c r="BH150" s="1" t="s">
        <v>443</v>
      </c>
      <c r="BI150" s="1" t="s">
        <v>443</v>
      </c>
      <c r="BJ150" s="1" t="s">
        <v>443</v>
      </c>
      <c r="BK150" s="1" t="s">
        <v>443</v>
      </c>
      <c r="BL150" s="1" t="s">
        <v>443</v>
      </c>
      <c r="BM150" s="1" t="s">
        <v>443</v>
      </c>
      <c r="BN150" s="1" t="s">
        <v>443</v>
      </c>
      <c r="BO150" s="1" t="s">
        <v>443</v>
      </c>
      <c r="BP150" s="1" t="s">
        <v>443</v>
      </c>
      <c r="BQ150" s="1" t="s">
        <v>443</v>
      </c>
      <c r="BR150" s="1" t="s">
        <v>443</v>
      </c>
      <c r="BS150" s="1" t="s">
        <v>443</v>
      </c>
      <c r="BT150" s="1" t="s">
        <v>443</v>
      </c>
      <c r="BU150" s="1" t="s">
        <v>443</v>
      </c>
      <c r="BV150" s="1" t="s">
        <v>443</v>
      </c>
      <c r="BW150" s="1" t="s">
        <v>443</v>
      </c>
      <c r="BX150" s="1" t="s">
        <v>443</v>
      </c>
      <c r="BY150" s="1" t="s">
        <v>443</v>
      </c>
      <c r="BZ150" s="1" t="s">
        <v>443</v>
      </c>
      <c r="CA150" s="1" t="s">
        <v>443</v>
      </c>
      <c r="CB150" s="1" t="s">
        <v>443</v>
      </c>
      <c r="CC150" s="1" t="s">
        <v>443</v>
      </c>
      <c r="CD150" s="1" t="s">
        <v>443</v>
      </c>
      <c r="CE150" s="1" t="s">
        <v>443</v>
      </c>
      <c r="CF150" s="1" t="s">
        <v>443</v>
      </c>
      <c r="CG150" s="1" t="s">
        <v>443</v>
      </c>
      <c r="CH150" s="1" t="s">
        <v>443</v>
      </c>
      <c r="CI150" s="1" t="s">
        <v>443</v>
      </c>
      <c r="CJ150" s="1" t="s">
        <v>443</v>
      </c>
      <c r="CK150" s="1" t="s">
        <v>443</v>
      </c>
      <c r="CL150" s="1" t="s">
        <v>443</v>
      </c>
      <c r="CM150" s="1" t="s">
        <v>443</v>
      </c>
      <c r="CN150" s="1" t="s">
        <v>443</v>
      </c>
      <c r="CO150" s="1" t="s">
        <v>443</v>
      </c>
      <c r="CP150" s="1" t="s">
        <v>443</v>
      </c>
      <c r="CQ150" s="1" t="s">
        <v>443</v>
      </c>
      <c r="CR150" s="1" t="s">
        <v>443</v>
      </c>
      <c r="CS150" s="1" t="s">
        <v>443</v>
      </c>
      <c r="CT150" s="1" t="s">
        <v>443</v>
      </c>
      <c r="CU150" s="1" t="s">
        <v>443</v>
      </c>
      <c r="CV150" s="1" t="s">
        <v>443</v>
      </c>
      <c r="CW150" s="1" t="s">
        <v>443</v>
      </c>
      <c r="CX150" s="1" t="s">
        <v>443</v>
      </c>
      <c r="CY150" s="1" t="s">
        <v>443</v>
      </c>
      <c r="CZ150" s="1" t="s">
        <v>443</v>
      </c>
      <c r="DA150" s="1" t="s">
        <v>443</v>
      </c>
      <c r="DB150" s="1" t="s">
        <v>443</v>
      </c>
      <c r="DC150" s="1" t="s">
        <v>443</v>
      </c>
      <c r="DD150" s="1" t="s">
        <v>443</v>
      </c>
      <c r="DE150" s="1" t="s">
        <v>443</v>
      </c>
      <c r="DF150" s="1" t="s">
        <v>443</v>
      </c>
      <c r="DG150" s="1" t="s">
        <v>443</v>
      </c>
      <c r="DH150" s="1" t="s">
        <v>443</v>
      </c>
      <c r="DI150" s="1" t="s">
        <v>443</v>
      </c>
      <c r="DJ150" s="1" t="s">
        <v>443</v>
      </c>
      <c r="DK150" s="1" t="s">
        <v>443</v>
      </c>
      <c r="DL150" s="1" t="s">
        <v>443</v>
      </c>
      <c r="DM150" s="1" t="s">
        <v>443</v>
      </c>
      <c r="DN150" s="1" t="s">
        <v>443</v>
      </c>
      <c r="DO150" s="1" t="s">
        <v>443</v>
      </c>
      <c r="DP150" s="1" t="s">
        <v>443</v>
      </c>
      <c r="DQ150" s="1" t="s">
        <v>443</v>
      </c>
      <c r="DR150" s="1" t="s">
        <v>443</v>
      </c>
      <c r="DS150" s="1" t="s">
        <v>443</v>
      </c>
      <c r="DT150" s="1" t="s">
        <v>443</v>
      </c>
      <c r="DU150" s="1" t="s">
        <v>443</v>
      </c>
      <c r="EB150" s="1">
        <v>0</v>
      </c>
      <c r="EC150" s="1" t="s">
        <v>443</v>
      </c>
    </row>
    <row r="151" spans="1:133" x14ac:dyDescent="0.2">
      <c r="A151" s="2"/>
      <c r="AL151" s="1" t="s">
        <v>443</v>
      </c>
      <c r="DL151" s="1" t="s">
        <v>443</v>
      </c>
      <c r="DV151" s="1" t="s">
        <v>442</v>
      </c>
      <c r="DW151" s="1" t="s">
        <v>443</v>
      </c>
      <c r="EB151" s="1">
        <v>0</v>
      </c>
      <c r="EC151" s="1" t="s">
        <v>443</v>
      </c>
    </row>
    <row r="152" spans="1:133" x14ac:dyDescent="0.2">
      <c r="A152" s="2" t="s">
        <v>443</v>
      </c>
      <c r="B152" s="1" t="s">
        <v>443</v>
      </c>
      <c r="C152" s="1" t="s">
        <v>443</v>
      </c>
      <c r="D152" s="1" t="s">
        <v>443</v>
      </c>
      <c r="E152" s="1" t="s">
        <v>443</v>
      </c>
      <c r="F152" s="1" t="s">
        <v>443</v>
      </c>
      <c r="G152" s="1" t="s">
        <v>443</v>
      </c>
      <c r="H152" s="1" t="s">
        <v>443</v>
      </c>
      <c r="I152" s="1" t="s">
        <v>443</v>
      </c>
      <c r="J152" s="1" t="s">
        <v>443</v>
      </c>
      <c r="K152" s="1" t="s">
        <v>443</v>
      </c>
      <c r="L152" s="1" t="s">
        <v>443</v>
      </c>
      <c r="M152" s="1" t="s">
        <v>443</v>
      </c>
      <c r="N152" s="1" t="s">
        <v>443</v>
      </c>
      <c r="O152" s="1" t="s">
        <v>443</v>
      </c>
      <c r="P152" s="1" t="s">
        <v>443</v>
      </c>
      <c r="Q152" s="1" t="s">
        <v>443</v>
      </c>
      <c r="R152" s="1" t="s">
        <v>443</v>
      </c>
      <c r="S152" s="1" t="s">
        <v>443</v>
      </c>
      <c r="T152" s="1" t="s">
        <v>443</v>
      </c>
      <c r="U152" s="1" t="s">
        <v>443</v>
      </c>
      <c r="V152" s="1" t="s">
        <v>443</v>
      </c>
      <c r="W152" s="1" t="s">
        <v>443</v>
      </c>
      <c r="X152" s="1" t="s">
        <v>443</v>
      </c>
      <c r="Y152" s="1" t="s">
        <v>443</v>
      </c>
      <c r="Z152" s="1" t="s">
        <v>443</v>
      </c>
      <c r="AA152" s="1" t="s">
        <v>443</v>
      </c>
      <c r="AB152" s="1" t="s">
        <v>443</v>
      </c>
      <c r="AC152" s="1" t="s">
        <v>443</v>
      </c>
      <c r="AD152" s="1" t="s">
        <v>443</v>
      </c>
      <c r="AE152" s="1" t="s">
        <v>443</v>
      </c>
      <c r="AF152" s="1" t="s">
        <v>443</v>
      </c>
      <c r="AG152" s="1" t="s">
        <v>443</v>
      </c>
      <c r="AH152" s="1" t="s">
        <v>443</v>
      </c>
      <c r="AI152" s="1" t="s">
        <v>443</v>
      </c>
      <c r="AJ152" s="1" t="s">
        <v>443</v>
      </c>
      <c r="AK152" s="1" t="s">
        <v>443</v>
      </c>
      <c r="AL152" s="1" t="s">
        <v>443</v>
      </c>
      <c r="AM152" s="1" t="s">
        <v>443</v>
      </c>
      <c r="AN152" s="1" t="s">
        <v>443</v>
      </c>
      <c r="AO152" s="1" t="s">
        <v>443</v>
      </c>
      <c r="AP152" s="1" t="s">
        <v>443</v>
      </c>
      <c r="AQ152" s="1" t="s">
        <v>443</v>
      </c>
      <c r="AR152" s="1" t="s">
        <v>443</v>
      </c>
      <c r="AS152" s="1" t="s">
        <v>443</v>
      </c>
      <c r="AT152" s="1" t="s">
        <v>443</v>
      </c>
      <c r="AU152" s="1" t="s">
        <v>443</v>
      </c>
      <c r="AV152" s="1" t="s">
        <v>443</v>
      </c>
      <c r="AW152" s="1" t="s">
        <v>443</v>
      </c>
      <c r="AX152" s="1" t="s">
        <v>443</v>
      </c>
      <c r="AY152" s="1" t="s">
        <v>443</v>
      </c>
      <c r="AZ152" s="1" t="s">
        <v>443</v>
      </c>
      <c r="BA152" s="1" t="s">
        <v>443</v>
      </c>
      <c r="BB152" s="1" t="s">
        <v>443</v>
      </c>
      <c r="BC152" s="1" t="s">
        <v>443</v>
      </c>
      <c r="BD152" s="1" t="s">
        <v>443</v>
      </c>
      <c r="BE152" s="1" t="s">
        <v>443</v>
      </c>
      <c r="BF152" s="1" t="s">
        <v>443</v>
      </c>
      <c r="BG152" s="1" t="s">
        <v>443</v>
      </c>
      <c r="BH152" s="1" t="s">
        <v>443</v>
      </c>
      <c r="BI152" s="1" t="s">
        <v>443</v>
      </c>
      <c r="BJ152" s="1" t="s">
        <v>443</v>
      </c>
      <c r="BK152" s="1" t="s">
        <v>443</v>
      </c>
      <c r="BL152" s="1" t="s">
        <v>443</v>
      </c>
      <c r="BM152" s="1" t="s">
        <v>443</v>
      </c>
      <c r="BN152" s="1" t="s">
        <v>443</v>
      </c>
      <c r="BO152" s="1" t="s">
        <v>443</v>
      </c>
      <c r="BP152" s="1" t="s">
        <v>443</v>
      </c>
      <c r="BQ152" s="1" t="s">
        <v>443</v>
      </c>
      <c r="BR152" s="1" t="s">
        <v>443</v>
      </c>
      <c r="BS152" s="1" t="s">
        <v>443</v>
      </c>
      <c r="BT152" s="1" t="s">
        <v>443</v>
      </c>
      <c r="BU152" s="1" t="s">
        <v>443</v>
      </c>
      <c r="BV152" s="1" t="s">
        <v>443</v>
      </c>
      <c r="BW152" s="1" t="s">
        <v>443</v>
      </c>
      <c r="BX152" s="1" t="s">
        <v>443</v>
      </c>
      <c r="BY152" s="1" t="s">
        <v>443</v>
      </c>
      <c r="BZ152" s="1" t="s">
        <v>443</v>
      </c>
      <c r="CA152" s="1" t="s">
        <v>443</v>
      </c>
      <c r="CB152" s="1" t="s">
        <v>443</v>
      </c>
      <c r="CC152" s="1" t="s">
        <v>443</v>
      </c>
      <c r="CD152" s="1" t="s">
        <v>443</v>
      </c>
      <c r="CE152" s="1" t="s">
        <v>443</v>
      </c>
      <c r="CF152" s="1" t="s">
        <v>443</v>
      </c>
      <c r="CG152" s="1" t="s">
        <v>443</v>
      </c>
      <c r="CH152" s="1" t="s">
        <v>443</v>
      </c>
      <c r="CI152" s="1" t="s">
        <v>443</v>
      </c>
      <c r="CJ152" s="1" t="s">
        <v>443</v>
      </c>
      <c r="CK152" s="1" t="s">
        <v>443</v>
      </c>
      <c r="CL152" s="1" t="s">
        <v>443</v>
      </c>
      <c r="CM152" s="1" t="s">
        <v>443</v>
      </c>
      <c r="CN152" s="1" t="s">
        <v>443</v>
      </c>
      <c r="CO152" s="1" t="s">
        <v>443</v>
      </c>
      <c r="CP152" s="1" t="s">
        <v>443</v>
      </c>
      <c r="CQ152" s="1" t="s">
        <v>443</v>
      </c>
      <c r="CR152" s="1" t="s">
        <v>443</v>
      </c>
      <c r="CS152" s="1" t="s">
        <v>443</v>
      </c>
      <c r="CT152" s="1" t="s">
        <v>443</v>
      </c>
      <c r="CU152" s="1" t="s">
        <v>443</v>
      </c>
      <c r="CV152" s="1" t="s">
        <v>443</v>
      </c>
      <c r="CW152" s="1" t="s">
        <v>443</v>
      </c>
      <c r="CX152" s="1" t="s">
        <v>443</v>
      </c>
      <c r="CY152" s="1" t="s">
        <v>443</v>
      </c>
      <c r="CZ152" s="1" t="s">
        <v>443</v>
      </c>
      <c r="DA152" s="1" t="s">
        <v>443</v>
      </c>
      <c r="DB152" s="1" t="s">
        <v>443</v>
      </c>
      <c r="DC152" s="1" t="s">
        <v>443</v>
      </c>
      <c r="DD152" s="1" t="s">
        <v>443</v>
      </c>
      <c r="DE152" s="1" t="s">
        <v>443</v>
      </c>
      <c r="DF152" s="1" t="s">
        <v>443</v>
      </c>
      <c r="DG152" s="1" t="s">
        <v>443</v>
      </c>
      <c r="DH152" s="1" t="s">
        <v>443</v>
      </c>
      <c r="DI152" s="1" t="s">
        <v>443</v>
      </c>
      <c r="DJ152" s="1" t="s">
        <v>443</v>
      </c>
      <c r="DK152" s="1" t="s">
        <v>443</v>
      </c>
      <c r="DL152" s="1" t="s">
        <v>443</v>
      </c>
      <c r="DM152" s="1" t="s">
        <v>443</v>
      </c>
      <c r="DN152" s="1" t="s">
        <v>443</v>
      </c>
      <c r="DO152" s="1" t="s">
        <v>443</v>
      </c>
      <c r="DP152" s="1" t="s">
        <v>443</v>
      </c>
      <c r="DQ152" s="1" t="s">
        <v>443</v>
      </c>
      <c r="DR152" s="1" t="s">
        <v>443</v>
      </c>
      <c r="DS152" s="1" t="s">
        <v>443</v>
      </c>
      <c r="DT152" s="1" t="s">
        <v>443</v>
      </c>
      <c r="DU152" s="1" t="s">
        <v>443</v>
      </c>
      <c r="EB152" s="1">
        <v>0</v>
      </c>
      <c r="EC152" s="1" t="s">
        <v>443</v>
      </c>
    </row>
    <row r="153" spans="1:133" x14ac:dyDescent="0.2">
      <c r="A153" s="2" t="s">
        <v>463</v>
      </c>
      <c r="B153" s="1">
        <v>56.1</v>
      </c>
      <c r="C153" s="1">
        <v>36</v>
      </c>
      <c r="D153" s="1">
        <v>138</v>
      </c>
      <c r="E153" s="1">
        <v>159</v>
      </c>
      <c r="F153" s="1">
        <v>252.34</v>
      </c>
      <c r="G153" s="1">
        <v>0</v>
      </c>
      <c r="H153" s="1">
        <v>148</v>
      </c>
      <c r="I153" s="1">
        <v>158</v>
      </c>
      <c r="J153" s="1">
        <v>230.72</v>
      </c>
      <c r="K153" s="1">
        <v>0</v>
      </c>
      <c r="L153" s="1">
        <v>0</v>
      </c>
      <c r="M153" s="1">
        <v>0</v>
      </c>
      <c r="N153" s="1">
        <v>316.72000000000003</v>
      </c>
      <c r="O153" s="1">
        <v>100.64</v>
      </c>
      <c r="P153" s="1">
        <v>165.76</v>
      </c>
      <c r="Q153" s="1">
        <v>407.68</v>
      </c>
      <c r="R153" s="1">
        <v>0</v>
      </c>
      <c r="S153" s="1">
        <v>204</v>
      </c>
      <c r="T153" s="1">
        <v>6216</v>
      </c>
      <c r="U153" s="1">
        <v>3.6</v>
      </c>
      <c r="V153" s="1">
        <v>124.8</v>
      </c>
      <c r="W153" s="1">
        <v>42</v>
      </c>
      <c r="X153" s="1">
        <v>57.6</v>
      </c>
      <c r="Y153" s="1">
        <v>600</v>
      </c>
      <c r="Z153" s="1">
        <v>655.64</v>
      </c>
      <c r="AA153" s="1">
        <v>0</v>
      </c>
      <c r="AB153" s="1">
        <v>850.08</v>
      </c>
      <c r="AC153" s="1">
        <v>100.2</v>
      </c>
      <c r="AD153" s="1">
        <v>97.2</v>
      </c>
      <c r="AE153" s="1">
        <v>1149.5999999999999</v>
      </c>
      <c r="AF153" s="1">
        <v>43.2</v>
      </c>
      <c r="AG153" s="1">
        <v>141.12</v>
      </c>
      <c r="AH153" s="1">
        <v>353.92</v>
      </c>
      <c r="AI153" s="1">
        <v>107.24</v>
      </c>
      <c r="AJ153" s="1">
        <v>1123.2</v>
      </c>
      <c r="AK153" s="1">
        <v>140.4</v>
      </c>
      <c r="AL153" s="1">
        <v>451.2</v>
      </c>
      <c r="AM153" s="1">
        <v>0</v>
      </c>
      <c r="AN153" s="1">
        <v>0</v>
      </c>
      <c r="AO153" s="1">
        <v>217.12</v>
      </c>
      <c r="AP153" s="1">
        <v>1859.4</v>
      </c>
      <c r="AQ153" s="1">
        <v>216</v>
      </c>
      <c r="AR153" s="1">
        <v>1146</v>
      </c>
      <c r="AS153" s="1">
        <v>6</v>
      </c>
      <c r="AT153" s="1">
        <v>579.6</v>
      </c>
      <c r="AU153" s="1">
        <v>76.959999999999994</v>
      </c>
      <c r="AV153" s="1">
        <v>19.7</v>
      </c>
      <c r="AW153" s="1">
        <v>52.7</v>
      </c>
      <c r="AX153" s="1">
        <v>15.3</v>
      </c>
      <c r="AY153" s="1">
        <v>0</v>
      </c>
      <c r="AZ153" s="1">
        <v>0</v>
      </c>
      <c r="BA153" s="1">
        <v>0</v>
      </c>
      <c r="BB153" s="1">
        <v>1903</v>
      </c>
      <c r="BC153" s="1">
        <v>50.875</v>
      </c>
      <c r="BD153" s="1">
        <v>168</v>
      </c>
      <c r="BE153" s="1">
        <v>479.2</v>
      </c>
      <c r="BF153" s="1">
        <v>0</v>
      </c>
      <c r="BG153" s="1">
        <v>286.5</v>
      </c>
      <c r="BH153" s="1">
        <v>61.5</v>
      </c>
      <c r="BI153" s="1">
        <v>240</v>
      </c>
      <c r="BJ153" s="1">
        <v>576</v>
      </c>
      <c r="BK153" s="1">
        <v>256.8</v>
      </c>
      <c r="BL153" s="1">
        <v>52</v>
      </c>
      <c r="BM153" s="1">
        <v>0</v>
      </c>
      <c r="BN153" s="1">
        <v>595</v>
      </c>
      <c r="BO153" s="1">
        <v>33.6</v>
      </c>
      <c r="BP153" s="1">
        <v>696</v>
      </c>
      <c r="BQ153" s="1">
        <v>79.875</v>
      </c>
      <c r="BR153" s="1">
        <v>2600.8000000000002</v>
      </c>
      <c r="BS153" s="1">
        <v>96</v>
      </c>
      <c r="BT153" s="1">
        <v>60</v>
      </c>
      <c r="BU153" s="1">
        <v>378</v>
      </c>
      <c r="BV153" s="1">
        <v>0</v>
      </c>
      <c r="BW153" s="1">
        <v>60</v>
      </c>
      <c r="BX153" s="1">
        <v>480</v>
      </c>
      <c r="BY153" s="1">
        <v>0</v>
      </c>
      <c r="BZ153" s="1">
        <v>318</v>
      </c>
      <c r="CA153" s="1">
        <v>652.5</v>
      </c>
      <c r="CB153" s="1">
        <v>63</v>
      </c>
      <c r="CC153" s="1">
        <v>102</v>
      </c>
      <c r="CD153" s="1">
        <v>0</v>
      </c>
      <c r="CE153" s="1">
        <v>12.9</v>
      </c>
      <c r="CF153" s="1">
        <v>0</v>
      </c>
      <c r="CG153" s="1">
        <v>12948</v>
      </c>
      <c r="CH153" s="1">
        <v>1122</v>
      </c>
      <c r="CI153" s="1">
        <v>192</v>
      </c>
      <c r="CJ153" s="1">
        <v>1566</v>
      </c>
      <c r="CK153" s="1">
        <v>328.5</v>
      </c>
      <c r="CL153" s="1">
        <v>27.6</v>
      </c>
      <c r="CM153" s="1">
        <v>27.6</v>
      </c>
      <c r="CN153" s="1">
        <v>0</v>
      </c>
      <c r="CO153" s="1">
        <v>49.6</v>
      </c>
      <c r="CP153" s="1">
        <v>181.6</v>
      </c>
      <c r="CQ153" s="1">
        <v>17.2</v>
      </c>
      <c r="CR153" s="1">
        <v>222</v>
      </c>
      <c r="CS153" s="1">
        <v>41.2</v>
      </c>
      <c r="CT153" s="1">
        <v>0</v>
      </c>
      <c r="CU153" s="1">
        <v>43</v>
      </c>
      <c r="CV153" s="1">
        <v>7.5</v>
      </c>
      <c r="CW153" s="1">
        <v>46.5</v>
      </c>
      <c r="CX153" s="1">
        <v>574.5</v>
      </c>
      <c r="CY153" s="1">
        <v>68.400000000000006</v>
      </c>
      <c r="CZ153" s="1">
        <v>93.6</v>
      </c>
      <c r="DA153" s="1">
        <v>961.2</v>
      </c>
      <c r="DB153" s="1">
        <v>0</v>
      </c>
      <c r="DC153" s="1">
        <v>232.56</v>
      </c>
      <c r="DD153" s="1">
        <v>88.8</v>
      </c>
      <c r="DE153" s="1">
        <v>68.040000000000006</v>
      </c>
      <c r="DF153" s="1">
        <v>118.5</v>
      </c>
      <c r="DG153" s="1">
        <v>1452</v>
      </c>
      <c r="DH153" s="1">
        <v>1041</v>
      </c>
      <c r="DI153" s="1">
        <v>387</v>
      </c>
      <c r="DJ153" s="1">
        <v>49.2</v>
      </c>
      <c r="DK153" s="1">
        <v>675</v>
      </c>
      <c r="DL153" s="1">
        <v>0</v>
      </c>
      <c r="DM153" s="1">
        <v>159</v>
      </c>
      <c r="DN153" s="1">
        <v>73.2</v>
      </c>
      <c r="DO153" s="1">
        <v>450</v>
      </c>
      <c r="DP153" s="1">
        <v>264</v>
      </c>
      <c r="DQ153" s="1">
        <v>60</v>
      </c>
      <c r="DR153" s="1">
        <v>37</v>
      </c>
      <c r="DS153" s="1">
        <v>16.5</v>
      </c>
      <c r="DT153" s="1">
        <v>18</v>
      </c>
      <c r="DU153" s="1">
        <v>402</v>
      </c>
      <c r="DV153" s="1">
        <v>0</v>
      </c>
      <c r="DW153" s="1">
        <v>0</v>
      </c>
      <c r="EA153" s="1">
        <v>0</v>
      </c>
      <c r="EB153" s="1">
        <v>53230.09</v>
      </c>
      <c r="EC153" s="1" t="s">
        <v>463</v>
      </c>
    </row>
    <row r="154" spans="1:133" x14ac:dyDescent="0.2">
      <c r="A154" s="2" t="s">
        <v>464</v>
      </c>
      <c r="B154" s="1">
        <v>17.53125</v>
      </c>
      <c r="C154" s="1">
        <v>12</v>
      </c>
      <c r="D154" s="1">
        <v>46</v>
      </c>
      <c r="E154" s="1">
        <v>53</v>
      </c>
      <c r="F154" s="1">
        <v>85.25</v>
      </c>
      <c r="G154" s="1">
        <v>0</v>
      </c>
      <c r="H154" s="1">
        <v>47.8964401294498</v>
      </c>
      <c r="I154" s="1">
        <v>52.6666666666667</v>
      </c>
      <c r="J154" s="1">
        <v>103</v>
      </c>
      <c r="K154" s="1">
        <v>0</v>
      </c>
      <c r="L154" s="1">
        <v>0</v>
      </c>
      <c r="M154" s="1">
        <v>0</v>
      </c>
      <c r="N154" s="1">
        <v>105.573333333333</v>
      </c>
      <c r="O154" s="1">
        <v>34</v>
      </c>
      <c r="P154" s="1">
        <v>55.253333333333302</v>
      </c>
      <c r="Q154" s="1">
        <v>182</v>
      </c>
      <c r="R154" s="1">
        <v>0</v>
      </c>
      <c r="S154" s="1">
        <v>85.355648535564896</v>
      </c>
      <c r="T154" s="1">
        <v>2775</v>
      </c>
      <c r="U154" s="1">
        <v>2</v>
      </c>
      <c r="V154" s="1">
        <v>104</v>
      </c>
      <c r="W154" s="1">
        <v>31.1111111111111</v>
      </c>
      <c r="X154" s="1">
        <v>42.6666666666667</v>
      </c>
      <c r="Y154" s="1">
        <v>434.78260869565202</v>
      </c>
      <c r="Z154" s="1">
        <v>295.33333333333297</v>
      </c>
      <c r="AA154" s="1">
        <v>0</v>
      </c>
      <c r="AB154" s="1">
        <v>231</v>
      </c>
      <c r="AC154" s="1">
        <v>83.5</v>
      </c>
      <c r="AD154" s="1">
        <v>72</v>
      </c>
      <c r="AE154" s="1">
        <v>958</v>
      </c>
      <c r="AF154" s="1">
        <v>32</v>
      </c>
      <c r="AG154" s="1">
        <v>57.6</v>
      </c>
      <c r="AH154" s="1">
        <v>158</v>
      </c>
      <c r="AI154" s="1">
        <v>47.875</v>
      </c>
      <c r="AJ154" s="1">
        <v>117</v>
      </c>
      <c r="AK154" s="1">
        <v>69.504950495049499</v>
      </c>
      <c r="AL154" s="1">
        <v>47</v>
      </c>
      <c r="AM154" s="1">
        <v>0</v>
      </c>
      <c r="AN154" s="1">
        <v>0</v>
      </c>
      <c r="AO154" s="1">
        <v>59</v>
      </c>
      <c r="AP154" s="1">
        <v>1033</v>
      </c>
      <c r="AQ154" s="1">
        <v>120</v>
      </c>
      <c r="AR154" s="1">
        <v>191</v>
      </c>
      <c r="AS154" s="1">
        <v>4.4444444444444402</v>
      </c>
      <c r="AT154" s="1">
        <v>63</v>
      </c>
      <c r="AU154" s="1">
        <v>37</v>
      </c>
      <c r="AV154" s="1">
        <v>10.154639175257699</v>
      </c>
      <c r="AW154" s="1">
        <v>27.164948453608201</v>
      </c>
      <c r="AX154" s="1">
        <v>7.8865979381443303</v>
      </c>
      <c r="AY154" s="1">
        <v>0</v>
      </c>
      <c r="AZ154" s="1">
        <v>0</v>
      </c>
      <c r="BA154" s="1">
        <v>0</v>
      </c>
      <c r="BB154" s="1">
        <v>1903</v>
      </c>
      <c r="BC154" s="1">
        <v>50.875</v>
      </c>
      <c r="BD154" s="1">
        <v>168</v>
      </c>
      <c r="BE154" s="1">
        <v>599</v>
      </c>
      <c r="BF154" s="1">
        <v>0</v>
      </c>
      <c r="BG154" s="1">
        <v>191</v>
      </c>
      <c r="BH154" s="1">
        <v>41</v>
      </c>
      <c r="BI154" s="1">
        <v>152.866242038217</v>
      </c>
      <c r="BJ154" s="1">
        <v>374.02597402597399</v>
      </c>
      <c r="BK154" s="1">
        <v>214</v>
      </c>
      <c r="BL154" s="1">
        <v>26.9430051813471</v>
      </c>
      <c r="BM154" s="1">
        <v>0</v>
      </c>
      <c r="BN154" s="1">
        <v>595</v>
      </c>
      <c r="BO154" s="1">
        <v>21</v>
      </c>
      <c r="BP154" s="1">
        <v>696</v>
      </c>
      <c r="BQ154" s="1">
        <v>79.875</v>
      </c>
      <c r="BR154" s="1">
        <v>3251</v>
      </c>
      <c r="BS154" s="1">
        <v>61.146496815286604</v>
      </c>
      <c r="BT154" s="1">
        <v>40</v>
      </c>
      <c r="BU154" s="1">
        <v>315</v>
      </c>
      <c r="BV154" s="1">
        <v>0</v>
      </c>
      <c r="BW154" s="1">
        <v>31.088082901554401</v>
      </c>
      <c r="BX154" s="1">
        <v>311.68831168831201</v>
      </c>
      <c r="BY154" s="1">
        <v>0</v>
      </c>
      <c r="BZ154" s="1">
        <v>212</v>
      </c>
      <c r="CA154" s="1">
        <v>435</v>
      </c>
      <c r="CB154" s="1">
        <v>21</v>
      </c>
      <c r="CC154" s="1">
        <v>71.830985915493002</v>
      </c>
      <c r="CD154" s="1">
        <v>0</v>
      </c>
      <c r="CE154" s="1">
        <v>7.1666666666666696</v>
      </c>
      <c r="CF154" s="1">
        <v>0</v>
      </c>
      <c r="CG154" s="1">
        <v>4316</v>
      </c>
      <c r="CH154" s="1">
        <v>935</v>
      </c>
      <c r="CI154" s="1">
        <v>160</v>
      </c>
      <c r="CJ154" s="1">
        <v>1450</v>
      </c>
      <c r="CK154" s="1">
        <v>219</v>
      </c>
      <c r="CL154" s="1">
        <v>19.436619718309899</v>
      </c>
      <c r="CM154" s="1">
        <v>19.436619718309899</v>
      </c>
      <c r="CN154" s="1">
        <v>0</v>
      </c>
      <c r="CO154" s="1">
        <v>34.9295774647887</v>
      </c>
      <c r="CP154" s="1">
        <v>127.887323943662</v>
      </c>
      <c r="CQ154" s="1">
        <v>12.112676056338</v>
      </c>
      <c r="CR154" s="1">
        <v>68.307692307692307</v>
      </c>
      <c r="CS154" s="1">
        <v>29.014084507042298</v>
      </c>
      <c r="CT154" s="1">
        <v>0</v>
      </c>
      <c r="CU154" s="1">
        <v>14.3333333333333</v>
      </c>
      <c r="CV154" s="1">
        <v>4.1436464088397802</v>
      </c>
      <c r="CW154" s="1">
        <v>27.0348837209302</v>
      </c>
      <c r="CX154" s="1">
        <v>191.5</v>
      </c>
      <c r="CY154" s="1">
        <v>48.169014084507097</v>
      </c>
      <c r="CZ154" s="1">
        <v>78</v>
      </c>
      <c r="DA154" s="1">
        <v>890</v>
      </c>
      <c r="DB154" s="1">
        <v>0</v>
      </c>
      <c r="DC154" s="1">
        <v>215.333333333333</v>
      </c>
      <c r="DD154" s="1">
        <v>62.535211267605597</v>
      </c>
      <c r="DE154" s="1">
        <v>63</v>
      </c>
      <c r="DF154" s="1">
        <v>79</v>
      </c>
      <c r="DG154" s="1">
        <v>968</v>
      </c>
      <c r="DH154" s="1">
        <v>347</v>
      </c>
      <c r="DI154" s="1">
        <v>258</v>
      </c>
      <c r="DJ154" s="1">
        <v>34.647887323943699</v>
      </c>
      <c r="DK154" s="1">
        <v>450</v>
      </c>
      <c r="DL154" s="1">
        <v>0</v>
      </c>
      <c r="DM154" s="1">
        <v>53</v>
      </c>
      <c r="DN154" s="1">
        <v>51.549295774647902</v>
      </c>
      <c r="DO154" s="1">
        <v>150</v>
      </c>
      <c r="DP154" s="1">
        <v>44</v>
      </c>
      <c r="DQ154" s="1">
        <v>20</v>
      </c>
      <c r="DR154" s="1">
        <v>12.3333333333333</v>
      </c>
      <c r="DS154" s="1">
        <v>5.5</v>
      </c>
      <c r="DT154" s="1">
        <v>3</v>
      </c>
      <c r="DU154" s="1">
        <v>67</v>
      </c>
      <c r="DV154" s="1">
        <v>0</v>
      </c>
      <c r="DW154" s="1">
        <v>0</v>
      </c>
      <c r="EA154" s="1">
        <v>0</v>
      </c>
      <c r="EB154" s="1">
        <v>29388.261269841099</v>
      </c>
      <c r="EC154" s="1" t="s">
        <v>464</v>
      </c>
    </row>
    <row r="155" spans="1:133" x14ac:dyDescent="0.2">
      <c r="A155" s="2"/>
      <c r="EB155" s="1">
        <v>0</v>
      </c>
    </row>
    <row r="156" spans="1:133" x14ac:dyDescent="0.2">
      <c r="A156" s="2" t="s">
        <v>465</v>
      </c>
      <c r="B156" s="1">
        <v>153.9</v>
      </c>
      <c r="C156" s="1">
        <v>-36</v>
      </c>
      <c r="D156" s="1">
        <v>779</v>
      </c>
      <c r="E156" s="1">
        <v>-138</v>
      </c>
      <c r="F156" s="1">
        <v>404.78</v>
      </c>
      <c r="G156" s="1">
        <v>0</v>
      </c>
      <c r="H156" s="1">
        <v>-145.04</v>
      </c>
      <c r="I156" s="1">
        <v>61</v>
      </c>
      <c r="J156" s="1">
        <v>118.72</v>
      </c>
      <c r="K156" s="1">
        <v>6.35</v>
      </c>
      <c r="L156" s="1">
        <v>0</v>
      </c>
      <c r="M156" s="1">
        <v>0</v>
      </c>
      <c r="N156" s="1">
        <v>-272.32</v>
      </c>
      <c r="O156" s="1">
        <v>11.84</v>
      </c>
      <c r="P156" s="1">
        <v>82.88</v>
      </c>
      <c r="Q156" s="1">
        <v>-103.04</v>
      </c>
      <c r="R156" s="1">
        <v>0</v>
      </c>
      <c r="S156" s="1">
        <v>-201.76</v>
      </c>
      <c r="T156" s="1">
        <v>-2213.12</v>
      </c>
      <c r="U156" s="1">
        <v>118.8</v>
      </c>
      <c r="V156" s="1">
        <v>404.4</v>
      </c>
      <c r="W156" s="1">
        <v>62.4</v>
      </c>
      <c r="X156" s="1">
        <v>-8.4</v>
      </c>
      <c r="Y156" s="1">
        <v>-598.79999999999995</v>
      </c>
      <c r="Z156" s="1">
        <v>474.34</v>
      </c>
      <c r="AA156" s="1">
        <v>0</v>
      </c>
      <c r="AB156" s="1">
        <v>-850.08</v>
      </c>
      <c r="AC156" s="1">
        <v>113.4</v>
      </c>
      <c r="AD156" s="1">
        <v>-93.6</v>
      </c>
      <c r="AE156" s="1">
        <v>-1149.5999999999999</v>
      </c>
      <c r="AF156" s="1">
        <v>13.2</v>
      </c>
      <c r="AG156" s="1">
        <v>-94.08</v>
      </c>
      <c r="AH156" s="1">
        <v>-268.8</v>
      </c>
      <c r="AI156" s="1">
        <v>83.16</v>
      </c>
      <c r="AJ156" s="1">
        <v>-729.6</v>
      </c>
      <c r="AK156" s="1">
        <v>-132</v>
      </c>
      <c r="AL156" s="1">
        <v>-441.6</v>
      </c>
      <c r="AM156" s="1">
        <v>0</v>
      </c>
      <c r="AN156" s="1">
        <v>0</v>
      </c>
      <c r="AO156" s="1">
        <v>51.52</v>
      </c>
      <c r="AP156" s="1">
        <v>-712.8</v>
      </c>
      <c r="AQ156" s="1">
        <v>-201.6</v>
      </c>
      <c r="AR156" s="1">
        <v>-1146</v>
      </c>
      <c r="AS156" s="1">
        <v>43.2</v>
      </c>
      <c r="AT156" s="1">
        <v>-128.80000000000001</v>
      </c>
      <c r="AU156" s="1">
        <v>838.24</v>
      </c>
      <c r="AV156" s="1">
        <v>-19.7</v>
      </c>
      <c r="AW156" s="1">
        <v>-52.7</v>
      </c>
      <c r="AX156" s="1">
        <v>-15.3</v>
      </c>
      <c r="AY156" s="1">
        <v>0</v>
      </c>
      <c r="AZ156" s="1">
        <v>0</v>
      </c>
      <c r="BA156" s="1">
        <v>0</v>
      </c>
      <c r="BB156" s="1">
        <v>-1903</v>
      </c>
      <c r="BC156" s="1">
        <v>-46.875</v>
      </c>
      <c r="BD156" s="1">
        <v>-147</v>
      </c>
      <c r="BE156" s="1">
        <v>-433.6</v>
      </c>
      <c r="BF156" s="1">
        <v>1.2</v>
      </c>
      <c r="BG156" s="1">
        <v>-270</v>
      </c>
      <c r="BH156" s="1">
        <v>-60</v>
      </c>
      <c r="BI156" s="1">
        <v>-238.4</v>
      </c>
      <c r="BJ156" s="1">
        <v>-575.20000000000005</v>
      </c>
      <c r="BK156" s="1">
        <v>-254.4</v>
      </c>
      <c r="BL156" s="1">
        <v>-48</v>
      </c>
      <c r="BM156" s="1">
        <v>0</v>
      </c>
      <c r="BN156" s="1">
        <v>-595</v>
      </c>
      <c r="BO156" s="1">
        <v>-20.8</v>
      </c>
      <c r="BP156" s="1">
        <v>-160</v>
      </c>
      <c r="BQ156" s="1">
        <v>-70.875</v>
      </c>
      <c r="BR156" s="1">
        <v>-2600.8000000000002</v>
      </c>
      <c r="BS156" s="1">
        <v>-91.2</v>
      </c>
      <c r="BT156" s="1">
        <v>-60</v>
      </c>
      <c r="BU156" s="1">
        <v>-370.8</v>
      </c>
      <c r="BV156" s="1">
        <v>0</v>
      </c>
      <c r="BW156" s="1">
        <v>-54</v>
      </c>
      <c r="BX156" s="1">
        <v>-479.2</v>
      </c>
      <c r="BY156" s="1">
        <v>1.2</v>
      </c>
      <c r="BZ156" s="1">
        <v>-316.5</v>
      </c>
      <c r="CA156" s="1">
        <v>-429</v>
      </c>
      <c r="CB156" s="1">
        <v>180</v>
      </c>
      <c r="CC156" s="1">
        <v>-26.4</v>
      </c>
      <c r="CD156" s="1">
        <v>21.6</v>
      </c>
      <c r="CE156" s="1">
        <v>-0.30000000000000099</v>
      </c>
      <c r="CF156" s="1">
        <v>0</v>
      </c>
      <c r="CG156" s="1">
        <v>-4041</v>
      </c>
      <c r="CH156" s="1">
        <v>2958</v>
      </c>
      <c r="CI156" s="1">
        <v>-62.4</v>
      </c>
      <c r="CJ156" s="1">
        <v>-1341.36</v>
      </c>
      <c r="CK156" s="1">
        <v>-268.5</v>
      </c>
      <c r="CL156" s="1">
        <v>85.2</v>
      </c>
      <c r="CM156" s="1">
        <v>42</v>
      </c>
      <c r="CN156" s="1">
        <v>104.4</v>
      </c>
      <c r="CO156" s="1">
        <v>204.8</v>
      </c>
      <c r="CP156" s="1">
        <v>-152.80000000000001</v>
      </c>
      <c r="CQ156" s="1">
        <v>0.80000000000000104</v>
      </c>
      <c r="CR156" s="1">
        <v>-165</v>
      </c>
      <c r="CS156" s="1">
        <v>117.2</v>
      </c>
      <c r="CT156" s="1">
        <v>0</v>
      </c>
      <c r="CU156" s="1">
        <v>17</v>
      </c>
      <c r="CV156" s="1">
        <v>61.5</v>
      </c>
      <c r="CW156" s="1">
        <v>-42</v>
      </c>
      <c r="CX156" s="1">
        <v>-361.5</v>
      </c>
      <c r="CY156" s="1">
        <v>26.4</v>
      </c>
      <c r="CZ156" s="1">
        <v>486</v>
      </c>
      <c r="DA156" s="1">
        <v>-254.88</v>
      </c>
      <c r="DB156" s="1">
        <v>60</v>
      </c>
      <c r="DC156" s="1">
        <v>231.84</v>
      </c>
      <c r="DD156" s="1">
        <v>139.19999999999999</v>
      </c>
      <c r="DE156" s="1">
        <v>89.64</v>
      </c>
      <c r="DF156" s="1">
        <v>496.5</v>
      </c>
      <c r="DG156" s="1">
        <v>5136</v>
      </c>
      <c r="DH156" s="1">
        <v>1977</v>
      </c>
      <c r="DI156" s="1">
        <v>91.5</v>
      </c>
      <c r="DJ156" s="1">
        <v>-10.8</v>
      </c>
      <c r="DK156" s="1">
        <v>-81</v>
      </c>
      <c r="DL156" s="1">
        <v>0</v>
      </c>
      <c r="DM156" s="1">
        <v>-12</v>
      </c>
      <c r="DN156" s="1">
        <v>19.2</v>
      </c>
      <c r="DO156" s="1">
        <v>1044</v>
      </c>
      <c r="DP156" s="1">
        <v>1590</v>
      </c>
      <c r="DQ156" s="1">
        <v>312</v>
      </c>
      <c r="DR156" s="1">
        <v>605</v>
      </c>
      <c r="DS156" s="1">
        <v>352.5</v>
      </c>
      <c r="DT156" s="1">
        <v>726</v>
      </c>
      <c r="DU156" s="1">
        <v>540</v>
      </c>
      <c r="DV156" s="1">
        <v>0</v>
      </c>
      <c r="DW156" s="1">
        <v>0</v>
      </c>
      <c r="DX156" s="1">
        <v>0</v>
      </c>
      <c r="DZ156" s="1">
        <v>0</v>
      </c>
      <c r="EA156" s="1">
        <v>0</v>
      </c>
      <c r="EB156" s="1">
        <v>-4258.5199999999904</v>
      </c>
      <c r="EC156" s="1" t="s">
        <v>465</v>
      </c>
    </row>
    <row r="157" spans="1:133" x14ac:dyDescent="0.2">
      <c r="A157" s="2"/>
    </row>
    <row r="158" spans="1:133" x14ac:dyDescent="0.2">
      <c r="A158" s="2" t="s">
        <v>466</v>
      </c>
      <c r="B158" s="1" t="s">
        <v>467</v>
      </c>
      <c r="N158" s="1" t="s">
        <v>468</v>
      </c>
      <c r="Q158" s="1" t="s">
        <v>469</v>
      </c>
      <c r="BB158" s="1" t="s">
        <v>470</v>
      </c>
      <c r="CA158" s="1" t="s">
        <v>471</v>
      </c>
      <c r="CU158" s="1" t="s">
        <v>149</v>
      </c>
      <c r="CX158" s="1" t="s">
        <v>472</v>
      </c>
      <c r="DF158" s="1" t="s">
        <v>152</v>
      </c>
      <c r="DO158" s="1" t="s">
        <v>473</v>
      </c>
      <c r="EC158" s="1" t="s">
        <v>466</v>
      </c>
    </row>
    <row r="159" spans="1:133" x14ac:dyDescent="0.2">
      <c r="A159" s="2" t="s">
        <v>474</v>
      </c>
      <c r="B159" s="1">
        <v>2382.87</v>
      </c>
      <c r="N159" s="1">
        <v>405.52</v>
      </c>
      <c r="Q159" s="1">
        <v>10098.74</v>
      </c>
      <c r="BB159" s="1">
        <v>677.9</v>
      </c>
      <c r="CA159" s="1">
        <v>14780.94</v>
      </c>
      <c r="CU159" s="1">
        <v>133.5</v>
      </c>
      <c r="CX159" s="1">
        <v>2503.8000000000002</v>
      </c>
      <c r="DF159" s="1">
        <v>11571.3</v>
      </c>
      <c r="DO159" s="1">
        <v>6417</v>
      </c>
      <c r="EB159" s="1">
        <v>48971.57</v>
      </c>
      <c r="EC159" s="1" t="s">
        <v>474</v>
      </c>
    </row>
    <row r="160" spans="1:133" x14ac:dyDescent="0.2">
      <c r="A160" s="2" t="s">
        <v>475</v>
      </c>
      <c r="B160" s="1">
        <v>1178.1600000000001</v>
      </c>
      <c r="N160" s="1">
        <v>583.12</v>
      </c>
      <c r="Q160" s="1">
        <v>17057.46</v>
      </c>
      <c r="BB160" s="1">
        <v>9471.15</v>
      </c>
      <c r="CA160" s="1">
        <v>17553.7</v>
      </c>
      <c r="CU160" s="1">
        <v>97</v>
      </c>
      <c r="CX160" s="1">
        <v>2087.1</v>
      </c>
      <c r="DF160" s="1">
        <v>3954.9</v>
      </c>
      <c r="DO160" s="1">
        <v>1247.5</v>
      </c>
      <c r="EB160" s="1">
        <v>53230.09</v>
      </c>
      <c r="EC160" s="1" t="s">
        <v>475</v>
      </c>
    </row>
    <row r="161" spans="1:133" x14ac:dyDescent="0.2">
      <c r="A161" s="2" t="s">
        <v>443</v>
      </c>
      <c r="EC161" s="1" t="s">
        <v>443</v>
      </c>
    </row>
    <row r="162" spans="1:133" x14ac:dyDescent="0.2">
      <c r="A162" s="2" t="s">
        <v>476</v>
      </c>
      <c r="W162" s="1">
        <v>104.4</v>
      </c>
      <c r="AU162" s="1">
        <v>915.2</v>
      </c>
      <c r="DF162" s="1">
        <v>11478.9</v>
      </c>
      <c r="DO162" s="1">
        <v>3348</v>
      </c>
      <c r="DV162" s="1">
        <v>0</v>
      </c>
      <c r="EB162" s="1">
        <v>15846.5</v>
      </c>
      <c r="EC162" s="1" t="s">
        <v>476</v>
      </c>
    </row>
    <row r="163" spans="1:133" x14ac:dyDescent="0.2">
      <c r="A163" s="2"/>
    </row>
    <row r="164" spans="1:133" x14ac:dyDescent="0.2">
      <c r="A164" s="2" t="s">
        <v>477</v>
      </c>
      <c r="W164" s="1">
        <v>285.32</v>
      </c>
      <c r="AU164" s="1">
        <v>284.03142857142899</v>
      </c>
      <c r="DF164" s="1">
        <v>15440.392857142901</v>
      </c>
      <c r="DO164" s="1">
        <v>1139.9047619047601</v>
      </c>
      <c r="DV164" s="1">
        <v>0</v>
      </c>
      <c r="EB164" s="1">
        <v>17149.649047619001</v>
      </c>
      <c r="EC164" s="1" t="s">
        <v>477</v>
      </c>
    </row>
    <row r="165" spans="1:133" x14ac:dyDescent="0.2">
      <c r="A165" s="2"/>
    </row>
    <row r="166" spans="1:133" x14ac:dyDescent="0.2">
      <c r="A166" s="2" t="s">
        <v>478</v>
      </c>
      <c r="W166" s="1">
        <v>-180.92</v>
      </c>
      <c r="AU166" s="1">
        <v>631.16857142857202</v>
      </c>
      <c r="DF166" s="1">
        <v>-3961.49285714286</v>
      </c>
      <c r="DO166" s="1">
        <v>2208.0952380952399</v>
      </c>
      <c r="DV166" s="1">
        <v>0</v>
      </c>
      <c r="EC166" s="1" t="s">
        <v>478</v>
      </c>
    </row>
    <row r="167" spans="1:133" x14ac:dyDescent="0.2">
      <c r="A167" s="2"/>
    </row>
    <row r="168" spans="1:133" x14ac:dyDescent="0.2">
      <c r="A168" s="2"/>
      <c r="I168" s="1">
        <v>316</v>
      </c>
      <c r="Z168" s="1">
        <v>1311.28</v>
      </c>
      <c r="AB168" s="1">
        <v>1700.16</v>
      </c>
      <c r="AO168" s="1">
        <v>434.24</v>
      </c>
      <c r="AT168" s="1">
        <v>1159.2</v>
      </c>
      <c r="AU168" s="1">
        <v>153.91999999999999</v>
      </c>
      <c r="BB168" s="1">
        <v>3806</v>
      </c>
      <c r="BD168" s="1">
        <v>336</v>
      </c>
      <c r="BE168" s="1">
        <v>958.4</v>
      </c>
      <c r="BO168" s="1">
        <v>67.2</v>
      </c>
      <c r="BP168" s="1">
        <v>1392</v>
      </c>
      <c r="BR168" s="1">
        <v>5201.6000000000004</v>
      </c>
      <c r="DF168" s="1">
        <v>237</v>
      </c>
      <c r="DO168" s="1">
        <v>900</v>
      </c>
      <c r="DV168" s="1">
        <v>0</v>
      </c>
      <c r="EB168" s="1">
        <v>17973</v>
      </c>
    </row>
    <row r="169" spans="1:133" x14ac:dyDescent="0.2">
      <c r="A169" s="2" t="s">
        <v>479</v>
      </c>
      <c r="B169" s="1">
        <v>7404.41</v>
      </c>
      <c r="C169" s="1">
        <v>194.50375</v>
      </c>
      <c r="D169" s="1">
        <v>2897.7516666666702</v>
      </c>
      <c r="E169" s="1">
        <v>283</v>
      </c>
      <c r="F169" s="1">
        <v>4897.9337500000001</v>
      </c>
      <c r="G169" s="1">
        <v>142.6875</v>
      </c>
      <c r="H169" s="1">
        <v>296.37</v>
      </c>
      <c r="I169" s="1">
        <v>894.09749999999997</v>
      </c>
      <c r="J169" s="1">
        <v>2314.1693333333301</v>
      </c>
      <c r="K169" s="1">
        <v>204.32749999999999</v>
      </c>
      <c r="L169" s="1">
        <v>1000</v>
      </c>
      <c r="M169" s="1">
        <v>0</v>
      </c>
      <c r="N169" s="1">
        <v>1030.41458333333</v>
      </c>
      <c r="O169" s="1">
        <v>590.13</v>
      </c>
      <c r="P169" s="1">
        <v>762.13062500000001</v>
      </c>
      <c r="Q169" s="1">
        <v>783.68</v>
      </c>
      <c r="R169" s="1">
        <v>0</v>
      </c>
      <c r="S169" s="1">
        <v>407.4</v>
      </c>
      <c r="T169" s="1">
        <v>45695.1043333333</v>
      </c>
      <c r="U169" s="1">
        <v>532.66499999999996</v>
      </c>
      <c r="V169" s="1">
        <v>1647.41928571429</v>
      </c>
      <c r="W169" s="1">
        <v>1915.0157142857099</v>
      </c>
      <c r="X169" s="1">
        <v>122.535</v>
      </c>
      <c r="Y169" s="1">
        <v>1024.05</v>
      </c>
      <c r="Z169" s="1">
        <v>3882.69928571428</v>
      </c>
      <c r="AA169" s="1">
        <v>31.08</v>
      </c>
      <c r="AB169" s="1">
        <v>4691.2025000000003</v>
      </c>
      <c r="AC169" s="1">
        <v>1229.9649999999999</v>
      </c>
      <c r="AD169" s="1">
        <v>203.625</v>
      </c>
      <c r="AE169" s="1">
        <v>2320.35</v>
      </c>
      <c r="AF169" s="1">
        <v>82.5</v>
      </c>
      <c r="AG169" s="1">
        <v>288.12</v>
      </c>
      <c r="AH169" s="1">
        <v>1464.33666666667</v>
      </c>
      <c r="AI169" s="1">
        <v>403.42599999999999</v>
      </c>
      <c r="AJ169" s="1">
        <v>6242.8</v>
      </c>
      <c r="AK169" s="1">
        <v>713.7</v>
      </c>
      <c r="AL169" s="1">
        <v>1072.8</v>
      </c>
      <c r="AM169" s="1">
        <v>0</v>
      </c>
      <c r="AN169" s="1">
        <v>0</v>
      </c>
      <c r="AO169" s="1">
        <v>991.18499999999995</v>
      </c>
      <c r="AP169" s="1">
        <v>5492.3316071428599</v>
      </c>
      <c r="AQ169" s="1">
        <v>164.02500000000001</v>
      </c>
      <c r="AR169" s="1">
        <v>4083.75</v>
      </c>
      <c r="AS169" s="1">
        <v>62.145000000000003</v>
      </c>
      <c r="AT169" s="1">
        <v>1211.5999999999999</v>
      </c>
      <c r="AU169" s="1">
        <v>398.884166666667</v>
      </c>
      <c r="AV169" s="1">
        <v>64.392250000000004</v>
      </c>
      <c r="AW169" s="1">
        <v>73.732500000000002</v>
      </c>
      <c r="AX169" s="1">
        <v>26.736249999999998</v>
      </c>
      <c r="AY169" s="1">
        <v>0</v>
      </c>
      <c r="AZ169" s="1">
        <v>0</v>
      </c>
      <c r="BA169" s="1">
        <v>0</v>
      </c>
      <c r="BB169" s="1">
        <v>3467.55375</v>
      </c>
      <c r="BC169" s="1">
        <v>715.56458333333296</v>
      </c>
      <c r="BD169" s="1">
        <v>1240.5</v>
      </c>
      <c r="BE169" s="1">
        <v>3083.6065476190502</v>
      </c>
      <c r="BF169" s="1">
        <v>540.15</v>
      </c>
      <c r="BG169" s="1">
        <v>1358.625</v>
      </c>
      <c r="BH169" s="1">
        <v>195.6</v>
      </c>
      <c r="BI169" s="1">
        <v>762.4</v>
      </c>
      <c r="BJ169" s="1">
        <v>300</v>
      </c>
      <c r="BK169" s="1">
        <v>414.45</v>
      </c>
      <c r="BL169" s="1">
        <v>110.125</v>
      </c>
      <c r="BM169" s="1">
        <v>0</v>
      </c>
      <c r="BN169" s="1">
        <v>1242.125</v>
      </c>
      <c r="BO169" s="1">
        <v>610.52666666666698</v>
      </c>
      <c r="BP169" s="1">
        <v>6996.5845833333296</v>
      </c>
      <c r="BQ169" s="1">
        <v>425.29166666666703</v>
      </c>
      <c r="BR169" s="1">
        <v>10224.0778571429</v>
      </c>
      <c r="BS169" s="1">
        <v>700</v>
      </c>
      <c r="BT169" s="1">
        <v>159</v>
      </c>
      <c r="BU169" s="1">
        <v>637.35</v>
      </c>
      <c r="BV169" s="1">
        <v>0</v>
      </c>
      <c r="BW169" s="1">
        <v>118.5</v>
      </c>
      <c r="BX169" s="1">
        <v>300</v>
      </c>
      <c r="BY169" s="1">
        <v>791.25</v>
      </c>
      <c r="BZ169" s="1">
        <v>1096.3125</v>
      </c>
      <c r="CA169" s="1">
        <v>2970.4812499999998</v>
      </c>
      <c r="CB169" s="1">
        <v>453.25</v>
      </c>
      <c r="CC169" s="1">
        <v>753.6</v>
      </c>
      <c r="CD169" s="1">
        <v>0</v>
      </c>
      <c r="CE169" s="1">
        <v>35.85</v>
      </c>
      <c r="CF169" s="1">
        <v>0</v>
      </c>
      <c r="CG169" s="1">
        <v>23427.8125</v>
      </c>
      <c r="CH169" s="1">
        <v>16277.857142857099</v>
      </c>
      <c r="CI169" s="1">
        <v>224.25</v>
      </c>
      <c r="CJ169" s="1">
        <v>3813.0749999999998</v>
      </c>
      <c r="CK169" s="1">
        <v>1059</v>
      </c>
      <c r="CL169" s="1">
        <v>42.9</v>
      </c>
      <c r="CM169" s="1">
        <v>61.8</v>
      </c>
      <c r="CN169" s="1">
        <v>231</v>
      </c>
      <c r="CO169" s="1">
        <v>657.96</v>
      </c>
      <c r="CP169" s="1">
        <v>707.5</v>
      </c>
      <c r="CQ169" s="1">
        <v>20</v>
      </c>
      <c r="CR169" s="1">
        <v>0</v>
      </c>
      <c r="CS169" s="1">
        <v>416.01499999999999</v>
      </c>
      <c r="CT169" s="1">
        <v>81.84375</v>
      </c>
      <c r="CU169" s="1">
        <v>597.875</v>
      </c>
      <c r="CV169" s="1">
        <v>20</v>
      </c>
      <c r="CW169" s="1">
        <v>122.25</v>
      </c>
      <c r="CX169" s="1">
        <v>1003.4375</v>
      </c>
      <c r="CY169" s="1">
        <v>167.1</v>
      </c>
      <c r="CZ169" s="1">
        <v>915.7</v>
      </c>
      <c r="DA169" s="1">
        <v>2802.4650000000001</v>
      </c>
      <c r="DB169" s="1">
        <v>103.5</v>
      </c>
      <c r="DC169" s="1">
        <v>1585.0574999999999</v>
      </c>
      <c r="DD169" s="1">
        <v>500</v>
      </c>
      <c r="DE169" s="1">
        <v>460.8725</v>
      </c>
      <c r="DF169" s="1">
        <v>1825.425</v>
      </c>
      <c r="DG169" s="1">
        <v>10938.9754464286</v>
      </c>
      <c r="DH169" s="1">
        <v>16116.3125</v>
      </c>
      <c r="DI169" s="1">
        <v>1427.625</v>
      </c>
      <c r="DJ169" s="1">
        <v>71.7</v>
      </c>
      <c r="DK169" s="1">
        <v>1971.375</v>
      </c>
      <c r="DL169" s="1">
        <v>35.71875</v>
      </c>
      <c r="DM169" s="1">
        <v>569.75</v>
      </c>
      <c r="DN169" s="1">
        <v>642.57071428571396</v>
      </c>
      <c r="DO169" s="1">
        <v>1212.3285714285701</v>
      </c>
      <c r="DP169" s="1">
        <v>1429.75</v>
      </c>
      <c r="DQ169" s="1">
        <v>184.875</v>
      </c>
      <c r="DR169" s="1">
        <v>113</v>
      </c>
      <c r="DS169" s="1">
        <v>83.1</v>
      </c>
      <c r="DT169" s="1">
        <v>603</v>
      </c>
      <c r="DU169" s="1">
        <v>1047.5</v>
      </c>
      <c r="DV169" s="1">
        <v>0</v>
      </c>
      <c r="DW169" s="1">
        <v>0</v>
      </c>
      <c r="DX169" s="1">
        <v>0</v>
      </c>
      <c r="DZ169" s="1">
        <v>0</v>
      </c>
      <c r="EA169" s="1">
        <v>0</v>
      </c>
      <c r="EB169" s="1">
        <v>243510.233047619</v>
      </c>
      <c r="EC169" s="1" t="s">
        <v>479</v>
      </c>
    </row>
    <row r="170" spans="1:133" x14ac:dyDescent="0.2">
      <c r="A170" s="2" t="s">
        <v>480</v>
      </c>
      <c r="EB170" s="1">
        <v>0</v>
      </c>
      <c r="EC170" s="1" t="s">
        <v>480</v>
      </c>
    </row>
    <row r="171" spans="1:133" x14ac:dyDescent="0.2">
      <c r="A171" s="2" t="s">
        <v>481</v>
      </c>
      <c r="B171" s="1">
        <v>5474.7</v>
      </c>
      <c r="C171" s="1">
        <v>0</v>
      </c>
      <c r="D171" s="1">
        <v>1620</v>
      </c>
      <c r="E171" s="1">
        <v>0</v>
      </c>
      <c r="F171" s="1">
        <v>1240.24</v>
      </c>
      <c r="G171" s="1">
        <v>0</v>
      </c>
      <c r="I171" s="1">
        <v>0</v>
      </c>
      <c r="J171" s="1">
        <v>159.04</v>
      </c>
      <c r="K171" s="1">
        <v>0</v>
      </c>
      <c r="L171" s="1">
        <v>0</v>
      </c>
      <c r="M171" s="1">
        <v>0</v>
      </c>
      <c r="N171" s="1">
        <v>26.64</v>
      </c>
      <c r="O171" s="1">
        <v>20.72</v>
      </c>
      <c r="P171" s="1">
        <v>14.8</v>
      </c>
      <c r="Q171" s="1">
        <v>0</v>
      </c>
      <c r="T171" s="1">
        <v>2873.92</v>
      </c>
      <c r="U171" s="1">
        <v>18</v>
      </c>
      <c r="V171" s="1">
        <v>121.2</v>
      </c>
      <c r="W171" s="1">
        <v>15.6</v>
      </c>
      <c r="Z171" s="1">
        <v>77.7</v>
      </c>
      <c r="AA171" s="1">
        <v>0</v>
      </c>
      <c r="AB171" s="1">
        <v>415.84</v>
      </c>
      <c r="AC171" s="1">
        <v>91.32</v>
      </c>
      <c r="AE171" s="1">
        <v>48</v>
      </c>
      <c r="AH171" s="1">
        <v>170.52</v>
      </c>
      <c r="AI171" s="1">
        <v>6.72</v>
      </c>
      <c r="AJ171" s="1">
        <v>0</v>
      </c>
      <c r="AO171" s="1">
        <v>184</v>
      </c>
      <c r="AP171" s="1">
        <v>325.8</v>
      </c>
      <c r="AQ171" s="1">
        <v>0</v>
      </c>
      <c r="AR171" s="1">
        <v>6</v>
      </c>
      <c r="AS171" s="1">
        <v>7.2</v>
      </c>
      <c r="AT171" s="1">
        <v>0</v>
      </c>
      <c r="AU171" s="1">
        <v>49.92</v>
      </c>
      <c r="AV171" s="1">
        <v>2.85</v>
      </c>
      <c r="AX171" s="1">
        <v>0</v>
      </c>
      <c r="AY171" s="1">
        <v>0</v>
      </c>
      <c r="AZ171" s="1">
        <v>0</v>
      </c>
      <c r="BA171" s="1">
        <v>0</v>
      </c>
      <c r="BB171" s="1">
        <v>161.25</v>
      </c>
      <c r="BC171" s="1">
        <v>62</v>
      </c>
      <c r="BD171" s="1">
        <v>0</v>
      </c>
      <c r="BE171" s="1">
        <v>12</v>
      </c>
      <c r="BF171" s="1">
        <v>0</v>
      </c>
      <c r="BG171" s="1">
        <v>43.5</v>
      </c>
      <c r="BH171" s="1">
        <v>0</v>
      </c>
      <c r="BN171" s="1">
        <v>18</v>
      </c>
      <c r="BO171" s="1">
        <v>1.6</v>
      </c>
      <c r="BP171" s="1">
        <v>219</v>
      </c>
      <c r="BQ171" s="1">
        <v>3</v>
      </c>
      <c r="BR171" s="1">
        <v>74.400000000000006</v>
      </c>
      <c r="BT171" s="1">
        <v>0</v>
      </c>
      <c r="BY171" s="1">
        <v>0</v>
      </c>
      <c r="BZ171" s="1">
        <v>24</v>
      </c>
      <c r="CA171" s="1">
        <v>49.75</v>
      </c>
      <c r="CB171" s="1">
        <v>9</v>
      </c>
      <c r="CE171" s="1">
        <v>1.8</v>
      </c>
      <c r="CF171" s="1">
        <v>0</v>
      </c>
      <c r="CG171" s="1">
        <v>1035</v>
      </c>
      <c r="CH171" s="1">
        <v>1299.5999999999999</v>
      </c>
      <c r="CI171" s="1">
        <v>0</v>
      </c>
      <c r="CJ171" s="1">
        <v>75.599999999999994</v>
      </c>
      <c r="CK171" s="1">
        <v>43.5</v>
      </c>
      <c r="CN171" s="1">
        <v>0</v>
      </c>
      <c r="CT171" s="1">
        <v>0</v>
      </c>
      <c r="CU171" s="1">
        <v>51</v>
      </c>
      <c r="CX171" s="1">
        <v>15</v>
      </c>
      <c r="CZ171" s="1">
        <v>1.2</v>
      </c>
      <c r="DA171" s="1">
        <v>43.2</v>
      </c>
      <c r="DB171" s="1">
        <v>0</v>
      </c>
      <c r="DC171" s="1">
        <v>164.16</v>
      </c>
      <c r="DE171" s="1">
        <v>5.58</v>
      </c>
      <c r="DF171" s="1">
        <v>18.25</v>
      </c>
      <c r="DG171" s="1">
        <v>30</v>
      </c>
      <c r="DH171" s="1">
        <v>114</v>
      </c>
      <c r="DI171" s="1">
        <v>22.5</v>
      </c>
      <c r="DK171" s="1">
        <v>22.5</v>
      </c>
      <c r="DL171" s="1">
        <v>0</v>
      </c>
      <c r="DM171" s="1">
        <v>48</v>
      </c>
      <c r="DO171" s="1">
        <v>36</v>
      </c>
      <c r="DP171" s="1">
        <v>12</v>
      </c>
      <c r="DT171" s="1">
        <v>6</v>
      </c>
      <c r="DU171" s="1">
        <v>12</v>
      </c>
      <c r="EB171" s="1">
        <v>16705.12</v>
      </c>
      <c r="EC171" s="1" t="s">
        <v>481</v>
      </c>
    </row>
    <row r="172" spans="1:133" x14ac:dyDescent="0.2">
      <c r="A172" s="2" t="s">
        <v>482</v>
      </c>
      <c r="B172" s="1">
        <v>82.5</v>
      </c>
      <c r="C172" s="1">
        <v>30</v>
      </c>
      <c r="D172" s="1">
        <v>60</v>
      </c>
      <c r="E172" s="1">
        <v>33</v>
      </c>
      <c r="F172" s="1">
        <v>1133.68</v>
      </c>
      <c r="G172" s="1">
        <v>60</v>
      </c>
      <c r="I172" s="1">
        <v>253</v>
      </c>
      <c r="J172" s="1">
        <v>571.20000000000005</v>
      </c>
      <c r="K172" s="1">
        <v>36</v>
      </c>
      <c r="L172" s="1">
        <v>0</v>
      </c>
      <c r="M172" s="1">
        <v>0</v>
      </c>
      <c r="N172" s="1">
        <v>245.68</v>
      </c>
      <c r="O172" s="1">
        <v>59.2</v>
      </c>
      <c r="P172" s="1">
        <v>183.52</v>
      </c>
      <c r="Q172" s="1">
        <v>183.68</v>
      </c>
      <c r="T172" s="1">
        <v>5270.72</v>
      </c>
      <c r="U172" s="1">
        <v>68.400000000000006</v>
      </c>
      <c r="V172" s="1">
        <v>434.4</v>
      </c>
      <c r="W172" s="1">
        <v>690.48</v>
      </c>
      <c r="Z172" s="1">
        <v>517.26</v>
      </c>
      <c r="AA172" s="1">
        <v>31.08</v>
      </c>
      <c r="AB172" s="1">
        <v>1527.2</v>
      </c>
      <c r="AC172" s="1">
        <v>147.6</v>
      </c>
      <c r="AE172" s="1">
        <v>483.6</v>
      </c>
      <c r="AH172" s="1">
        <v>226.24</v>
      </c>
      <c r="AI172" s="1">
        <v>10.08</v>
      </c>
      <c r="AJ172" s="1">
        <v>789.6</v>
      </c>
      <c r="AO172" s="1">
        <v>283.36</v>
      </c>
      <c r="AP172" s="1">
        <v>617.4</v>
      </c>
      <c r="AQ172" s="1">
        <v>0</v>
      </c>
      <c r="AR172" s="1">
        <v>936</v>
      </c>
      <c r="AS172" s="1">
        <v>6.48</v>
      </c>
      <c r="AT172" s="1">
        <v>211.6</v>
      </c>
      <c r="AU172" s="1">
        <v>62.4</v>
      </c>
      <c r="AV172" s="1">
        <v>0</v>
      </c>
      <c r="AX172" s="1">
        <v>3.8</v>
      </c>
      <c r="AY172" s="1">
        <v>0</v>
      </c>
      <c r="AZ172" s="1">
        <v>0</v>
      </c>
      <c r="BA172" s="1">
        <v>0</v>
      </c>
      <c r="BB172" s="1">
        <v>309.5</v>
      </c>
      <c r="BC172" s="1">
        <v>72.5</v>
      </c>
      <c r="BD172" s="1">
        <v>156</v>
      </c>
      <c r="BE172" s="1">
        <v>456</v>
      </c>
      <c r="BF172" s="1">
        <v>222</v>
      </c>
      <c r="BG172" s="1">
        <v>643.5</v>
      </c>
      <c r="BH172" s="1">
        <v>24</v>
      </c>
      <c r="BN172" s="1">
        <v>320</v>
      </c>
      <c r="BO172" s="1">
        <v>5.6</v>
      </c>
      <c r="BP172" s="1">
        <v>844.5</v>
      </c>
      <c r="BQ172" s="1">
        <v>8.5</v>
      </c>
      <c r="BR172" s="1">
        <v>1368</v>
      </c>
      <c r="BT172" s="1">
        <v>13.5</v>
      </c>
      <c r="BY172" s="1">
        <v>240</v>
      </c>
      <c r="BZ172" s="1">
        <v>168</v>
      </c>
      <c r="CA172" s="1">
        <v>361</v>
      </c>
      <c r="CB172" s="1">
        <v>90</v>
      </c>
      <c r="CE172" s="1">
        <v>4.8</v>
      </c>
      <c r="CF172" s="1">
        <v>0</v>
      </c>
      <c r="CG172" s="1">
        <v>3177</v>
      </c>
      <c r="CH172" s="1">
        <v>2138.4</v>
      </c>
      <c r="CI172" s="1">
        <v>0</v>
      </c>
      <c r="CJ172" s="1">
        <v>939.6</v>
      </c>
      <c r="CK172" s="1">
        <v>313.5</v>
      </c>
      <c r="CN172" s="1">
        <v>0</v>
      </c>
      <c r="CT172" s="1">
        <v>30</v>
      </c>
      <c r="CU172" s="1">
        <v>48</v>
      </c>
      <c r="CX172" s="1">
        <v>36</v>
      </c>
      <c r="CZ172" s="1">
        <v>92</v>
      </c>
      <c r="DA172" s="1">
        <v>712.8</v>
      </c>
      <c r="DB172" s="1">
        <v>0</v>
      </c>
      <c r="DC172" s="1">
        <v>273.24</v>
      </c>
      <c r="DE172" s="1">
        <v>100.44</v>
      </c>
      <c r="DF172" s="1">
        <v>493.5</v>
      </c>
      <c r="DG172" s="1">
        <v>523.5</v>
      </c>
      <c r="DH172" s="1">
        <v>612</v>
      </c>
      <c r="DI172" s="1">
        <v>348</v>
      </c>
      <c r="DK172" s="1">
        <v>367.5</v>
      </c>
      <c r="DL172" s="1">
        <v>7.5</v>
      </c>
      <c r="DM172" s="1">
        <v>27</v>
      </c>
      <c r="DO172" s="1">
        <v>327</v>
      </c>
      <c r="DP172" s="1">
        <v>226</v>
      </c>
      <c r="DT172" s="1">
        <v>204</v>
      </c>
      <c r="DU172" s="1">
        <v>84</v>
      </c>
      <c r="EB172" s="1">
        <v>31637.54</v>
      </c>
      <c r="EC172" s="1" t="s">
        <v>482</v>
      </c>
    </row>
    <row r="173" spans="1:133" x14ac:dyDescent="0.2">
      <c r="A173" s="2" t="s">
        <v>483</v>
      </c>
      <c r="EB173" s="1">
        <v>0</v>
      </c>
    </row>
    <row r="174" spans="1:133" x14ac:dyDescent="0.2">
      <c r="A174" s="2" t="s">
        <v>483</v>
      </c>
      <c r="EB174" s="1">
        <v>0</v>
      </c>
    </row>
    <row r="175" spans="1:133" x14ac:dyDescent="0.2">
      <c r="A175" s="2" t="s">
        <v>484</v>
      </c>
      <c r="B175" s="1">
        <v>1847.21</v>
      </c>
      <c r="C175" s="1">
        <v>164.50375</v>
      </c>
      <c r="D175" s="1">
        <v>1217.75166666667</v>
      </c>
      <c r="E175" s="1">
        <v>250</v>
      </c>
      <c r="F175" s="1">
        <v>2524.0137500000001</v>
      </c>
      <c r="G175" s="1">
        <v>82.6875</v>
      </c>
      <c r="H175" s="1">
        <v>296.37</v>
      </c>
      <c r="I175" s="1">
        <v>641.09749999999997</v>
      </c>
      <c r="J175" s="1">
        <v>1583.9293333333301</v>
      </c>
      <c r="K175" s="1">
        <v>168.32749999999999</v>
      </c>
      <c r="L175" s="1">
        <v>1000</v>
      </c>
      <c r="M175" s="1">
        <v>0</v>
      </c>
      <c r="N175" s="1">
        <v>758.09458333333305</v>
      </c>
      <c r="O175" s="1">
        <v>510.21</v>
      </c>
      <c r="P175" s="1">
        <v>563.81062499999996</v>
      </c>
      <c r="Q175" s="1">
        <v>600</v>
      </c>
      <c r="R175" s="1">
        <v>0</v>
      </c>
      <c r="S175" s="1">
        <v>407.4</v>
      </c>
      <c r="T175" s="1">
        <v>37550.464333333301</v>
      </c>
      <c r="U175" s="1">
        <v>446.26499999999999</v>
      </c>
      <c r="V175" s="1">
        <v>1091.8192857142899</v>
      </c>
      <c r="W175" s="1">
        <v>1208.93571428571</v>
      </c>
      <c r="X175" s="1">
        <v>122.535</v>
      </c>
      <c r="Y175" s="1">
        <v>1024.05</v>
      </c>
      <c r="Z175" s="1">
        <v>3287.73928571428</v>
      </c>
      <c r="AA175" s="1">
        <v>0</v>
      </c>
      <c r="AB175" s="1">
        <v>2748.1624999999999</v>
      </c>
      <c r="AC175" s="1">
        <v>991.04499999999996</v>
      </c>
      <c r="AD175" s="1">
        <v>203.625</v>
      </c>
      <c r="AE175" s="1">
        <v>1788.75</v>
      </c>
      <c r="AF175" s="1">
        <v>82.5</v>
      </c>
      <c r="AG175" s="1">
        <v>288.12</v>
      </c>
      <c r="AH175" s="1">
        <v>1067.57666666667</v>
      </c>
      <c r="AI175" s="1">
        <v>386.62599999999998</v>
      </c>
      <c r="AJ175" s="1">
        <v>5453.2</v>
      </c>
      <c r="AK175" s="1">
        <v>713.7</v>
      </c>
      <c r="AL175" s="1">
        <v>1072.8</v>
      </c>
      <c r="AM175" s="1">
        <v>0</v>
      </c>
      <c r="AN175" s="1">
        <v>0</v>
      </c>
      <c r="AO175" s="1">
        <v>523.82500000000005</v>
      </c>
      <c r="AP175" s="1">
        <v>4549.13160714286</v>
      </c>
      <c r="AQ175" s="1">
        <v>164.02500000000001</v>
      </c>
      <c r="AR175" s="1">
        <v>3141.75</v>
      </c>
      <c r="AS175" s="1">
        <v>48.465000000000003</v>
      </c>
      <c r="AT175" s="1">
        <v>1000</v>
      </c>
      <c r="AU175" s="1">
        <v>286.56416666666701</v>
      </c>
      <c r="AV175" s="1">
        <v>61.542250000000003</v>
      </c>
      <c r="AW175" s="1">
        <v>73.732500000000002</v>
      </c>
      <c r="AX175" s="1">
        <v>22.936250000000001</v>
      </c>
      <c r="AY175" s="1">
        <v>0</v>
      </c>
      <c r="AZ175" s="1">
        <v>0</v>
      </c>
      <c r="BA175" s="1">
        <v>0</v>
      </c>
      <c r="BB175" s="1">
        <v>2996.80375</v>
      </c>
      <c r="BC175" s="1">
        <v>581.06458333333296</v>
      </c>
      <c r="BD175" s="1">
        <v>1084.5</v>
      </c>
      <c r="BE175" s="1">
        <v>2615.6065476190502</v>
      </c>
      <c r="BF175" s="1">
        <v>318.14999999999998</v>
      </c>
      <c r="BG175" s="1">
        <v>671.625</v>
      </c>
      <c r="BH175" s="1">
        <v>171.6</v>
      </c>
      <c r="BI175" s="1">
        <v>762.4</v>
      </c>
      <c r="BJ175" s="1">
        <v>300</v>
      </c>
      <c r="BK175" s="1">
        <v>414.45</v>
      </c>
      <c r="BL175" s="1">
        <v>110.125</v>
      </c>
      <c r="BM175" s="1">
        <v>0</v>
      </c>
      <c r="BN175" s="1">
        <v>904.125</v>
      </c>
      <c r="BO175" s="1">
        <v>603.32666666666705</v>
      </c>
      <c r="BP175" s="1">
        <v>5933.0845833333296</v>
      </c>
      <c r="BQ175" s="1">
        <v>413.79166666666703</v>
      </c>
      <c r="BR175" s="1">
        <v>8781.6778571428604</v>
      </c>
      <c r="BS175" s="1">
        <v>700</v>
      </c>
      <c r="BT175" s="1">
        <v>145.5</v>
      </c>
      <c r="BU175" s="1">
        <v>637.35</v>
      </c>
      <c r="BV175" s="1">
        <v>0</v>
      </c>
      <c r="BW175" s="1">
        <v>118.5</v>
      </c>
      <c r="BX175" s="1">
        <v>300</v>
      </c>
      <c r="BY175" s="1">
        <v>551.25</v>
      </c>
      <c r="BZ175" s="1">
        <v>904.3125</v>
      </c>
      <c r="CA175" s="1">
        <v>2559.7312499999998</v>
      </c>
      <c r="CB175" s="1">
        <v>354.25</v>
      </c>
      <c r="CC175" s="1">
        <v>753.6</v>
      </c>
      <c r="CD175" s="1">
        <v>0</v>
      </c>
      <c r="CE175" s="1">
        <v>29.25</v>
      </c>
      <c r="CF175" s="1">
        <v>0</v>
      </c>
      <c r="CG175" s="1">
        <v>19215.8125</v>
      </c>
      <c r="CH175" s="1">
        <v>12839.857142857099</v>
      </c>
      <c r="CI175" s="1">
        <v>224.25</v>
      </c>
      <c r="CJ175" s="1">
        <v>2797.875</v>
      </c>
      <c r="CK175" s="1">
        <v>702</v>
      </c>
      <c r="CL175" s="1">
        <v>42.9</v>
      </c>
      <c r="CM175" s="1">
        <v>61.8</v>
      </c>
      <c r="CN175" s="1">
        <v>231</v>
      </c>
      <c r="CO175" s="1">
        <v>657.96</v>
      </c>
      <c r="CP175" s="1">
        <v>707.5</v>
      </c>
      <c r="CQ175" s="1">
        <v>20</v>
      </c>
      <c r="CR175" s="1">
        <v>0</v>
      </c>
      <c r="CS175" s="1">
        <v>416.01499999999999</v>
      </c>
      <c r="CT175" s="1">
        <v>51.84375</v>
      </c>
      <c r="CU175" s="1">
        <v>498.875</v>
      </c>
      <c r="CV175" s="1">
        <v>20</v>
      </c>
      <c r="CW175" s="1">
        <v>122.25</v>
      </c>
      <c r="CX175" s="1">
        <v>952.4375</v>
      </c>
      <c r="CY175" s="1">
        <v>167.1</v>
      </c>
      <c r="CZ175" s="1">
        <v>822.5</v>
      </c>
      <c r="DA175" s="1">
        <v>2046.4649999999999</v>
      </c>
      <c r="DB175" s="1">
        <v>103.5</v>
      </c>
      <c r="DC175" s="1">
        <v>1147.6575</v>
      </c>
      <c r="DD175" s="1">
        <v>500</v>
      </c>
      <c r="DE175" s="1">
        <v>354.85250000000002</v>
      </c>
      <c r="DF175" s="1">
        <v>1313.675</v>
      </c>
      <c r="DG175" s="1">
        <v>10385.4754464286</v>
      </c>
      <c r="DH175" s="1">
        <v>15390.3125</v>
      </c>
      <c r="DI175" s="1">
        <v>1057.125</v>
      </c>
      <c r="DJ175" s="1">
        <v>71.7</v>
      </c>
      <c r="DK175" s="1">
        <v>1581.375</v>
      </c>
      <c r="DL175" s="1">
        <v>28.21875</v>
      </c>
      <c r="DM175" s="1">
        <v>494.75</v>
      </c>
      <c r="DN175" s="1">
        <v>642.57071428571396</v>
      </c>
      <c r="DO175" s="1">
        <v>849.32857142857097</v>
      </c>
      <c r="DP175" s="1">
        <v>1191.75</v>
      </c>
      <c r="DQ175" s="1">
        <v>184.875</v>
      </c>
      <c r="DR175" s="1">
        <v>113</v>
      </c>
      <c r="DS175" s="1">
        <v>83.1</v>
      </c>
      <c r="DT175" s="1">
        <v>393</v>
      </c>
      <c r="DU175" s="1">
        <v>951.5</v>
      </c>
      <c r="EB175" s="1">
        <v>195167.57304761899</v>
      </c>
      <c r="EC175" s="1" t="s">
        <v>484</v>
      </c>
    </row>
    <row r="176" spans="1:133" x14ac:dyDescent="0.2">
      <c r="A176" s="2" t="s">
        <v>485</v>
      </c>
      <c r="B176" s="1">
        <v>1847.21</v>
      </c>
      <c r="C176" s="1">
        <v>164.50375</v>
      </c>
      <c r="D176" s="1">
        <v>1217.75166666667</v>
      </c>
      <c r="E176" s="1">
        <v>75</v>
      </c>
      <c r="F176" s="1">
        <v>2704.38175</v>
      </c>
      <c r="G176" s="1">
        <v>82.6875</v>
      </c>
      <c r="H176" s="1">
        <v>296.37</v>
      </c>
      <c r="I176" s="1">
        <v>641.09749999999997</v>
      </c>
      <c r="J176" s="1">
        <v>1883.9293333333301</v>
      </c>
      <c r="K176" s="1">
        <v>168.32749999999999</v>
      </c>
      <c r="L176" s="1">
        <v>800</v>
      </c>
      <c r="M176" s="1">
        <v>0</v>
      </c>
      <c r="N176" s="1">
        <v>1566.65458333333</v>
      </c>
      <c r="O176" s="1">
        <v>410.21</v>
      </c>
      <c r="P176" s="1">
        <v>563.81062499999996</v>
      </c>
      <c r="Q176" s="1">
        <v>4000</v>
      </c>
      <c r="R176" s="1">
        <v>0</v>
      </c>
      <c r="S176" s="1">
        <v>407.4</v>
      </c>
      <c r="T176" s="1">
        <v>10949.536333333301</v>
      </c>
      <c r="U176" s="1">
        <v>446.26499999999999</v>
      </c>
      <c r="V176" s="1">
        <v>1471.0292857142899</v>
      </c>
      <c r="W176" s="1">
        <v>1208.93571428571</v>
      </c>
      <c r="X176" s="1">
        <v>122.535</v>
      </c>
      <c r="Y176" s="1">
        <v>1024.05</v>
      </c>
      <c r="Z176" s="1">
        <v>3549.0964285714299</v>
      </c>
      <c r="AA176" s="1">
        <v>0</v>
      </c>
      <c r="AB176" s="1">
        <v>3746.36916666667</v>
      </c>
      <c r="AC176" s="1">
        <v>991.04499999999996</v>
      </c>
      <c r="AD176" s="1">
        <v>203.625</v>
      </c>
      <c r="AE176" s="1">
        <v>1788.75</v>
      </c>
      <c r="AF176" s="1">
        <v>82.5</v>
      </c>
      <c r="AG176" s="1">
        <v>288.12</v>
      </c>
      <c r="AH176" s="1">
        <v>1238.29666666667</v>
      </c>
      <c r="AI176" s="1">
        <v>386.62599999999998</v>
      </c>
      <c r="AJ176" s="1">
        <v>4041.9</v>
      </c>
      <c r="AK176" s="1">
        <v>713.7</v>
      </c>
      <c r="AL176" s="1">
        <v>1072.8</v>
      </c>
      <c r="AM176" s="1">
        <v>0</v>
      </c>
      <c r="AN176" s="1">
        <v>0</v>
      </c>
      <c r="AO176" s="1">
        <v>523.82500000000005</v>
      </c>
      <c r="AP176" s="1">
        <v>5041.47535714286</v>
      </c>
      <c r="AQ176" s="1">
        <v>164.02500000000001</v>
      </c>
      <c r="AR176" s="1">
        <v>3141.75</v>
      </c>
      <c r="AS176" s="1">
        <v>48.465000000000003</v>
      </c>
      <c r="AT176" s="1">
        <v>1000</v>
      </c>
      <c r="AU176" s="1">
        <v>291.458452380952</v>
      </c>
      <c r="AV176" s="1">
        <v>61.542250000000003</v>
      </c>
      <c r="AW176" s="1">
        <v>73.732500000000002</v>
      </c>
      <c r="AX176" s="1">
        <v>22.936250000000001</v>
      </c>
      <c r="AY176" s="1">
        <v>0</v>
      </c>
      <c r="AZ176" s="1">
        <v>0</v>
      </c>
      <c r="BA176" s="1">
        <v>0</v>
      </c>
      <c r="BB176" s="1">
        <v>3246.80375</v>
      </c>
      <c r="BC176" s="1">
        <v>581.06458333333296</v>
      </c>
      <c r="BD176" s="1">
        <v>1084.5</v>
      </c>
      <c r="BE176" s="1">
        <v>3783.2779761904799</v>
      </c>
      <c r="BF176" s="1">
        <v>318.14999999999998</v>
      </c>
      <c r="BG176" s="1">
        <v>671.625</v>
      </c>
      <c r="BH176" s="1">
        <v>171.6</v>
      </c>
      <c r="BI176" s="1">
        <v>762.4</v>
      </c>
      <c r="BJ176" s="1">
        <v>300</v>
      </c>
      <c r="BK176" s="1">
        <v>414.45</v>
      </c>
      <c r="BL176" s="1">
        <v>110.125</v>
      </c>
      <c r="BM176" s="1">
        <v>0</v>
      </c>
      <c r="BN176" s="1">
        <v>904.125</v>
      </c>
      <c r="BO176" s="1">
        <v>853.32666666666705</v>
      </c>
      <c r="BP176" s="1">
        <v>11160.084583333301</v>
      </c>
      <c r="BQ176" s="1">
        <v>313.79166666666703</v>
      </c>
      <c r="BR176" s="1">
        <v>6516.4778571428596</v>
      </c>
      <c r="BS176" s="1">
        <v>700</v>
      </c>
      <c r="BT176" s="1">
        <v>145.5</v>
      </c>
      <c r="BU176" s="1">
        <v>637.35</v>
      </c>
      <c r="BV176" s="1">
        <v>0</v>
      </c>
      <c r="BW176" s="1">
        <v>118.5</v>
      </c>
      <c r="BX176" s="1">
        <v>300</v>
      </c>
      <c r="BY176" s="1">
        <v>551.25</v>
      </c>
      <c r="BZ176" s="1">
        <v>904.3125</v>
      </c>
      <c r="CA176" s="1">
        <v>2644.2312499999998</v>
      </c>
      <c r="CB176" s="1">
        <v>176.25</v>
      </c>
      <c r="CC176" s="1">
        <v>753.6</v>
      </c>
      <c r="CD176" s="1">
        <v>0</v>
      </c>
      <c r="CE176" s="1">
        <v>29.25</v>
      </c>
      <c r="CF176" s="1">
        <v>0</v>
      </c>
      <c r="CG176" s="1">
        <v>18305.8125</v>
      </c>
      <c r="CH176" s="1">
        <v>9823.8642857142895</v>
      </c>
      <c r="CI176" s="1">
        <v>224.25</v>
      </c>
      <c r="CJ176" s="1">
        <v>2797.875</v>
      </c>
      <c r="CK176" s="1">
        <v>702</v>
      </c>
      <c r="CL176" s="1">
        <v>42.9</v>
      </c>
      <c r="CM176" s="1">
        <v>61.8</v>
      </c>
      <c r="CN176" s="1">
        <v>231</v>
      </c>
      <c r="CO176" s="1">
        <v>555.16</v>
      </c>
      <c r="CP176" s="1">
        <v>807.5</v>
      </c>
      <c r="CQ176" s="1">
        <v>20</v>
      </c>
      <c r="CR176" s="1">
        <v>0</v>
      </c>
      <c r="CS176" s="1">
        <v>422.61500000000001</v>
      </c>
      <c r="CT176" s="1">
        <v>51.84375</v>
      </c>
      <c r="CU176" s="1">
        <v>498.875</v>
      </c>
      <c r="CV176" s="1">
        <v>20</v>
      </c>
      <c r="CW176" s="1">
        <v>122.25</v>
      </c>
      <c r="CX176" s="1">
        <v>782.4375</v>
      </c>
      <c r="CY176" s="1">
        <v>167.1</v>
      </c>
      <c r="CZ176" s="1">
        <v>822.5</v>
      </c>
      <c r="DA176" s="1">
        <v>2046.4649999999999</v>
      </c>
      <c r="DB176" s="1">
        <v>103.5</v>
      </c>
      <c r="DC176" s="1">
        <v>1073.1175000000001</v>
      </c>
      <c r="DD176" s="1">
        <v>500</v>
      </c>
      <c r="DE176" s="1">
        <v>354.85250000000002</v>
      </c>
      <c r="DF176" s="1">
        <v>1425.0625</v>
      </c>
      <c r="DG176" s="1">
        <v>4985.4754464285697</v>
      </c>
      <c r="DH176" s="1">
        <v>4846.8482142857101</v>
      </c>
      <c r="DI176" s="1">
        <v>1057.125</v>
      </c>
      <c r="DJ176" s="1">
        <v>71.7</v>
      </c>
      <c r="DK176" s="1">
        <v>1581.375</v>
      </c>
      <c r="DL176" s="1">
        <v>28.21875</v>
      </c>
      <c r="DM176" s="1">
        <v>494.75</v>
      </c>
      <c r="DN176" s="1">
        <v>684.32071428571396</v>
      </c>
      <c r="DO176" s="1">
        <v>923.07857142857097</v>
      </c>
      <c r="DP176" s="1">
        <v>1191.75</v>
      </c>
      <c r="DQ176" s="1">
        <v>184.875</v>
      </c>
      <c r="DR176" s="1">
        <v>113</v>
      </c>
      <c r="DS176" s="1">
        <v>83.1</v>
      </c>
      <c r="DT176" s="1">
        <v>393</v>
      </c>
      <c r="DU176" s="1">
        <v>951.5</v>
      </c>
      <c r="EB176" s="1">
        <v>158228.666678571</v>
      </c>
      <c r="EC176" s="1" t="s">
        <v>485</v>
      </c>
    </row>
    <row r="177" spans="1:133" x14ac:dyDescent="0.2">
      <c r="A177" s="2" t="s">
        <v>486</v>
      </c>
      <c r="B177" s="1">
        <v>1847.21</v>
      </c>
      <c r="C177" s="1">
        <v>164.50375</v>
      </c>
      <c r="D177" s="1">
        <v>1217.75166666667</v>
      </c>
      <c r="E177" s="1">
        <v>75</v>
      </c>
      <c r="F177" s="1">
        <v>2704.38175</v>
      </c>
      <c r="G177" s="1">
        <v>82.6875</v>
      </c>
      <c r="H177" s="1">
        <v>296.37</v>
      </c>
      <c r="I177" s="1">
        <v>641.09749999999997</v>
      </c>
      <c r="J177" s="1">
        <v>1779.6893333333301</v>
      </c>
      <c r="K177" s="1">
        <v>168.32749999999999</v>
      </c>
      <c r="L177" s="1">
        <v>200</v>
      </c>
      <c r="M177" s="1">
        <v>0</v>
      </c>
      <c r="N177" s="1">
        <v>2016.65458333333</v>
      </c>
      <c r="O177" s="1">
        <v>278.24</v>
      </c>
      <c r="P177" s="1">
        <v>563.81062499999996</v>
      </c>
      <c r="Q177" s="1">
        <v>600</v>
      </c>
      <c r="R177" s="1">
        <v>0</v>
      </c>
      <c r="S177" s="1">
        <v>407.4</v>
      </c>
      <c r="T177" s="1">
        <v>10799.536333333301</v>
      </c>
      <c r="U177" s="1">
        <v>446.26499999999999</v>
      </c>
      <c r="V177" s="1">
        <v>1071.0292857142899</v>
      </c>
      <c r="W177" s="1">
        <v>1208.93571428571</v>
      </c>
      <c r="X177" s="1">
        <v>122.535</v>
      </c>
      <c r="Y177" s="1">
        <v>1024.05</v>
      </c>
      <c r="Z177" s="1">
        <v>4120.1264285714296</v>
      </c>
      <c r="AA177" s="1">
        <v>0</v>
      </c>
      <c r="AB177" s="1">
        <v>2896.36916666667</v>
      </c>
      <c r="AC177" s="1">
        <v>991.04499999999996</v>
      </c>
      <c r="AD177" s="1">
        <v>203.625</v>
      </c>
      <c r="AE177" s="1">
        <v>1788.75</v>
      </c>
      <c r="AF177" s="1">
        <v>82.5</v>
      </c>
      <c r="AG177" s="1">
        <v>288.12</v>
      </c>
      <c r="AH177" s="1">
        <v>1238.29666666667</v>
      </c>
      <c r="AI177" s="1">
        <v>386.62599999999998</v>
      </c>
      <c r="AJ177" s="1">
        <v>4041.9</v>
      </c>
      <c r="AK177" s="1">
        <v>713.7</v>
      </c>
      <c r="AL177" s="1">
        <v>1072.8</v>
      </c>
      <c r="AM177" s="1">
        <v>0</v>
      </c>
      <c r="AN177" s="1">
        <v>0</v>
      </c>
      <c r="AO177" s="1">
        <v>523.82500000000005</v>
      </c>
      <c r="AP177" s="1">
        <v>4101.8753571428597</v>
      </c>
      <c r="AQ177" s="1">
        <v>164.02500000000001</v>
      </c>
      <c r="AR177" s="1">
        <v>3141.75</v>
      </c>
      <c r="AS177" s="1">
        <v>48.465000000000003</v>
      </c>
      <c r="AT177" s="1">
        <v>1194.78</v>
      </c>
      <c r="AU177" s="1">
        <v>291.458452380952</v>
      </c>
      <c r="AV177" s="1">
        <v>61.542250000000003</v>
      </c>
      <c r="AW177" s="1">
        <v>73.732500000000002</v>
      </c>
      <c r="AX177" s="1">
        <v>22.936250000000001</v>
      </c>
      <c r="AY177" s="1">
        <v>0</v>
      </c>
      <c r="AZ177" s="1">
        <v>0</v>
      </c>
      <c r="BA177" s="1">
        <v>0</v>
      </c>
      <c r="BB177" s="1">
        <v>4120.30375</v>
      </c>
      <c r="BC177" s="1">
        <v>581.06458333333296</v>
      </c>
      <c r="BD177" s="1">
        <v>1084.5</v>
      </c>
      <c r="BE177" s="1">
        <v>2055.7779761904799</v>
      </c>
      <c r="BF177" s="1">
        <v>318.14999999999998</v>
      </c>
      <c r="BG177" s="1">
        <v>671.625</v>
      </c>
      <c r="BH177" s="1">
        <v>171.6</v>
      </c>
      <c r="BI177" s="1">
        <v>762.4</v>
      </c>
      <c r="BJ177" s="1">
        <v>330.4</v>
      </c>
      <c r="BK177" s="1">
        <v>414.45</v>
      </c>
      <c r="BL177" s="1">
        <v>110.125</v>
      </c>
      <c r="BM177" s="1">
        <v>0</v>
      </c>
      <c r="BN177" s="1">
        <v>904.125</v>
      </c>
      <c r="BO177" s="1">
        <v>453.32666666666699</v>
      </c>
      <c r="BP177" s="1">
        <v>12154.2929166667</v>
      </c>
      <c r="BQ177" s="1">
        <v>413.79166666666703</v>
      </c>
      <c r="BR177" s="1">
        <v>4844.8778571428602</v>
      </c>
      <c r="BS177" s="1">
        <v>700</v>
      </c>
      <c r="BT177" s="1">
        <v>145.5</v>
      </c>
      <c r="BU177" s="1">
        <v>637.35</v>
      </c>
      <c r="BV177" s="1">
        <v>0</v>
      </c>
      <c r="BW177" s="1">
        <v>118.5</v>
      </c>
      <c r="BX177" s="1">
        <v>529.25714285714298</v>
      </c>
      <c r="BY177" s="1">
        <v>551.25</v>
      </c>
      <c r="BZ177" s="1">
        <v>904.3125</v>
      </c>
      <c r="CA177" s="1">
        <v>2466.2312499999998</v>
      </c>
      <c r="CB177" s="1">
        <v>176.25</v>
      </c>
      <c r="CC177" s="1">
        <v>753.6</v>
      </c>
      <c r="CD177" s="1">
        <v>0</v>
      </c>
      <c r="CE177" s="1">
        <v>29.25</v>
      </c>
      <c r="CF177" s="1">
        <v>0</v>
      </c>
      <c r="CG177" s="1">
        <v>15901.767857142901</v>
      </c>
      <c r="CH177" s="1">
        <v>7812.7642857142901</v>
      </c>
      <c r="CI177" s="1">
        <v>224.25</v>
      </c>
      <c r="CJ177" s="1">
        <v>2797.875</v>
      </c>
      <c r="CK177" s="1">
        <v>702</v>
      </c>
      <c r="CL177" s="1">
        <v>42.9</v>
      </c>
      <c r="CM177" s="1">
        <v>61.8</v>
      </c>
      <c r="CN177" s="1">
        <v>231</v>
      </c>
      <c r="CO177" s="1">
        <v>568.55999999999995</v>
      </c>
      <c r="CP177" s="1">
        <v>857.5</v>
      </c>
      <c r="CQ177" s="1">
        <v>20</v>
      </c>
      <c r="CR177" s="1">
        <v>0</v>
      </c>
      <c r="CS177" s="1">
        <v>472.61500000000001</v>
      </c>
      <c r="CT177" s="1">
        <v>51.84375</v>
      </c>
      <c r="CU177" s="1">
        <v>398.875</v>
      </c>
      <c r="CV177" s="1">
        <v>20</v>
      </c>
      <c r="CW177" s="1">
        <v>122.25</v>
      </c>
      <c r="CX177" s="1">
        <v>752.4375</v>
      </c>
      <c r="CY177" s="1">
        <v>167.1</v>
      </c>
      <c r="CZ177" s="1">
        <v>822.5</v>
      </c>
      <c r="DA177" s="1">
        <v>2046.4649999999999</v>
      </c>
      <c r="DB177" s="1">
        <v>103.5</v>
      </c>
      <c r="DC177" s="1">
        <v>1073.1175000000001</v>
      </c>
      <c r="DD177" s="1">
        <v>500</v>
      </c>
      <c r="DE177" s="1">
        <v>404.85250000000002</v>
      </c>
      <c r="DF177" s="1">
        <v>1425.0625</v>
      </c>
      <c r="DG177" s="1">
        <v>2196.6183035714298</v>
      </c>
      <c r="DH177" s="1">
        <v>4943.4196428571404</v>
      </c>
      <c r="DI177" s="1">
        <v>1057.125</v>
      </c>
      <c r="DJ177" s="1">
        <v>71.7</v>
      </c>
      <c r="DK177" s="1">
        <v>1581.375</v>
      </c>
      <c r="DL177" s="1">
        <v>28.21875</v>
      </c>
      <c r="DM177" s="1">
        <v>494.75</v>
      </c>
      <c r="DN177" s="1">
        <v>684.32071428571396</v>
      </c>
      <c r="DO177" s="1">
        <v>973.07857142857097</v>
      </c>
      <c r="DP177" s="1">
        <v>1168.0357142857099</v>
      </c>
      <c r="DQ177" s="1">
        <v>184.875</v>
      </c>
      <c r="DR177" s="1">
        <v>113</v>
      </c>
      <c r="DS177" s="1">
        <v>83.1</v>
      </c>
      <c r="DT177" s="1">
        <v>393</v>
      </c>
      <c r="DU177" s="1">
        <v>905.5</v>
      </c>
      <c r="EB177" s="1">
        <v>144025.18751190501</v>
      </c>
      <c r="EC177" s="1" t="s">
        <v>486</v>
      </c>
    </row>
    <row r="178" spans="1:133" x14ac:dyDescent="0.2">
      <c r="A178" s="2" t="s">
        <v>487</v>
      </c>
      <c r="B178" s="1">
        <v>1847.21</v>
      </c>
      <c r="C178" s="1">
        <v>164.50375</v>
      </c>
      <c r="D178" s="1">
        <v>1217.75166666667</v>
      </c>
      <c r="E178" s="1">
        <v>75</v>
      </c>
      <c r="F178" s="1">
        <v>1477.36375</v>
      </c>
      <c r="G178" s="1">
        <v>82.6875</v>
      </c>
      <c r="H178" s="1">
        <v>296.37</v>
      </c>
      <c r="I178" s="1">
        <v>641.09749999999997</v>
      </c>
      <c r="J178" s="1">
        <v>1891.28933333333</v>
      </c>
      <c r="K178" s="1">
        <v>168.32749999999999</v>
      </c>
      <c r="L178" s="1">
        <v>100</v>
      </c>
      <c r="M178" s="1">
        <v>0</v>
      </c>
      <c r="N178" s="1">
        <v>1566.65458333333</v>
      </c>
      <c r="O178" s="1">
        <v>278.24</v>
      </c>
      <c r="P178" s="1">
        <v>563.81062499999996</v>
      </c>
      <c r="Q178" s="1">
        <v>600</v>
      </c>
      <c r="R178" s="1">
        <v>0</v>
      </c>
      <c r="S178" s="1">
        <v>407.4</v>
      </c>
      <c r="T178" s="1">
        <v>15599.536333333301</v>
      </c>
      <c r="U178" s="1">
        <v>446.26499999999999</v>
      </c>
      <c r="V178" s="1">
        <v>1283.6292857142901</v>
      </c>
      <c r="W178" s="1">
        <v>1208.93571428571</v>
      </c>
      <c r="X178" s="1">
        <v>122.535</v>
      </c>
      <c r="Y178" s="1">
        <v>1024.05</v>
      </c>
      <c r="Z178" s="1">
        <v>5384.0964285714299</v>
      </c>
      <c r="AA178" s="1">
        <v>0</v>
      </c>
      <c r="AB178" s="1">
        <v>3892.9513095238099</v>
      </c>
      <c r="AC178" s="1">
        <v>697.04499999999996</v>
      </c>
      <c r="AD178" s="1">
        <v>203.625</v>
      </c>
      <c r="AE178" s="1">
        <v>1788.75</v>
      </c>
      <c r="AF178" s="1">
        <v>82.5</v>
      </c>
      <c r="AG178" s="1">
        <v>288.12</v>
      </c>
      <c r="AH178" s="1">
        <v>1004.00333333333</v>
      </c>
      <c r="AI178" s="1">
        <v>386.62599999999998</v>
      </c>
      <c r="AJ178" s="1">
        <v>4091.9</v>
      </c>
      <c r="AK178" s="1">
        <v>713.7</v>
      </c>
      <c r="AL178" s="1">
        <v>1072.8</v>
      </c>
      <c r="AM178" s="1">
        <v>0</v>
      </c>
      <c r="AN178" s="1">
        <v>0</v>
      </c>
      <c r="AO178" s="1">
        <v>663.82500000000005</v>
      </c>
      <c r="AP178" s="1">
        <v>14360.7316071429</v>
      </c>
      <c r="AQ178" s="1">
        <v>164.02500000000001</v>
      </c>
      <c r="AR178" s="1">
        <v>3141.75</v>
      </c>
      <c r="AS178" s="1">
        <v>48.465000000000003</v>
      </c>
      <c r="AT178" s="1">
        <v>1194.78</v>
      </c>
      <c r="AU178" s="1">
        <v>291.458452380952</v>
      </c>
      <c r="AV178" s="1">
        <v>61.542250000000003</v>
      </c>
      <c r="AW178" s="1">
        <v>73.732500000000002</v>
      </c>
      <c r="AX178" s="1">
        <v>22.936250000000001</v>
      </c>
      <c r="AY178" s="1">
        <v>0</v>
      </c>
      <c r="AZ178" s="1">
        <v>0</v>
      </c>
      <c r="BA178" s="1">
        <v>0</v>
      </c>
      <c r="BB178" s="1">
        <v>6436.55375</v>
      </c>
      <c r="BC178" s="1">
        <v>382.81458333333302</v>
      </c>
      <c r="BD178" s="1">
        <v>1084.5</v>
      </c>
      <c r="BE178" s="1">
        <v>2755.7779761904799</v>
      </c>
      <c r="BF178" s="1">
        <v>318.14999999999998</v>
      </c>
      <c r="BG178" s="1">
        <v>671.625</v>
      </c>
      <c r="BH178" s="1">
        <v>171.6</v>
      </c>
      <c r="BI178" s="1">
        <v>762.4</v>
      </c>
      <c r="BJ178" s="1">
        <v>330.4</v>
      </c>
      <c r="BK178" s="1">
        <v>414.45</v>
      </c>
      <c r="BL178" s="1">
        <v>110.125</v>
      </c>
      <c r="BM178" s="1">
        <v>0</v>
      </c>
      <c r="BN178" s="1">
        <v>904.125</v>
      </c>
      <c r="BO178" s="1">
        <v>90.126666666666694</v>
      </c>
      <c r="BP178" s="1">
        <v>6674.8845833333298</v>
      </c>
      <c r="BQ178" s="1">
        <v>155.59166666666701</v>
      </c>
      <c r="BR178" s="1">
        <v>6781.6778571428604</v>
      </c>
      <c r="BS178" s="1">
        <v>700</v>
      </c>
      <c r="BT178" s="1">
        <v>145.5</v>
      </c>
      <c r="BU178" s="1">
        <v>637.35</v>
      </c>
      <c r="BV178" s="1">
        <v>0</v>
      </c>
      <c r="BW178" s="1">
        <v>118.5</v>
      </c>
      <c r="BX178" s="1">
        <v>529.25714285714298</v>
      </c>
      <c r="BY178" s="1">
        <v>551.25</v>
      </c>
      <c r="BZ178" s="1">
        <v>904.3125</v>
      </c>
      <c r="CA178" s="1">
        <v>2316.2312499999998</v>
      </c>
      <c r="CB178" s="1">
        <v>266.25</v>
      </c>
      <c r="CC178" s="1">
        <v>753.6</v>
      </c>
      <c r="CD178" s="1">
        <v>0</v>
      </c>
      <c r="CE178" s="1">
        <v>29.25</v>
      </c>
      <c r="CF178" s="1">
        <v>0</v>
      </c>
      <c r="CG178" s="1">
        <v>15901.767857142901</v>
      </c>
      <c r="CH178" s="1">
        <v>16340.1142857143</v>
      </c>
      <c r="CI178" s="1">
        <v>224.25</v>
      </c>
      <c r="CJ178" s="1">
        <v>2797.875</v>
      </c>
      <c r="CK178" s="1">
        <v>702</v>
      </c>
      <c r="CL178" s="1">
        <v>42.9</v>
      </c>
      <c r="CM178" s="1">
        <v>61.8</v>
      </c>
      <c r="CN178" s="1">
        <v>231</v>
      </c>
      <c r="CO178" s="1">
        <v>420.36</v>
      </c>
      <c r="CP178" s="1">
        <v>456.9</v>
      </c>
      <c r="CQ178" s="1">
        <v>20</v>
      </c>
      <c r="CR178" s="1">
        <v>0</v>
      </c>
      <c r="CS178" s="1">
        <v>416.01499999999999</v>
      </c>
      <c r="CT178" s="1">
        <v>51.84375</v>
      </c>
      <c r="CU178" s="1">
        <v>398.875</v>
      </c>
      <c r="CV178" s="1">
        <v>20</v>
      </c>
      <c r="CW178" s="1">
        <v>122.25</v>
      </c>
      <c r="CX178" s="1">
        <v>702.4375</v>
      </c>
      <c r="CY178" s="1">
        <v>167.1</v>
      </c>
      <c r="CZ178" s="1">
        <v>822.5</v>
      </c>
      <c r="DA178" s="1">
        <v>2046.4649999999999</v>
      </c>
      <c r="DB178" s="1">
        <v>103.5</v>
      </c>
      <c r="DC178" s="1">
        <v>1073.1175000000001</v>
      </c>
      <c r="DD178" s="1">
        <v>500</v>
      </c>
      <c r="DE178" s="1">
        <v>504.85250000000002</v>
      </c>
      <c r="DF178" s="1">
        <v>2065.0625</v>
      </c>
      <c r="DG178" s="1">
        <v>2196.6183035714298</v>
      </c>
      <c r="DH178" s="1">
        <v>5215.5089285714303</v>
      </c>
      <c r="DI178" s="1">
        <v>1057.125</v>
      </c>
      <c r="DJ178" s="1">
        <v>71.7</v>
      </c>
      <c r="DK178" s="1">
        <v>1581.375</v>
      </c>
      <c r="DL178" s="1">
        <v>28.21875</v>
      </c>
      <c r="DM178" s="1">
        <v>594.75</v>
      </c>
      <c r="DN178" s="1">
        <v>407.88499999999999</v>
      </c>
      <c r="DO178" s="1">
        <v>1053.0785714285701</v>
      </c>
      <c r="DP178" s="1">
        <v>1168.0357142857099</v>
      </c>
      <c r="DQ178" s="1">
        <v>184.875</v>
      </c>
      <c r="DR178" s="1">
        <v>113</v>
      </c>
      <c r="DS178" s="1">
        <v>83.1</v>
      </c>
      <c r="DT178" s="1">
        <v>393</v>
      </c>
      <c r="DU178" s="1">
        <v>905.5</v>
      </c>
      <c r="EB178" s="1">
        <v>166935.079809524</v>
      </c>
      <c r="EC178" s="1" t="s">
        <v>487</v>
      </c>
    </row>
    <row r="179" spans="1:133" x14ac:dyDescent="0.2">
      <c r="A179" s="2" t="s">
        <v>488</v>
      </c>
      <c r="B179" s="1">
        <v>1847.21</v>
      </c>
      <c r="C179" s="1">
        <v>164.50375</v>
      </c>
      <c r="D179" s="1">
        <v>1217.75166666667</v>
      </c>
      <c r="E179" s="1">
        <v>75</v>
      </c>
      <c r="F179" s="1">
        <v>2077.36375</v>
      </c>
      <c r="G179" s="1">
        <v>82.6875</v>
      </c>
      <c r="H179" s="1">
        <v>296.37</v>
      </c>
      <c r="I179" s="1">
        <v>641.09749999999997</v>
      </c>
      <c r="J179" s="1">
        <v>2141.28933333333</v>
      </c>
      <c r="K179" s="1">
        <v>168.32749999999999</v>
      </c>
      <c r="L179" s="1">
        <v>100</v>
      </c>
      <c r="M179" s="1">
        <v>0</v>
      </c>
      <c r="N179" s="1">
        <v>1666.65458333333</v>
      </c>
      <c r="O179" s="1">
        <v>360.21</v>
      </c>
      <c r="P179" s="1">
        <v>563.81062499999996</v>
      </c>
      <c r="Q179" s="1">
        <v>600</v>
      </c>
      <c r="R179" s="1">
        <v>0</v>
      </c>
      <c r="S179" s="1">
        <v>407.4</v>
      </c>
      <c r="T179" s="1">
        <v>18823.163</v>
      </c>
      <c r="U179" s="1">
        <v>446.26499999999999</v>
      </c>
      <c r="V179" s="1">
        <v>1183.6292857142901</v>
      </c>
      <c r="W179" s="1">
        <v>1208.93571428571</v>
      </c>
      <c r="X179" s="1">
        <v>122.535</v>
      </c>
      <c r="Y179" s="1">
        <v>1024.05</v>
      </c>
      <c r="Z179" s="1">
        <v>4484.0964285714299</v>
      </c>
      <c r="AA179" s="1">
        <v>0</v>
      </c>
      <c r="AB179" s="1">
        <v>3442.9513095238099</v>
      </c>
      <c r="AC179" s="1">
        <v>697.04499999999996</v>
      </c>
      <c r="AD179" s="1">
        <v>203.625</v>
      </c>
      <c r="AE179" s="1">
        <v>1788.75</v>
      </c>
      <c r="AF179" s="1">
        <v>82.5</v>
      </c>
      <c r="AG179" s="1">
        <v>288.12</v>
      </c>
      <c r="AH179" s="1">
        <v>1088.29666666667</v>
      </c>
      <c r="AI179" s="1">
        <v>452.13</v>
      </c>
      <c r="AJ179" s="1">
        <v>4091.9</v>
      </c>
      <c r="AK179" s="1">
        <v>713.7</v>
      </c>
      <c r="AL179" s="1">
        <v>1072.8</v>
      </c>
      <c r="AM179" s="1">
        <v>0</v>
      </c>
      <c r="AN179" s="1">
        <v>0</v>
      </c>
      <c r="AO179" s="1">
        <v>743.82500000000005</v>
      </c>
      <c r="AP179" s="1">
        <v>9108.1316071428591</v>
      </c>
      <c r="AQ179" s="1">
        <v>164.02500000000001</v>
      </c>
      <c r="AR179" s="1">
        <v>3141.75</v>
      </c>
      <c r="AS179" s="1">
        <v>48.465000000000003</v>
      </c>
      <c r="AT179" s="1">
        <v>1194.78</v>
      </c>
      <c r="AU179" s="1">
        <v>328.63178571428602</v>
      </c>
      <c r="AV179" s="1">
        <v>61.542250000000003</v>
      </c>
      <c r="AW179" s="1">
        <v>73.732500000000002</v>
      </c>
      <c r="AX179" s="1">
        <v>22.936250000000001</v>
      </c>
      <c r="AY179" s="1">
        <v>0</v>
      </c>
      <c r="AZ179" s="1">
        <v>0</v>
      </c>
      <c r="BA179" s="1">
        <v>0</v>
      </c>
      <c r="BB179" s="1">
        <v>3813.05375</v>
      </c>
      <c r="BC179" s="1">
        <v>382.81458333333302</v>
      </c>
      <c r="BD179" s="1">
        <v>1084.5</v>
      </c>
      <c r="BE179" s="1">
        <v>2311.0779761904801</v>
      </c>
      <c r="BF179" s="1">
        <v>318.14999999999998</v>
      </c>
      <c r="BG179" s="1">
        <v>671.625</v>
      </c>
      <c r="BH179" s="1">
        <v>171.6</v>
      </c>
      <c r="BI179" s="1">
        <v>762.4</v>
      </c>
      <c r="BJ179" s="1">
        <v>330.4</v>
      </c>
      <c r="BK179" s="1">
        <v>414.45</v>
      </c>
      <c r="BL179" s="1">
        <v>110.125</v>
      </c>
      <c r="BM179" s="1">
        <v>0</v>
      </c>
      <c r="BN179" s="1">
        <v>904.125</v>
      </c>
      <c r="BO179" s="1">
        <v>340.12666666666701</v>
      </c>
      <c r="BP179" s="1">
        <v>5822.2845833333304</v>
      </c>
      <c r="BQ179" s="1">
        <v>363.79166666666703</v>
      </c>
      <c r="BR179" s="1">
        <v>6231.6778571428604</v>
      </c>
      <c r="BS179" s="1">
        <v>700</v>
      </c>
      <c r="BT179" s="1">
        <v>145.5</v>
      </c>
      <c r="BU179" s="1">
        <v>637.35</v>
      </c>
      <c r="BV179" s="1">
        <v>0</v>
      </c>
      <c r="BW179" s="1">
        <v>118.5</v>
      </c>
      <c r="BX179" s="1">
        <v>529.25714285714298</v>
      </c>
      <c r="BY179" s="1">
        <v>551.25</v>
      </c>
      <c r="BZ179" s="1">
        <v>904.3125</v>
      </c>
      <c r="CA179" s="1">
        <v>2194.2312499999998</v>
      </c>
      <c r="CB179" s="1">
        <v>276.25</v>
      </c>
      <c r="CC179" s="1">
        <v>753.6</v>
      </c>
      <c r="CD179" s="1">
        <v>0</v>
      </c>
      <c r="CE179" s="1">
        <v>29.25</v>
      </c>
      <c r="CF179" s="1">
        <v>0</v>
      </c>
      <c r="CG179" s="1">
        <v>16035.392857142901</v>
      </c>
      <c r="CH179" s="1">
        <v>11390.1142857143</v>
      </c>
      <c r="CI179" s="1">
        <v>224.25</v>
      </c>
      <c r="CJ179" s="1">
        <v>2797.875</v>
      </c>
      <c r="CK179" s="1">
        <v>702</v>
      </c>
      <c r="CL179" s="1">
        <v>42.9</v>
      </c>
      <c r="CM179" s="1">
        <v>61.8</v>
      </c>
      <c r="CN179" s="1">
        <v>231</v>
      </c>
      <c r="CO179" s="1">
        <v>890.36</v>
      </c>
      <c r="CP179" s="1">
        <v>456.9</v>
      </c>
      <c r="CQ179" s="1">
        <v>20</v>
      </c>
      <c r="CR179" s="1">
        <v>0</v>
      </c>
      <c r="CS179" s="1">
        <v>986.01499999999999</v>
      </c>
      <c r="CT179" s="1">
        <v>51.84375</v>
      </c>
      <c r="CU179" s="1">
        <v>398.875</v>
      </c>
      <c r="CV179" s="1">
        <v>20</v>
      </c>
      <c r="CW179" s="1">
        <v>122.25</v>
      </c>
      <c r="CX179" s="1">
        <v>602.4375</v>
      </c>
      <c r="CY179" s="1">
        <v>167.1</v>
      </c>
      <c r="CZ179" s="1">
        <v>822.5</v>
      </c>
      <c r="DA179" s="1">
        <v>2046.4649999999999</v>
      </c>
      <c r="DB179" s="1">
        <v>103.5</v>
      </c>
      <c r="DC179" s="1">
        <v>1291.0374999999999</v>
      </c>
      <c r="DD179" s="1">
        <v>500</v>
      </c>
      <c r="DE179" s="1">
        <v>579.85249999999996</v>
      </c>
      <c r="DF179" s="1">
        <v>1885.0625</v>
      </c>
      <c r="DG179" s="1">
        <v>2196.6183035714298</v>
      </c>
      <c r="DH179" s="1">
        <v>5461.1339285714303</v>
      </c>
      <c r="DI179" s="1">
        <v>1057.125</v>
      </c>
      <c r="DJ179" s="1">
        <v>71.7</v>
      </c>
      <c r="DK179" s="1">
        <v>1581.375</v>
      </c>
      <c r="DL179" s="1">
        <v>28.21875</v>
      </c>
      <c r="DM179" s="1">
        <v>644.75</v>
      </c>
      <c r="DN179" s="1">
        <v>607.88499999999999</v>
      </c>
      <c r="DO179" s="1">
        <v>1023.0785714285699</v>
      </c>
      <c r="DP179" s="1">
        <v>1168.0357142857099</v>
      </c>
      <c r="DQ179" s="1">
        <v>184.875</v>
      </c>
      <c r="DR179" s="1">
        <v>113</v>
      </c>
      <c r="DS179" s="1">
        <v>83.1</v>
      </c>
      <c r="DT179" s="1">
        <v>393</v>
      </c>
      <c r="DU179" s="1">
        <v>905.5</v>
      </c>
      <c r="EB179" s="1">
        <v>157332.61714285699</v>
      </c>
      <c r="EC179" s="1" t="s">
        <v>488</v>
      </c>
    </row>
    <row r="180" spans="1:133" x14ac:dyDescent="0.2">
      <c r="A180" s="2" t="s">
        <v>489</v>
      </c>
      <c r="B180" s="1">
        <v>1847.21</v>
      </c>
      <c r="C180" s="1">
        <v>164.50375</v>
      </c>
      <c r="D180" s="1">
        <v>1217.75166666667</v>
      </c>
      <c r="E180" s="1">
        <v>75</v>
      </c>
      <c r="F180" s="1">
        <v>1857.7317499999999</v>
      </c>
      <c r="G180" s="1">
        <v>82.6875</v>
      </c>
      <c r="H180" s="1">
        <v>296.37</v>
      </c>
      <c r="I180" s="1">
        <v>641.09749999999997</v>
      </c>
      <c r="J180" s="1">
        <v>1737.04933333333</v>
      </c>
      <c r="K180" s="1">
        <v>168.32749999999999</v>
      </c>
      <c r="L180" s="1">
        <v>100</v>
      </c>
      <c r="M180" s="1">
        <v>0</v>
      </c>
      <c r="N180" s="1">
        <v>1608.0945833333301</v>
      </c>
      <c r="O180" s="1">
        <v>360.21</v>
      </c>
      <c r="P180" s="1">
        <v>563.81062499999996</v>
      </c>
      <c r="Q180" s="1">
        <v>600</v>
      </c>
      <c r="R180" s="1">
        <v>0</v>
      </c>
      <c r="S180" s="1">
        <v>407.4</v>
      </c>
      <c r="T180" s="1">
        <v>10123.163</v>
      </c>
      <c r="U180" s="1">
        <v>446.26499999999999</v>
      </c>
      <c r="V180" s="1">
        <v>1141.8192857142899</v>
      </c>
      <c r="W180" s="1">
        <v>1208.93571428571</v>
      </c>
      <c r="X180" s="1">
        <v>122.535</v>
      </c>
      <c r="Y180" s="1">
        <v>1024.05</v>
      </c>
      <c r="Z180" s="1">
        <v>3909.0964285714299</v>
      </c>
      <c r="AA180" s="1">
        <v>0</v>
      </c>
      <c r="AB180" s="1">
        <v>2792.9513095238099</v>
      </c>
      <c r="AC180" s="1">
        <v>697.04499999999996</v>
      </c>
      <c r="AD180" s="1">
        <v>203.625</v>
      </c>
      <c r="AE180" s="1">
        <v>1788.75</v>
      </c>
      <c r="AF180" s="1">
        <v>82.5</v>
      </c>
      <c r="AG180" s="1">
        <v>288.12</v>
      </c>
      <c r="AH180" s="1">
        <v>888.29666666666697</v>
      </c>
      <c r="AI180" s="1">
        <v>602.13</v>
      </c>
      <c r="AJ180" s="1">
        <v>4091.9</v>
      </c>
      <c r="AK180" s="1">
        <v>713.7</v>
      </c>
      <c r="AL180" s="1">
        <v>1072.8</v>
      </c>
      <c r="AM180" s="1">
        <v>0</v>
      </c>
      <c r="AN180" s="1">
        <v>0</v>
      </c>
      <c r="AO180" s="1">
        <v>823.82500000000005</v>
      </c>
      <c r="AP180" s="1">
        <v>8156.1887500000003</v>
      </c>
      <c r="AQ180" s="1">
        <v>164.02500000000001</v>
      </c>
      <c r="AR180" s="1">
        <v>3141.75</v>
      </c>
      <c r="AS180" s="1">
        <v>48.465000000000003</v>
      </c>
      <c r="AT180" s="1">
        <v>1194.78</v>
      </c>
      <c r="AU180" s="1">
        <v>428.63178571428602</v>
      </c>
      <c r="AV180" s="1">
        <v>61.542250000000003</v>
      </c>
      <c r="AW180" s="1">
        <v>73.732500000000002</v>
      </c>
      <c r="AX180" s="1">
        <v>22.936250000000001</v>
      </c>
      <c r="AY180" s="1">
        <v>0</v>
      </c>
      <c r="AZ180" s="1">
        <v>0</v>
      </c>
      <c r="BA180" s="1">
        <v>0</v>
      </c>
      <c r="BB180" s="1">
        <v>2828.6287499999999</v>
      </c>
      <c r="BC180" s="1">
        <v>382.81458333333302</v>
      </c>
      <c r="BD180" s="1">
        <v>1084.5</v>
      </c>
      <c r="BE180" s="1">
        <v>1806.67797619048</v>
      </c>
      <c r="BF180" s="1">
        <v>318.14999999999998</v>
      </c>
      <c r="BG180" s="1">
        <v>671.625</v>
      </c>
      <c r="BH180" s="1">
        <v>171.6</v>
      </c>
      <c r="BI180" s="1">
        <v>762.4</v>
      </c>
      <c r="BJ180" s="1">
        <v>330.4</v>
      </c>
      <c r="BK180" s="1">
        <v>414.45</v>
      </c>
      <c r="BL180" s="1">
        <v>110.125</v>
      </c>
      <c r="BM180" s="1">
        <v>0</v>
      </c>
      <c r="BN180" s="1">
        <v>904.125</v>
      </c>
      <c r="BO180" s="1">
        <v>390.12666666666701</v>
      </c>
      <c r="BP180" s="1">
        <v>3568.5970833333299</v>
      </c>
      <c r="BQ180" s="1">
        <v>263.79166666666703</v>
      </c>
      <c r="BR180" s="1">
        <v>4152.7778571428598</v>
      </c>
      <c r="BS180" s="1">
        <v>700</v>
      </c>
      <c r="BT180" s="1">
        <v>145.5</v>
      </c>
      <c r="BU180" s="1">
        <v>637.35</v>
      </c>
      <c r="BV180" s="1">
        <v>0</v>
      </c>
      <c r="BW180" s="1">
        <v>118.5</v>
      </c>
      <c r="BX180" s="1">
        <v>529.25714285714298</v>
      </c>
      <c r="BY180" s="1">
        <v>551.25</v>
      </c>
      <c r="BZ180" s="1">
        <v>904.3125</v>
      </c>
      <c r="CA180" s="1">
        <v>2344.2312499999998</v>
      </c>
      <c r="CB180" s="1">
        <v>276.25</v>
      </c>
      <c r="CC180" s="1">
        <v>753.6</v>
      </c>
      <c r="CD180" s="1">
        <v>0</v>
      </c>
      <c r="CE180" s="1">
        <v>29.25</v>
      </c>
      <c r="CF180" s="1">
        <v>0</v>
      </c>
      <c r="CG180" s="1">
        <v>16035.392857142901</v>
      </c>
      <c r="CH180" s="1">
        <v>16621.2071428571</v>
      </c>
      <c r="CI180" s="1">
        <v>224.25</v>
      </c>
      <c r="CJ180" s="1">
        <v>2797.875</v>
      </c>
      <c r="CK180" s="1">
        <v>702</v>
      </c>
      <c r="CL180" s="1">
        <v>42.9</v>
      </c>
      <c r="CM180" s="1">
        <v>61.8</v>
      </c>
      <c r="CN180" s="1">
        <v>231</v>
      </c>
      <c r="CO180" s="1">
        <v>840.36</v>
      </c>
      <c r="CP180" s="1">
        <v>556.9</v>
      </c>
      <c r="CQ180" s="1">
        <v>20</v>
      </c>
      <c r="CR180" s="1">
        <v>0</v>
      </c>
      <c r="CS180" s="1">
        <v>966.01499999999999</v>
      </c>
      <c r="CT180" s="1">
        <v>51.84375</v>
      </c>
      <c r="CU180" s="1">
        <v>398.875</v>
      </c>
      <c r="CV180" s="1">
        <v>20</v>
      </c>
      <c r="CW180" s="1">
        <v>122.25</v>
      </c>
      <c r="CX180" s="1">
        <v>702.4375</v>
      </c>
      <c r="CY180" s="1">
        <v>167.1</v>
      </c>
      <c r="CZ180" s="1">
        <v>822.5</v>
      </c>
      <c r="DA180" s="1">
        <v>2046.4649999999999</v>
      </c>
      <c r="DB180" s="1">
        <v>103.5</v>
      </c>
      <c r="DC180" s="1">
        <v>1291.0374999999999</v>
      </c>
      <c r="DD180" s="1">
        <v>500</v>
      </c>
      <c r="DE180" s="1">
        <v>436.38249999999999</v>
      </c>
      <c r="DF180" s="1">
        <v>1533.675</v>
      </c>
      <c r="DG180" s="1">
        <v>2196.6183035714298</v>
      </c>
      <c r="DH180" s="1">
        <v>5043.4196428571404</v>
      </c>
      <c r="DI180" s="1">
        <v>1057.125</v>
      </c>
      <c r="DJ180" s="1">
        <v>71.7</v>
      </c>
      <c r="DK180" s="1">
        <v>1581.375</v>
      </c>
      <c r="DL180" s="1">
        <v>28.21875</v>
      </c>
      <c r="DM180" s="1">
        <v>644.75</v>
      </c>
      <c r="DN180" s="1">
        <v>557.88499999999999</v>
      </c>
      <c r="DO180" s="1">
        <v>899.32857142857097</v>
      </c>
      <c r="DP180" s="1">
        <v>1168.0357142857099</v>
      </c>
      <c r="DQ180" s="1">
        <v>184.875</v>
      </c>
      <c r="DR180" s="1">
        <v>113</v>
      </c>
      <c r="DS180" s="1">
        <v>83.1</v>
      </c>
      <c r="DT180" s="1">
        <v>393</v>
      </c>
      <c r="DU180" s="1">
        <v>905.5</v>
      </c>
      <c r="EB180" s="1">
        <v>144414.790857143</v>
      </c>
      <c r="EC180" s="1" t="s">
        <v>489</v>
      </c>
    </row>
    <row r="181" spans="1:133" x14ac:dyDescent="0.2">
      <c r="A181" s="2" t="s">
        <v>490</v>
      </c>
      <c r="B181" s="1">
        <v>1847.21</v>
      </c>
      <c r="C181" s="1">
        <v>164.50375</v>
      </c>
      <c r="D181" s="1">
        <v>1217.75166666667</v>
      </c>
      <c r="E181" s="1">
        <v>75</v>
      </c>
      <c r="F181" s="1">
        <v>1929.1324999999999</v>
      </c>
      <c r="G181" s="1">
        <v>82.6875</v>
      </c>
      <c r="H181" s="1">
        <v>296.37</v>
      </c>
      <c r="I181" s="1">
        <v>641.09749999999997</v>
      </c>
      <c r="J181" s="1">
        <v>1742.9083333333299</v>
      </c>
      <c r="K181" s="1">
        <v>168.32749999999999</v>
      </c>
      <c r="L181" s="1">
        <v>100</v>
      </c>
      <c r="M181" s="1">
        <v>0</v>
      </c>
      <c r="N181" s="1">
        <v>1568.7166666666701</v>
      </c>
      <c r="O181" s="1">
        <v>568.24</v>
      </c>
      <c r="P181" s="1">
        <v>563.81062499999996</v>
      </c>
      <c r="Q181" s="1">
        <v>600</v>
      </c>
      <c r="R181" s="1">
        <v>0</v>
      </c>
      <c r="S181" s="1">
        <v>407.4</v>
      </c>
      <c r="T181" s="1">
        <v>9447.8520000000008</v>
      </c>
      <c r="U181" s="1">
        <v>446.26499999999999</v>
      </c>
      <c r="V181" s="1">
        <v>1058.8789285714299</v>
      </c>
      <c r="W181" s="1">
        <v>1058.7</v>
      </c>
      <c r="X181" s="1">
        <v>122.535</v>
      </c>
      <c r="Y181" s="1">
        <v>1024.05</v>
      </c>
      <c r="Z181" s="1">
        <v>3541.75107142857</v>
      </c>
      <c r="AA181" s="1">
        <v>0</v>
      </c>
      <c r="AB181" s="1">
        <v>2142.9513095238099</v>
      </c>
      <c r="AC181" s="1">
        <v>697.04499999999996</v>
      </c>
      <c r="AD181" s="1">
        <v>203.625</v>
      </c>
      <c r="AE181" s="1">
        <v>1788.75</v>
      </c>
      <c r="AF181" s="1">
        <v>82.5</v>
      </c>
      <c r="AG181" s="1">
        <v>288.12</v>
      </c>
      <c r="AH181" s="1">
        <v>1038.29666666667</v>
      </c>
      <c r="AI181" s="1">
        <v>391.70333333333298</v>
      </c>
      <c r="AJ181" s="1">
        <v>4091.9</v>
      </c>
      <c r="AK181" s="1">
        <v>713.7</v>
      </c>
      <c r="AL181" s="1">
        <v>1072.8</v>
      </c>
      <c r="AM181" s="1">
        <v>0</v>
      </c>
      <c r="AN181" s="1">
        <v>0</v>
      </c>
      <c r="AO181" s="1">
        <v>780</v>
      </c>
      <c r="AP181" s="1">
        <v>2556.1887499999998</v>
      </c>
      <c r="AQ181" s="1">
        <v>164.02500000000001</v>
      </c>
      <c r="AR181" s="1">
        <v>3141.75</v>
      </c>
      <c r="AS181" s="1">
        <v>48.465000000000003</v>
      </c>
      <c r="AT181" s="1">
        <v>1194.78</v>
      </c>
      <c r="AU181" s="1">
        <v>361.56416666666701</v>
      </c>
      <c r="AV181" s="1">
        <v>61.542250000000003</v>
      </c>
      <c r="AW181" s="1">
        <v>73.732500000000002</v>
      </c>
      <c r="AX181" s="1">
        <v>22.936250000000001</v>
      </c>
      <c r="AY181" s="1">
        <v>0</v>
      </c>
      <c r="AZ181" s="1">
        <v>0</v>
      </c>
      <c r="BA181" s="1">
        <v>0</v>
      </c>
      <c r="BB181" s="1">
        <v>2502.92875</v>
      </c>
      <c r="BC181" s="1">
        <v>382.81458333333302</v>
      </c>
      <c r="BD181" s="1">
        <v>1084.5</v>
      </c>
      <c r="BE181" s="1">
        <v>1470.1446428571401</v>
      </c>
      <c r="BF181" s="1">
        <v>318.14999999999998</v>
      </c>
      <c r="BG181" s="1">
        <v>671.625</v>
      </c>
      <c r="BH181" s="1">
        <v>171.6</v>
      </c>
      <c r="BI181" s="1">
        <v>762.4</v>
      </c>
      <c r="BJ181" s="1">
        <v>330.4</v>
      </c>
      <c r="BK181" s="1">
        <v>414.45</v>
      </c>
      <c r="BL181" s="1">
        <v>110.125</v>
      </c>
      <c r="BM181" s="1">
        <v>0</v>
      </c>
      <c r="BN181" s="1">
        <v>904.125</v>
      </c>
      <c r="BO181" s="1">
        <v>390.12666666666701</v>
      </c>
      <c r="BP181" s="1">
        <v>6068.5970833333304</v>
      </c>
      <c r="BQ181" s="1">
        <v>363.79166666666703</v>
      </c>
      <c r="BR181" s="1">
        <v>3732.7778571428598</v>
      </c>
      <c r="BS181" s="1">
        <v>700</v>
      </c>
      <c r="BT181" s="1">
        <v>145.5</v>
      </c>
      <c r="BU181" s="1">
        <v>637.35</v>
      </c>
      <c r="BV181" s="1">
        <v>0</v>
      </c>
      <c r="BW181" s="1">
        <v>118.5</v>
      </c>
      <c r="BX181" s="1">
        <v>529.25714285714298</v>
      </c>
      <c r="BY181" s="1">
        <v>551.25</v>
      </c>
      <c r="BZ181" s="1">
        <v>904.3125</v>
      </c>
      <c r="CA181" s="1">
        <v>1794.23125</v>
      </c>
      <c r="CB181" s="1">
        <v>276.25</v>
      </c>
      <c r="CC181" s="1">
        <v>753.6</v>
      </c>
      <c r="CD181" s="1">
        <v>0</v>
      </c>
      <c r="CE181" s="1">
        <v>29.25</v>
      </c>
      <c r="CF181" s="1">
        <v>0</v>
      </c>
      <c r="CG181" s="1">
        <v>12101.767857142901</v>
      </c>
      <c r="CH181" s="1">
        <v>11471.2071428571</v>
      </c>
      <c r="CI181" s="1">
        <v>224.25</v>
      </c>
      <c r="CJ181" s="1">
        <v>2797.875</v>
      </c>
      <c r="CK181" s="1">
        <v>702</v>
      </c>
      <c r="CL181" s="1">
        <v>42.9</v>
      </c>
      <c r="CM181" s="1">
        <v>61.8</v>
      </c>
      <c r="CN181" s="1">
        <v>231</v>
      </c>
      <c r="CO181" s="1">
        <v>570.36</v>
      </c>
      <c r="CP181" s="1">
        <v>356.9</v>
      </c>
      <c r="CQ181" s="1">
        <v>20</v>
      </c>
      <c r="CR181" s="1">
        <v>0</v>
      </c>
      <c r="CS181" s="1">
        <v>233.98500000000001</v>
      </c>
      <c r="CT181" s="1">
        <v>51.84375</v>
      </c>
      <c r="CU181" s="1">
        <v>398.875</v>
      </c>
      <c r="CV181" s="1">
        <v>20</v>
      </c>
      <c r="CW181" s="1">
        <v>122.25</v>
      </c>
      <c r="CX181" s="1">
        <v>452.4375</v>
      </c>
      <c r="CY181" s="1">
        <v>167.1</v>
      </c>
      <c r="CZ181" s="1">
        <v>822.5</v>
      </c>
      <c r="DA181" s="1">
        <v>2046.4649999999999</v>
      </c>
      <c r="DB181" s="1">
        <v>103.5</v>
      </c>
      <c r="DC181" s="1">
        <v>1172.7974999999999</v>
      </c>
      <c r="DD181" s="1">
        <v>500</v>
      </c>
      <c r="DE181" s="1">
        <v>336.38249999999999</v>
      </c>
      <c r="DF181" s="1">
        <v>1313.675</v>
      </c>
      <c r="DG181" s="1">
        <v>10046.6183035714</v>
      </c>
      <c r="DH181" s="1">
        <v>5397.7946428571404</v>
      </c>
      <c r="DI181" s="1">
        <v>1057.125</v>
      </c>
      <c r="DJ181" s="1">
        <v>71.7</v>
      </c>
      <c r="DK181" s="1">
        <v>1581.375</v>
      </c>
      <c r="DL181" s="1">
        <v>28.21875</v>
      </c>
      <c r="DM181" s="1">
        <v>644.75</v>
      </c>
      <c r="DN181" s="1">
        <v>512.19500000000005</v>
      </c>
      <c r="DO181" s="1">
        <v>949.32857142857097</v>
      </c>
      <c r="DP181" s="1">
        <v>1168.0357142857099</v>
      </c>
      <c r="DQ181" s="1">
        <v>184.875</v>
      </c>
      <c r="DR181" s="1">
        <v>113</v>
      </c>
      <c r="DS181" s="1">
        <v>83.1</v>
      </c>
      <c r="DT181" s="1">
        <v>393</v>
      </c>
      <c r="DU181" s="1">
        <v>905.5</v>
      </c>
      <c r="EB181" s="1">
        <v>135166.10764285701</v>
      </c>
      <c r="EC181" s="1" t="s">
        <v>490</v>
      </c>
    </row>
    <row r="182" spans="1:133" x14ac:dyDescent="0.2">
      <c r="A182" s="2" t="s">
        <v>491</v>
      </c>
      <c r="B182" s="1">
        <v>1847.21</v>
      </c>
      <c r="C182" s="1">
        <v>164.50375</v>
      </c>
      <c r="D182" s="1">
        <v>1217.75166666667</v>
      </c>
      <c r="E182" s="1">
        <v>75</v>
      </c>
      <c r="F182" s="1">
        <v>1629.1324999999999</v>
      </c>
      <c r="G182" s="1">
        <v>82.6875</v>
      </c>
      <c r="H182" s="1">
        <v>296.37</v>
      </c>
      <c r="I182" s="1">
        <v>641.09749999999997</v>
      </c>
      <c r="J182" s="1">
        <v>1692.9083333333299</v>
      </c>
      <c r="K182" s="1">
        <v>168.32749999999999</v>
      </c>
      <c r="L182" s="1">
        <v>100</v>
      </c>
      <c r="M182" s="1">
        <v>0</v>
      </c>
      <c r="N182" s="1">
        <v>858.09458333333305</v>
      </c>
      <c r="O182" s="1">
        <v>478.24</v>
      </c>
      <c r="P182" s="1">
        <v>563.81062499999996</v>
      </c>
      <c r="Q182" s="1">
        <v>600</v>
      </c>
      <c r="R182" s="1">
        <v>0</v>
      </c>
      <c r="S182" s="1">
        <v>407.4</v>
      </c>
      <c r="T182" s="1">
        <v>14523.163</v>
      </c>
      <c r="U182" s="1">
        <v>446.26499999999999</v>
      </c>
      <c r="V182" s="1">
        <v>1108.8789285714299</v>
      </c>
      <c r="W182" s="1">
        <v>1058.7</v>
      </c>
      <c r="X182" s="1">
        <v>122.535</v>
      </c>
      <c r="Y182" s="1">
        <v>1024.05</v>
      </c>
      <c r="Z182" s="1">
        <v>3716.75107142857</v>
      </c>
      <c r="AA182" s="1">
        <v>0</v>
      </c>
      <c r="AB182" s="1">
        <v>1896.36916666667</v>
      </c>
      <c r="AC182" s="1">
        <v>697.04499999999996</v>
      </c>
      <c r="AD182" s="1">
        <v>203.625</v>
      </c>
      <c r="AE182" s="1">
        <v>1788.75</v>
      </c>
      <c r="AF182" s="1">
        <v>82.5</v>
      </c>
      <c r="AG182" s="1">
        <v>288.12</v>
      </c>
      <c r="AH182" s="1">
        <v>1008.29666666667</v>
      </c>
      <c r="AI182" s="1">
        <v>191.70333333333301</v>
      </c>
      <c r="AJ182" s="1">
        <v>4141.8999999999996</v>
      </c>
      <c r="AK182" s="1">
        <v>713.7</v>
      </c>
      <c r="AL182" s="1">
        <v>1072.8</v>
      </c>
      <c r="AM182" s="1">
        <v>0</v>
      </c>
      <c r="AN182" s="1">
        <v>0</v>
      </c>
      <c r="AO182" s="1">
        <v>730</v>
      </c>
      <c r="AP182" s="1">
        <v>2486.1887499999998</v>
      </c>
      <c r="AQ182" s="1">
        <v>164.02500000000001</v>
      </c>
      <c r="AR182" s="1">
        <v>3141.75</v>
      </c>
      <c r="AS182" s="1">
        <v>48.465000000000003</v>
      </c>
      <c r="AT182" s="1">
        <v>1194.78</v>
      </c>
      <c r="AU182" s="1">
        <v>286.56416666666701</v>
      </c>
      <c r="AV182" s="1">
        <v>61.542250000000003</v>
      </c>
      <c r="AW182" s="1">
        <v>73.732500000000002</v>
      </c>
      <c r="AX182" s="1">
        <v>22.936250000000001</v>
      </c>
      <c r="AY182" s="1">
        <v>0</v>
      </c>
      <c r="AZ182" s="1">
        <v>0</v>
      </c>
      <c r="BA182" s="1">
        <v>0</v>
      </c>
      <c r="BB182" s="1">
        <v>1852.92875</v>
      </c>
      <c r="BC182" s="1">
        <v>382.81458333333302</v>
      </c>
      <c r="BD182" s="1">
        <v>1084.5</v>
      </c>
      <c r="BE182" s="1">
        <v>1470.1446428571401</v>
      </c>
      <c r="BF182" s="1">
        <v>318.14999999999998</v>
      </c>
      <c r="BG182" s="1">
        <v>671.625</v>
      </c>
      <c r="BH182" s="1">
        <v>171.6</v>
      </c>
      <c r="BI182" s="1">
        <v>762.4</v>
      </c>
      <c r="BJ182" s="1">
        <v>330.4</v>
      </c>
      <c r="BK182" s="1">
        <v>414.45</v>
      </c>
      <c r="BL182" s="1">
        <v>110.125</v>
      </c>
      <c r="BM182" s="1">
        <v>0</v>
      </c>
      <c r="BN182" s="1">
        <v>904.125</v>
      </c>
      <c r="BO182" s="1">
        <v>340.12666666666701</v>
      </c>
      <c r="BP182" s="1">
        <v>2368.5970833333299</v>
      </c>
      <c r="BQ182" s="1">
        <v>263.79166666666703</v>
      </c>
      <c r="BR182" s="1">
        <v>3732.7778571428598</v>
      </c>
      <c r="BS182" s="1">
        <v>700</v>
      </c>
      <c r="BT182" s="1">
        <v>145.5</v>
      </c>
      <c r="BU182" s="1">
        <v>637.35</v>
      </c>
      <c r="BV182" s="1">
        <v>0</v>
      </c>
      <c r="BW182" s="1">
        <v>118.5</v>
      </c>
      <c r="BX182" s="1">
        <v>529.25714285714298</v>
      </c>
      <c r="BY182" s="1">
        <v>551.25</v>
      </c>
      <c r="BZ182" s="1">
        <v>904.3125</v>
      </c>
      <c r="CA182" s="1">
        <v>1644.23125</v>
      </c>
      <c r="CB182" s="1">
        <v>276.25</v>
      </c>
      <c r="CC182" s="1">
        <v>753.6</v>
      </c>
      <c r="CD182" s="1">
        <v>0</v>
      </c>
      <c r="CE182" s="1">
        <v>29.25</v>
      </c>
      <c r="CF182" s="1">
        <v>0</v>
      </c>
      <c r="CG182" s="1">
        <v>12021.767857142901</v>
      </c>
      <c r="CH182" s="1">
        <v>6721.2071428571398</v>
      </c>
      <c r="CI182" s="1">
        <v>224.25</v>
      </c>
      <c r="CJ182" s="1">
        <v>2797.875</v>
      </c>
      <c r="CK182" s="1">
        <v>702</v>
      </c>
      <c r="CL182" s="1">
        <v>42.9</v>
      </c>
      <c r="CM182" s="1">
        <v>61.8</v>
      </c>
      <c r="CN182" s="1">
        <v>231</v>
      </c>
      <c r="CO182" s="1">
        <v>570.36</v>
      </c>
      <c r="CP182" s="1">
        <v>356.9</v>
      </c>
      <c r="CQ182" s="1">
        <v>20</v>
      </c>
      <c r="CR182" s="1">
        <v>0</v>
      </c>
      <c r="CS182" s="1">
        <v>33.9849999999999</v>
      </c>
      <c r="CT182" s="1">
        <v>51.84375</v>
      </c>
      <c r="CU182" s="1">
        <v>398.875</v>
      </c>
      <c r="CV182" s="1">
        <v>20</v>
      </c>
      <c r="CW182" s="1">
        <v>122.25</v>
      </c>
      <c r="CX182" s="1">
        <v>452.4375</v>
      </c>
      <c r="CY182" s="1">
        <v>167.1</v>
      </c>
      <c r="CZ182" s="1">
        <v>822.5</v>
      </c>
      <c r="DA182" s="1">
        <v>2046.4649999999999</v>
      </c>
      <c r="DB182" s="1">
        <v>103.5</v>
      </c>
      <c r="DC182" s="1">
        <v>1162.7974999999999</v>
      </c>
      <c r="DD182" s="1">
        <v>500</v>
      </c>
      <c r="DE182" s="1">
        <v>336.38249999999999</v>
      </c>
      <c r="DF182" s="1">
        <v>1313.675</v>
      </c>
      <c r="DG182" s="1">
        <v>4546.6183035714303</v>
      </c>
      <c r="DH182" s="1">
        <v>5247.7946428571404</v>
      </c>
      <c r="DI182" s="1">
        <v>1057.125</v>
      </c>
      <c r="DJ182" s="1">
        <v>71.7</v>
      </c>
      <c r="DK182" s="1">
        <v>1581.375</v>
      </c>
      <c r="DL182" s="1">
        <v>28.21875</v>
      </c>
      <c r="DM182" s="1">
        <v>644.75</v>
      </c>
      <c r="DN182" s="1">
        <v>407.88499999999999</v>
      </c>
      <c r="DO182" s="1">
        <v>949.32857142857097</v>
      </c>
      <c r="DP182" s="1">
        <v>1168.0357142857099</v>
      </c>
      <c r="DQ182" s="1">
        <v>184.875</v>
      </c>
      <c r="DR182" s="1">
        <v>113</v>
      </c>
      <c r="DS182" s="1">
        <v>83.1</v>
      </c>
      <c r="DT182" s="1">
        <v>393</v>
      </c>
      <c r="DU182" s="1">
        <v>905.5</v>
      </c>
      <c r="EB182" s="1">
        <v>123249.90441666701</v>
      </c>
      <c r="EC182" s="1" t="s">
        <v>491</v>
      </c>
    </row>
    <row r="183" spans="1:133" x14ac:dyDescent="0.2">
      <c r="A183" s="2"/>
    </row>
    <row r="184" spans="1:133" x14ac:dyDescent="0.2">
      <c r="A184" s="2" t="s">
        <v>492</v>
      </c>
      <c r="B184" s="1">
        <v>7940.7318095238097</v>
      </c>
      <c r="C184" s="1">
        <v>238.72808333333299</v>
      </c>
      <c r="D184" s="1">
        <v>2558.3487619047601</v>
      </c>
      <c r="E184" s="1">
        <v>338.24761904761903</v>
      </c>
      <c r="F184" s="1">
        <v>4740.3789880952399</v>
      </c>
      <c r="G184" s="1">
        <v>163.830357142857</v>
      </c>
      <c r="H184" s="1">
        <v>400.95666666666699</v>
      </c>
      <c r="I184" s="1">
        <v>806.96502380952404</v>
      </c>
      <c r="J184" s="1">
        <v>2398.9293333333299</v>
      </c>
      <c r="K184" s="1">
        <v>231.45130952381001</v>
      </c>
      <c r="L184" s="1">
        <v>1147.4361904761899</v>
      </c>
      <c r="M184" s="1">
        <v>0</v>
      </c>
      <c r="N184" s="1">
        <v>1259.42696428571</v>
      </c>
      <c r="O184" s="1">
        <v>561.09380952381002</v>
      </c>
      <c r="P184" s="1">
        <v>665.19062499999995</v>
      </c>
      <c r="Q184" s="1">
        <v>1445.0133333333299</v>
      </c>
      <c r="R184" s="1">
        <v>0</v>
      </c>
      <c r="S184" s="1">
        <v>502.29523809523801</v>
      </c>
      <c r="T184" s="1">
        <v>47976.157666666702</v>
      </c>
      <c r="U184" s="1">
        <v>517.11261904761898</v>
      </c>
      <c r="V184" s="1">
        <v>1646.59071428571</v>
      </c>
      <c r="W184" s="1">
        <v>2095.9357142857102</v>
      </c>
      <c r="X184" s="1">
        <v>97.220714285714294</v>
      </c>
      <c r="Y184" s="1">
        <v>1022.85</v>
      </c>
      <c r="Z184" s="1">
        <v>3532.7321428571399</v>
      </c>
      <c r="AA184" s="1">
        <v>45.034285714285701</v>
      </c>
      <c r="AB184" s="1">
        <v>6190.2329761904803</v>
      </c>
      <c r="AC184" s="1">
        <v>1483.71357142857</v>
      </c>
      <c r="AD184" s="1">
        <v>313.35071428571399</v>
      </c>
      <c r="AE184" s="1">
        <v>2724.1785714285702</v>
      </c>
      <c r="AF184" s="1">
        <v>89.757142857142796</v>
      </c>
      <c r="AG184" s="1">
        <v>455.48</v>
      </c>
      <c r="AH184" s="1">
        <v>2375.7233333333302</v>
      </c>
      <c r="AI184" s="1">
        <v>326.19933333333302</v>
      </c>
      <c r="AJ184" s="1">
        <v>8110.6857142857098</v>
      </c>
      <c r="AK184" s="1">
        <v>871.75714285714298</v>
      </c>
      <c r="AL184" s="1">
        <v>1681.25714285714</v>
      </c>
      <c r="AM184" s="1">
        <v>0</v>
      </c>
      <c r="AN184" s="1">
        <v>0</v>
      </c>
      <c r="AO184" s="1">
        <v>1040.55833333333</v>
      </c>
      <c r="AP184" s="1">
        <v>9089.5601785714298</v>
      </c>
      <c r="AQ184" s="1">
        <v>242.19642857142901</v>
      </c>
      <c r="AR184" s="1">
        <v>4807.0357142857201</v>
      </c>
      <c r="AS184" s="1">
        <v>25.9735714285714</v>
      </c>
      <c r="AT184" s="1">
        <v>1366.24761904762</v>
      </c>
      <c r="AU184" s="1">
        <v>0</v>
      </c>
      <c r="AV184" s="1">
        <v>123.482821428571</v>
      </c>
      <c r="AW184" s="1">
        <v>138.20178571428599</v>
      </c>
      <c r="AX184" s="1">
        <v>46.472678571428602</v>
      </c>
      <c r="AY184" s="1">
        <v>0</v>
      </c>
      <c r="AZ184" s="1">
        <v>0</v>
      </c>
      <c r="BA184" s="1">
        <v>238.666666666667</v>
      </c>
      <c r="BB184" s="1">
        <v>3467.55375</v>
      </c>
      <c r="BC184" s="1">
        <v>711.56458333333296</v>
      </c>
      <c r="BD184" s="1">
        <v>1219.5</v>
      </c>
      <c r="BE184" s="1">
        <v>3038.0065476190498</v>
      </c>
      <c r="BF184" s="1">
        <v>538.95000000000005</v>
      </c>
      <c r="BG184" s="1">
        <v>1342.125</v>
      </c>
      <c r="BH184" s="1">
        <v>194.1</v>
      </c>
      <c r="BI184" s="1">
        <v>760.8</v>
      </c>
      <c r="BJ184" s="1">
        <v>299.2</v>
      </c>
      <c r="BK184" s="1">
        <v>412.05</v>
      </c>
      <c r="BL184" s="1">
        <v>106.125</v>
      </c>
      <c r="BM184" s="1">
        <v>0</v>
      </c>
      <c r="BN184" s="1">
        <v>1242.125</v>
      </c>
      <c r="BO184" s="1">
        <v>597.72666666666703</v>
      </c>
      <c r="BP184" s="1">
        <v>6460.5845833333296</v>
      </c>
      <c r="BQ184" s="1">
        <v>416.29166666666703</v>
      </c>
      <c r="BR184" s="1">
        <v>10224.0778571429</v>
      </c>
      <c r="BS184" s="1">
        <v>0</v>
      </c>
      <c r="BT184" s="1">
        <v>159</v>
      </c>
      <c r="BU184" s="1">
        <v>630.15</v>
      </c>
      <c r="BV184" s="1">
        <v>0</v>
      </c>
      <c r="BW184" s="1">
        <v>112.5</v>
      </c>
      <c r="BX184" s="1">
        <v>299.2</v>
      </c>
      <c r="BY184" s="1">
        <v>790.05</v>
      </c>
      <c r="BZ184" s="1">
        <v>1094.8125</v>
      </c>
      <c r="CA184" s="1">
        <v>4586.5526785714301</v>
      </c>
      <c r="CB184" s="1">
        <v>535.96428571428601</v>
      </c>
      <c r="CC184" s="1">
        <v>0</v>
      </c>
      <c r="CD184" s="1">
        <v>0</v>
      </c>
      <c r="CE184" s="1">
        <v>23.25</v>
      </c>
      <c r="CF184" s="1">
        <v>0</v>
      </c>
      <c r="CG184" s="1">
        <v>22107.383928571398</v>
      </c>
      <c r="CH184" s="1">
        <v>21028.314285714299</v>
      </c>
      <c r="CI184" s="1">
        <v>295.56428571428597</v>
      </c>
      <c r="CJ184" s="1">
        <v>5806.1378571428604</v>
      </c>
      <c r="CK184" s="1">
        <v>1640.7857142857099</v>
      </c>
      <c r="CL184" s="1">
        <v>46.328571428571401</v>
      </c>
      <c r="CM184" s="1">
        <v>99.514285714285705</v>
      </c>
      <c r="CN184" s="1">
        <v>527.74285714285702</v>
      </c>
      <c r="CO184" s="1">
        <v>7691.3314285714296</v>
      </c>
      <c r="CP184" s="1">
        <v>1103.55714285714</v>
      </c>
      <c r="CQ184" s="1">
        <v>2</v>
      </c>
      <c r="CR184" s="1">
        <v>0</v>
      </c>
      <c r="CS184" s="1">
        <v>521.04357142857202</v>
      </c>
      <c r="CT184" s="1">
        <v>115.272321428571</v>
      </c>
      <c r="CU184" s="1">
        <v>649.61309523809496</v>
      </c>
      <c r="CV184" s="1">
        <v>0</v>
      </c>
      <c r="CW184" s="1">
        <v>153.607142857143</v>
      </c>
      <c r="CX184" s="1">
        <v>2925.2232142857101</v>
      </c>
      <c r="CY184" s="1">
        <v>199.15714285714299</v>
      </c>
      <c r="CZ184" s="1">
        <v>1349.07142857143</v>
      </c>
      <c r="DA184" s="1">
        <v>3255.8592857142899</v>
      </c>
      <c r="DB184" s="1">
        <v>112.071428571429</v>
      </c>
      <c r="DC184" s="1">
        <v>2341.67464285714</v>
      </c>
      <c r="DD184" s="1">
        <v>272</v>
      </c>
      <c r="DE184" s="1">
        <v>605.05250000000001</v>
      </c>
      <c r="DF184" s="1">
        <v>3007.5321428571401</v>
      </c>
      <c r="DG184" s="1">
        <v>9512.9754464285706</v>
      </c>
      <c r="DH184" s="1">
        <v>16626.741071428602</v>
      </c>
      <c r="DI184" s="1">
        <v>1939.55357142857</v>
      </c>
      <c r="DJ184" s="1">
        <v>169.585714285714</v>
      </c>
      <c r="DK184" s="1">
        <v>2783.3035714285702</v>
      </c>
      <c r="DL184" s="1">
        <v>58.21875</v>
      </c>
      <c r="DM184" s="1">
        <v>2820.4642857142799</v>
      </c>
      <c r="DN184" s="1">
        <v>1263.2278571428601</v>
      </c>
      <c r="DO184" s="1">
        <v>280.709523809524</v>
      </c>
      <c r="DP184" s="1">
        <v>153.27380952381</v>
      </c>
      <c r="DQ184" s="1">
        <v>0</v>
      </c>
      <c r="DR184" s="1">
        <v>0</v>
      </c>
      <c r="DS184" s="1">
        <v>0</v>
      </c>
      <c r="DT184" s="1">
        <v>3.3809523809524098</v>
      </c>
      <c r="DU184" s="1">
        <v>460.92857142857201</v>
      </c>
      <c r="DV184" s="1">
        <v>0</v>
      </c>
      <c r="DW184" s="1">
        <v>0</v>
      </c>
      <c r="DX184" s="1">
        <v>0</v>
      </c>
      <c r="DZ184" s="1">
        <v>0</v>
      </c>
      <c r="EA184" s="1">
        <v>0</v>
      </c>
      <c r="EB184" s="1">
        <v>275263.85092857102</v>
      </c>
      <c r="EC184" s="1" t="s">
        <v>492</v>
      </c>
    </row>
    <row r="185" spans="1:133" x14ac:dyDescent="0.2">
      <c r="A185" s="2" t="s">
        <v>480</v>
      </c>
      <c r="B185" s="1">
        <v>536.32180952380997</v>
      </c>
      <c r="C185" s="1">
        <v>44.224333333333298</v>
      </c>
      <c r="D185" s="1">
        <v>0</v>
      </c>
      <c r="E185" s="1">
        <v>55.247619047618997</v>
      </c>
      <c r="F185" s="1">
        <v>0</v>
      </c>
      <c r="G185" s="1">
        <v>21.1428571428571</v>
      </c>
      <c r="H185" s="1">
        <v>104.586666666667</v>
      </c>
      <c r="I185" s="1">
        <v>0</v>
      </c>
      <c r="J185" s="1">
        <v>84.76</v>
      </c>
      <c r="K185" s="1">
        <v>27.123809523809499</v>
      </c>
      <c r="L185" s="1">
        <v>147.436190476191</v>
      </c>
      <c r="M185" s="1">
        <v>0</v>
      </c>
      <c r="N185" s="1">
        <v>229.01238095238099</v>
      </c>
      <c r="O185" s="1">
        <v>0</v>
      </c>
      <c r="P185" s="1">
        <v>0</v>
      </c>
      <c r="Q185" s="1">
        <v>661.33333333333303</v>
      </c>
      <c r="R185" s="1">
        <v>0</v>
      </c>
      <c r="S185" s="1">
        <v>94.895238095238099</v>
      </c>
      <c r="T185" s="1">
        <v>2281.0533333333301</v>
      </c>
      <c r="U185" s="1">
        <v>0</v>
      </c>
      <c r="V185" s="1">
        <v>0</v>
      </c>
      <c r="W185" s="1">
        <v>180.92</v>
      </c>
      <c r="X185" s="1">
        <v>0</v>
      </c>
      <c r="Y185" s="1">
        <v>0</v>
      </c>
      <c r="Z185" s="1">
        <v>0</v>
      </c>
      <c r="AA185" s="1">
        <v>13.9542857142857</v>
      </c>
      <c r="AB185" s="1">
        <v>1499.0304761904799</v>
      </c>
      <c r="AC185" s="1">
        <v>253.74857142857101</v>
      </c>
      <c r="AD185" s="1">
        <v>109.72571428571401</v>
      </c>
      <c r="AE185" s="1">
        <v>403.82857142857102</v>
      </c>
      <c r="AF185" s="1">
        <v>7.2571428571428598</v>
      </c>
      <c r="AG185" s="1">
        <v>167.36</v>
      </c>
      <c r="AH185" s="1">
        <v>911.386666666667</v>
      </c>
      <c r="AI185" s="1">
        <v>0</v>
      </c>
      <c r="AJ185" s="1">
        <v>1867.88571428571</v>
      </c>
      <c r="AK185" s="1">
        <v>158.05714285714299</v>
      </c>
      <c r="AL185" s="1">
        <v>608.45714285714303</v>
      </c>
      <c r="AM185" s="1">
        <v>0</v>
      </c>
      <c r="AN185" s="1">
        <v>0</v>
      </c>
      <c r="AO185" s="1">
        <v>49.373333333333299</v>
      </c>
      <c r="AP185" s="1">
        <v>3597.2285714285699</v>
      </c>
      <c r="AQ185" s="1">
        <v>78.171428571428606</v>
      </c>
      <c r="AR185" s="1">
        <v>723.28571428571399</v>
      </c>
      <c r="AS185" s="1">
        <v>0</v>
      </c>
      <c r="AT185" s="1">
        <v>154.647619047619</v>
      </c>
      <c r="AU185" s="1">
        <v>0</v>
      </c>
      <c r="AV185" s="1">
        <v>59.090571428571401</v>
      </c>
      <c r="AW185" s="1">
        <v>64.469285714285704</v>
      </c>
      <c r="AX185" s="1">
        <v>19.736428571428601</v>
      </c>
      <c r="AY185" s="1">
        <v>0</v>
      </c>
      <c r="AZ185" s="1">
        <v>0</v>
      </c>
      <c r="BA185" s="1">
        <v>238.666666666667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1616.07142857143</v>
      </c>
      <c r="CB185" s="1">
        <v>82.714285714285694</v>
      </c>
      <c r="CE185" s="1">
        <v>0</v>
      </c>
      <c r="CF185" s="1">
        <v>0</v>
      </c>
      <c r="CG185" s="1">
        <v>0</v>
      </c>
      <c r="CH185" s="1">
        <v>4750.4571428571398</v>
      </c>
      <c r="CI185" s="1">
        <v>71.314285714285703</v>
      </c>
      <c r="CJ185" s="1">
        <v>1993.0628571428599</v>
      </c>
      <c r="CK185" s="1">
        <v>581.78571428571399</v>
      </c>
      <c r="CL185" s="1">
        <v>3.4285714285714399</v>
      </c>
      <c r="CM185" s="1">
        <v>37.714285714285701</v>
      </c>
      <c r="CN185" s="1">
        <v>296.74285714285702</v>
      </c>
      <c r="CO185" s="1">
        <v>7033.3714285714304</v>
      </c>
      <c r="CP185" s="1">
        <v>396.05714285714299</v>
      </c>
      <c r="CQ185" s="1">
        <v>0</v>
      </c>
      <c r="CR185" s="1">
        <v>0</v>
      </c>
      <c r="CS185" s="1">
        <v>105.028571428571</v>
      </c>
      <c r="CT185" s="1">
        <v>33.428571428571402</v>
      </c>
      <c r="CU185" s="1">
        <v>51.738095238095198</v>
      </c>
      <c r="CV185" s="1">
        <v>0</v>
      </c>
      <c r="CW185" s="1">
        <v>31.3571428571429</v>
      </c>
      <c r="CX185" s="1">
        <v>1921.7857142857099</v>
      </c>
      <c r="CY185" s="1">
        <v>32.0571428571429</v>
      </c>
      <c r="CZ185" s="1">
        <v>433.37142857142902</v>
      </c>
      <c r="DA185" s="1">
        <v>453.39428571428601</v>
      </c>
      <c r="DB185" s="1">
        <v>8.5714285714285694</v>
      </c>
      <c r="DC185" s="1">
        <v>756.61714285714299</v>
      </c>
      <c r="DD185" s="1">
        <v>0</v>
      </c>
      <c r="DE185" s="1">
        <v>144.18</v>
      </c>
      <c r="DF185" s="1">
        <v>1182.1071428571399</v>
      </c>
      <c r="DG185" s="1">
        <v>0</v>
      </c>
      <c r="DH185" s="1">
        <v>510.42857142857201</v>
      </c>
      <c r="DI185" s="1">
        <v>511.92857142857201</v>
      </c>
      <c r="DJ185" s="1">
        <v>97.8857142857143</v>
      </c>
      <c r="DK185" s="1">
        <v>811.92857142857201</v>
      </c>
      <c r="DL185" s="1">
        <v>22.5</v>
      </c>
      <c r="DM185" s="1">
        <v>2250.7142857142799</v>
      </c>
      <c r="DN185" s="1">
        <v>620.65714285714296</v>
      </c>
      <c r="DO185" s="1">
        <v>0</v>
      </c>
      <c r="DP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Z185" s="1">
        <v>0</v>
      </c>
      <c r="EA185" s="1">
        <v>0</v>
      </c>
      <c r="EB185" s="1">
        <v>42295.818142857097</v>
      </c>
      <c r="EC185" s="1" t="s">
        <v>480</v>
      </c>
    </row>
    <row r="186" spans="1:133" x14ac:dyDescent="0.2">
      <c r="A186" s="2" t="s">
        <v>481</v>
      </c>
      <c r="B186" s="1">
        <v>5474.7</v>
      </c>
      <c r="C186" s="1">
        <v>0</v>
      </c>
      <c r="D186" s="1">
        <v>1280.5970952381001</v>
      </c>
      <c r="E186" s="1">
        <v>0</v>
      </c>
      <c r="F186" s="1">
        <v>1082.68523809524</v>
      </c>
      <c r="G186" s="1">
        <v>0</v>
      </c>
      <c r="H186" s="1">
        <v>0</v>
      </c>
      <c r="I186" s="1">
        <v>0</v>
      </c>
      <c r="J186" s="1">
        <v>159.04</v>
      </c>
      <c r="K186" s="1">
        <v>0</v>
      </c>
      <c r="L186" s="1">
        <v>0</v>
      </c>
      <c r="M186" s="1">
        <v>0</v>
      </c>
      <c r="N186" s="1">
        <v>26.64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2873.92</v>
      </c>
      <c r="U186" s="1">
        <v>2.4476190476190598</v>
      </c>
      <c r="V186" s="1">
        <v>120.371428571428</v>
      </c>
      <c r="W186" s="1">
        <v>15.6</v>
      </c>
      <c r="X186" s="1">
        <v>0</v>
      </c>
      <c r="Y186" s="1">
        <v>0</v>
      </c>
      <c r="Z186" s="1">
        <v>0</v>
      </c>
      <c r="AA186" s="1">
        <v>0</v>
      </c>
      <c r="AB186" s="1">
        <v>415.84</v>
      </c>
      <c r="AC186" s="1">
        <v>91.319999999999894</v>
      </c>
      <c r="AD186" s="1">
        <v>0</v>
      </c>
      <c r="AE186" s="1">
        <v>48</v>
      </c>
      <c r="AF186" s="1">
        <v>0</v>
      </c>
      <c r="AG186" s="1">
        <v>0</v>
      </c>
      <c r="AH186" s="1">
        <v>170.52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184</v>
      </c>
      <c r="AP186" s="1">
        <v>325.8</v>
      </c>
      <c r="AQ186" s="1">
        <v>0</v>
      </c>
      <c r="AR186" s="1">
        <v>6</v>
      </c>
      <c r="AS186" s="1">
        <v>0</v>
      </c>
      <c r="AT186" s="1">
        <v>0</v>
      </c>
      <c r="AU186" s="1">
        <v>0</v>
      </c>
      <c r="AV186" s="1">
        <v>2.85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161.25</v>
      </c>
      <c r="BC186" s="1">
        <v>58</v>
      </c>
      <c r="BD186" s="1">
        <v>0</v>
      </c>
      <c r="BE186" s="1">
        <v>0</v>
      </c>
      <c r="BF186" s="1">
        <v>0</v>
      </c>
      <c r="BG186" s="1">
        <v>27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18</v>
      </c>
      <c r="BO186" s="1">
        <v>0</v>
      </c>
      <c r="BP186" s="1">
        <v>0</v>
      </c>
      <c r="BQ186" s="1">
        <v>0</v>
      </c>
      <c r="BR186" s="1">
        <v>74.400000000000006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22.5</v>
      </c>
      <c r="CA186" s="1">
        <v>49.75</v>
      </c>
      <c r="CB186" s="1">
        <v>9</v>
      </c>
      <c r="CE186" s="1">
        <v>0</v>
      </c>
      <c r="CF186" s="1">
        <v>0</v>
      </c>
      <c r="CG186" s="1">
        <v>0</v>
      </c>
      <c r="CH186" s="1">
        <v>1299.5999999999999</v>
      </c>
      <c r="CI186" s="1">
        <v>0</v>
      </c>
      <c r="CJ186" s="1">
        <v>75.599999999999895</v>
      </c>
      <c r="CK186" s="1">
        <v>43.5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51</v>
      </c>
      <c r="CV186" s="1">
        <v>0</v>
      </c>
      <c r="CW186" s="1">
        <v>0</v>
      </c>
      <c r="CX186" s="1">
        <v>15</v>
      </c>
      <c r="CY186" s="1">
        <v>0</v>
      </c>
      <c r="CZ186" s="1">
        <v>1.2000000000000499</v>
      </c>
      <c r="DA186" s="1">
        <v>43.200000000000102</v>
      </c>
      <c r="DB186" s="1">
        <v>0</v>
      </c>
      <c r="DC186" s="1">
        <v>164.16</v>
      </c>
      <c r="DD186" s="1">
        <v>0</v>
      </c>
      <c r="DE186" s="1">
        <v>5.5799999999999796</v>
      </c>
      <c r="DF186" s="1">
        <v>18.25</v>
      </c>
      <c r="DG186" s="1">
        <v>0</v>
      </c>
      <c r="DH186" s="1">
        <v>114</v>
      </c>
      <c r="DI186" s="1">
        <v>22.5</v>
      </c>
      <c r="DJ186" s="1">
        <v>0</v>
      </c>
      <c r="DK186" s="1">
        <v>22.5</v>
      </c>
      <c r="DL186" s="1">
        <v>0</v>
      </c>
      <c r="DM186" s="1">
        <v>48</v>
      </c>
      <c r="DN186" s="1">
        <v>0</v>
      </c>
      <c r="DO186" s="1">
        <v>0</v>
      </c>
      <c r="DP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Z186" s="1">
        <v>0</v>
      </c>
      <c r="EA186" s="1">
        <v>0</v>
      </c>
      <c r="EB186" s="1">
        <v>14624.3213809524</v>
      </c>
      <c r="EC186" s="1" t="s">
        <v>481</v>
      </c>
    </row>
    <row r="187" spans="1:133" x14ac:dyDescent="0.2">
      <c r="A187" s="2" t="s">
        <v>482</v>
      </c>
      <c r="B187" s="1">
        <v>82.5</v>
      </c>
      <c r="C187" s="1">
        <v>30</v>
      </c>
      <c r="D187" s="1">
        <v>60</v>
      </c>
      <c r="E187" s="1">
        <v>33</v>
      </c>
      <c r="F187" s="1">
        <v>1133.68</v>
      </c>
      <c r="G187" s="1">
        <v>60</v>
      </c>
      <c r="H187" s="1">
        <v>0</v>
      </c>
      <c r="I187" s="1">
        <v>165.86752380952399</v>
      </c>
      <c r="J187" s="1">
        <v>571.20000000000005</v>
      </c>
      <c r="K187" s="1">
        <v>36</v>
      </c>
      <c r="L187" s="1">
        <v>0</v>
      </c>
      <c r="M187" s="1">
        <v>0</v>
      </c>
      <c r="N187" s="1">
        <v>245.68</v>
      </c>
      <c r="O187" s="1">
        <v>50.883809523809603</v>
      </c>
      <c r="P187" s="1">
        <v>101.38</v>
      </c>
      <c r="Q187" s="1">
        <v>183.68</v>
      </c>
      <c r="R187" s="1">
        <v>0</v>
      </c>
      <c r="S187" s="1">
        <v>0</v>
      </c>
      <c r="T187" s="1">
        <v>5270.72</v>
      </c>
      <c r="U187" s="1">
        <v>68.400000000000006</v>
      </c>
      <c r="V187" s="1">
        <v>434.4</v>
      </c>
      <c r="W187" s="1">
        <v>690.48</v>
      </c>
      <c r="X187" s="1">
        <v>0</v>
      </c>
      <c r="Y187" s="1">
        <v>0</v>
      </c>
      <c r="Z187" s="1">
        <v>244.99285714285699</v>
      </c>
      <c r="AA187" s="1">
        <v>31.08</v>
      </c>
      <c r="AB187" s="1">
        <v>1527.2</v>
      </c>
      <c r="AC187" s="1">
        <v>147.6</v>
      </c>
      <c r="AD187" s="1">
        <v>0</v>
      </c>
      <c r="AE187" s="1">
        <v>483.6</v>
      </c>
      <c r="AF187" s="1">
        <v>0</v>
      </c>
      <c r="AG187" s="1">
        <v>0</v>
      </c>
      <c r="AH187" s="1">
        <v>226.24</v>
      </c>
      <c r="AI187" s="1">
        <v>0</v>
      </c>
      <c r="AJ187" s="1">
        <v>789.6</v>
      </c>
      <c r="AK187" s="1">
        <v>0</v>
      </c>
      <c r="AL187" s="1">
        <v>0</v>
      </c>
      <c r="AM187" s="1">
        <v>0</v>
      </c>
      <c r="AN187" s="1">
        <v>0</v>
      </c>
      <c r="AO187" s="1">
        <v>283.36</v>
      </c>
      <c r="AP187" s="1">
        <v>617.39999999999895</v>
      </c>
      <c r="AQ187" s="1">
        <v>0</v>
      </c>
      <c r="AR187" s="1">
        <v>936</v>
      </c>
      <c r="AS187" s="1">
        <v>0</v>
      </c>
      <c r="AT187" s="1">
        <v>211.6</v>
      </c>
      <c r="AU187" s="1">
        <v>0</v>
      </c>
      <c r="AV187" s="1">
        <v>0</v>
      </c>
      <c r="AW187" s="1">
        <v>0</v>
      </c>
      <c r="AX187" s="1">
        <v>3.8</v>
      </c>
      <c r="AY187" s="1">
        <v>0</v>
      </c>
      <c r="AZ187" s="1">
        <v>0</v>
      </c>
      <c r="BA187" s="1">
        <v>0</v>
      </c>
      <c r="BB187" s="1">
        <v>309.5</v>
      </c>
      <c r="BC187" s="1">
        <v>72.5</v>
      </c>
      <c r="BD187" s="1">
        <v>135</v>
      </c>
      <c r="BE187" s="1">
        <v>422.4</v>
      </c>
      <c r="BF187" s="1">
        <v>220.8</v>
      </c>
      <c r="BG187" s="1">
        <v>643.5</v>
      </c>
      <c r="BH187" s="1">
        <v>22.5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320</v>
      </c>
      <c r="BO187" s="1">
        <v>0</v>
      </c>
      <c r="BP187" s="1">
        <v>527.5</v>
      </c>
      <c r="BQ187" s="1">
        <v>2.5</v>
      </c>
      <c r="BR187" s="1">
        <v>1368</v>
      </c>
      <c r="BT187" s="1">
        <v>13.5</v>
      </c>
      <c r="BU187" s="1">
        <v>0</v>
      </c>
      <c r="BV187" s="1">
        <v>0</v>
      </c>
      <c r="BW187" s="1">
        <v>0</v>
      </c>
      <c r="BX187" s="1">
        <v>0</v>
      </c>
      <c r="BY187" s="1">
        <v>238.8</v>
      </c>
      <c r="BZ187" s="1">
        <v>168</v>
      </c>
      <c r="CA187" s="1">
        <v>361</v>
      </c>
      <c r="CB187" s="1">
        <v>90</v>
      </c>
      <c r="CE187" s="1">
        <v>0</v>
      </c>
      <c r="CF187" s="1">
        <v>0</v>
      </c>
      <c r="CG187" s="1">
        <v>2891.5714285714298</v>
      </c>
      <c r="CH187" s="1">
        <v>2138.4</v>
      </c>
      <c r="CI187" s="1">
        <v>0</v>
      </c>
      <c r="CJ187" s="1">
        <v>939.6</v>
      </c>
      <c r="CK187" s="1">
        <v>313.5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30</v>
      </c>
      <c r="CU187" s="1">
        <v>48</v>
      </c>
      <c r="CV187" s="1">
        <v>0</v>
      </c>
      <c r="CW187" s="1">
        <v>0</v>
      </c>
      <c r="CX187" s="1">
        <v>36</v>
      </c>
      <c r="CY187" s="1">
        <v>0</v>
      </c>
      <c r="CZ187" s="1">
        <v>92</v>
      </c>
      <c r="DA187" s="1">
        <v>712.8</v>
      </c>
      <c r="DB187" s="1">
        <v>0</v>
      </c>
      <c r="DC187" s="1">
        <v>273.24</v>
      </c>
      <c r="DD187" s="1">
        <v>0</v>
      </c>
      <c r="DE187" s="1">
        <v>100.44</v>
      </c>
      <c r="DF187" s="1">
        <v>493.5</v>
      </c>
      <c r="DG187" s="1">
        <v>0</v>
      </c>
      <c r="DH187" s="1">
        <v>612</v>
      </c>
      <c r="DI187" s="1">
        <v>348</v>
      </c>
      <c r="DJ187" s="1">
        <v>0</v>
      </c>
      <c r="DK187" s="1">
        <v>367.5</v>
      </c>
      <c r="DL187" s="1">
        <v>7.5</v>
      </c>
      <c r="DM187" s="1">
        <v>27</v>
      </c>
      <c r="DN187" s="1">
        <v>0</v>
      </c>
      <c r="DO187" s="1">
        <v>0</v>
      </c>
      <c r="DP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Z187" s="1">
        <v>0</v>
      </c>
      <c r="EA187" s="1">
        <v>0</v>
      </c>
      <c r="EB187" s="1">
        <v>29066.895619047598</v>
      </c>
      <c r="EC187" s="1" t="s">
        <v>482</v>
      </c>
    </row>
    <row r="188" spans="1:133" x14ac:dyDescent="0.2">
      <c r="A188" s="2"/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Z188" s="1">
        <v>0</v>
      </c>
      <c r="EA188" s="1">
        <v>0</v>
      </c>
      <c r="EB188" s="1">
        <v>0</v>
      </c>
    </row>
    <row r="189" spans="1:133" x14ac:dyDescent="0.2">
      <c r="A189" s="2"/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Z189" s="1">
        <v>0</v>
      </c>
      <c r="EA189" s="1">
        <v>0</v>
      </c>
      <c r="EB189" s="1">
        <v>0</v>
      </c>
    </row>
    <row r="190" spans="1:133" x14ac:dyDescent="0.2">
      <c r="A190" s="2" t="s">
        <v>493</v>
      </c>
      <c r="B190" s="1">
        <v>1847.21</v>
      </c>
      <c r="C190" s="1">
        <v>164.50375</v>
      </c>
      <c r="D190" s="1">
        <v>1217.75166666667</v>
      </c>
      <c r="E190" s="1">
        <v>250</v>
      </c>
      <c r="F190" s="1">
        <v>2524.0137500000001</v>
      </c>
      <c r="G190" s="1">
        <v>82.6875</v>
      </c>
      <c r="H190" s="1">
        <v>296.37</v>
      </c>
      <c r="I190" s="1">
        <v>641.09749999999997</v>
      </c>
      <c r="J190" s="1">
        <v>1583.9293333333301</v>
      </c>
      <c r="K190" s="1">
        <v>168.32749999999999</v>
      </c>
      <c r="L190" s="1">
        <v>1000</v>
      </c>
      <c r="M190" s="1">
        <v>0</v>
      </c>
      <c r="N190" s="1">
        <v>758.09458333333305</v>
      </c>
      <c r="O190" s="1">
        <v>510.21</v>
      </c>
      <c r="P190" s="1">
        <v>563.81062499999996</v>
      </c>
      <c r="Q190" s="1">
        <v>600</v>
      </c>
      <c r="R190" s="1">
        <v>0</v>
      </c>
      <c r="S190" s="1">
        <v>407.4</v>
      </c>
      <c r="T190" s="1">
        <v>37550.464333333301</v>
      </c>
      <c r="U190" s="1">
        <v>446.26499999999999</v>
      </c>
      <c r="V190" s="1">
        <v>1091.8192857142899</v>
      </c>
      <c r="W190" s="1">
        <v>1208.93571428571</v>
      </c>
      <c r="X190" s="1">
        <v>97.220714285714294</v>
      </c>
      <c r="Y190" s="1">
        <v>1022.85</v>
      </c>
      <c r="Z190" s="1">
        <v>3287.73928571428</v>
      </c>
      <c r="AA190" s="1">
        <v>0</v>
      </c>
      <c r="AB190" s="1">
        <v>2748.1624999999999</v>
      </c>
      <c r="AC190" s="1">
        <v>991.04499999999996</v>
      </c>
      <c r="AD190" s="1">
        <v>203.625</v>
      </c>
      <c r="AE190" s="1">
        <v>1788.75</v>
      </c>
      <c r="AF190" s="1">
        <v>82.5</v>
      </c>
      <c r="AG190" s="1">
        <v>288.12</v>
      </c>
      <c r="AH190" s="1">
        <v>1067.57666666667</v>
      </c>
      <c r="AI190" s="1">
        <v>326.19933333333302</v>
      </c>
      <c r="AJ190" s="1">
        <v>5453.2</v>
      </c>
      <c r="AK190" s="1">
        <v>713.7</v>
      </c>
      <c r="AL190" s="1">
        <v>1072.8</v>
      </c>
      <c r="AM190" s="1">
        <v>0</v>
      </c>
      <c r="AN190" s="1">
        <v>0</v>
      </c>
      <c r="AO190" s="1">
        <v>523.82500000000005</v>
      </c>
      <c r="AP190" s="1">
        <v>4549.13160714286</v>
      </c>
      <c r="AQ190" s="1">
        <v>164.02500000000001</v>
      </c>
      <c r="AR190" s="1">
        <v>3141.75</v>
      </c>
      <c r="AS190" s="1">
        <v>25.9735714285714</v>
      </c>
      <c r="AT190" s="1">
        <v>1000</v>
      </c>
      <c r="AU190" s="1">
        <v>0</v>
      </c>
      <c r="AV190" s="1">
        <v>61.542250000000003</v>
      </c>
      <c r="AW190" s="1">
        <v>73.732500000000002</v>
      </c>
      <c r="AX190" s="1">
        <v>22.936250000000001</v>
      </c>
      <c r="AY190" s="1">
        <v>0</v>
      </c>
      <c r="AZ190" s="1">
        <v>0</v>
      </c>
      <c r="BA190" s="1">
        <v>0</v>
      </c>
      <c r="BB190" s="1">
        <v>2996.80375</v>
      </c>
      <c r="BC190" s="1">
        <v>581.06458333333296</v>
      </c>
      <c r="BD190" s="1">
        <v>1084.5</v>
      </c>
      <c r="BE190" s="1">
        <v>2615.6065476190502</v>
      </c>
      <c r="BF190" s="1">
        <v>318.14999999999998</v>
      </c>
      <c r="BG190" s="1">
        <v>671.625</v>
      </c>
      <c r="BH190" s="1">
        <v>171.6</v>
      </c>
      <c r="BI190" s="1">
        <v>760.8</v>
      </c>
      <c r="BJ190" s="1">
        <v>299.2</v>
      </c>
      <c r="BK190" s="1">
        <v>412.05</v>
      </c>
      <c r="BL190" s="1">
        <v>106.125</v>
      </c>
      <c r="BM190" s="1">
        <v>0</v>
      </c>
      <c r="BN190" s="1">
        <v>904.125</v>
      </c>
      <c r="BO190" s="1">
        <v>597.72666666666703</v>
      </c>
      <c r="BP190" s="1">
        <v>5933.0845833333296</v>
      </c>
      <c r="BQ190" s="1">
        <v>413.79166666666703</v>
      </c>
      <c r="BR190" s="1">
        <v>8781.6778571428604</v>
      </c>
      <c r="BT190" s="1">
        <v>145.5</v>
      </c>
      <c r="BU190" s="1">
        <v>630.15</v>
      </c>
      <c r="BV190" s="1">
        <v>0</v>
      </c>
      <c r="BW190" s="1">
        <v>112.5</v>
      </c>
      <c r="BX190" s="1">
        <v>299.2</v>
      </c>
      <c r="BY190" s="1">
        <v>551.25</v>
      </c>
      <c r="BZ190" s="1">
        <v>904.3125</v>
      </c>
      <c r="CA190" s="1">
        <v>2559.7312499999998</v>
      </c>
      <c r="CB190" s="1">
        <v>354.25</v>
      </c>
      <c r="CE190" s="1">
        <v>23.25</v>
      </c>
      <c r="CF190" s="1">
        <v>0</v>
      </c>
      <c r="CG190" s="1">
        <v>19215.8125</v>
      </c>
      <c r="CH190" s="1">
        <v>12839.857142857099</v>
      </c>
      <c r="CI190" s="1">
        <v>224.25</v>
      </c>
      <c r="CJ190" s="1">
        <v>2797.875</v>
      </c>
      <c r="CK190" s="1">
        <v>702</v>
      </c>
      <c r="CL190" s="1">
        <v>42.9</v>
      </c>
      <c r="CM190" s="1">
        <v>61.8</v>
      </c>
      <c r="CN190" s="1">
        <v>231</v>
      </c>
      <c r="CO190" s="1">
        <v>657.96</v>
      </c>
      <c r="CP190" s="1">
        <v>707.5</v>
      </c>
      <c r="CQ190" s="1">
        <v>2</v>
      </c>
      <c r="CR190" s="1">
        <v>0</v>
      </c>
      <c r="CS190" s="1">
        <v>416.01499999999999</v>
      </c>
      <c r="CT190" s="1">
        <v>51.84375</v>
      </c>
      <c r="CU190" s="1">
        <v>498.875</v>
      </c>
      <c r="CV190" s="1">
        <v>0</v>
      </c>
      <c r="CW190" s="1">
        <v>122.25</v>
      </c>
      <c r="CX190" s="1">
        <v>952.4375</v>
      </c>
      <c r="CY190" s="1">
        <v>167.1</v>
      </c>
      <c r="CZ190" s="1">
        <v>822.5</v>
      </c>
      <c r="DA190" s="1">
        <v>2046.4649999999999</v>
      </c>
      <c r="DB190" s="1">
        <v>103.5</v>
      </c>
      <c r="DC190" s="1">
        <v>1147.6575</v>
      </c>
      <c r="DD190" s="1">
        <v>272</v>
      </c>
      <c r="DE190" s="1">
        <v>354.85250000000002</v>
      </c>
      <c r="DF190" s="1">
        <v>1313.675</v>
      </c>
      <c r="DG190" s="1">
        <v>9512.9754464285706</v>
      </c>
      <c r="DH190" s="1">
        <v>15390.3125</v>
      </c>
      <c r="DI190" s="1">
        <v>1057.125</v>
      </c>
      <c r="DJ190" s="1">
        <v>71.7</v>
      </c>
      <c r="DK190" s="1">
        <v>1581.375</v>
      </c>
      <c r="DL190" s="1">
        <v>28.21875</v>
      </c>
      <c r="DM190" s="1">
        <v>494.75</v>
      </c>
      <c r="DN190" s="1">
        <v>642.57071428571396</v>
      </c>
      <c r="DO190" s="1">
        <v>280.709523809524</v>
      </c>
      <c r="DP190" s="1">
        <v>153.27380952381</v>
      </c>
      <c r="DT190" s="1">
        <v>3.3809523809524098</v>
      </c>
      <c r="DU190" s="1">
        <v>460.92857142857201</v>
      </c>
      <c r="DV190" s="1">
        <v>0</v>
      </c>
      <c r="DW190" s="1">
        <v>0</v>
      </c>
      <c r="DX190" s="1">
        <v>0</v>
      </c>
      <c r="DZ190" s="1">
        <v>0</v>
      </c>
      <c r="EA190" s="1">
        <v>0</v>
      </c>
      <c r="EB190" s="1">
        <v>189276.81578571399</v>
      </c>
      <c r="EC190" s="1" t="s">
        <v>493</v>
      </c>
    </row>
    <row r="191" spans="1:133" x14ac:dyDescent="0.2">
      <c r="A191" s="2" t="s">
        <v>494</v>
      </c>
      <c r="B191" s="1">
        <v>1847.21</v>
      </c>
      <c r="C191" s="1">
        <v>164.50375</v>
      </c>
      <c r="D191" s="1">
        <v>1217.75166666667</v>
      </c>
      <c r="E191" s="1">
        <v>75</v>
      </c>
      <c r="F191" s="1">
        <v>2704.38175</v>
      </c>
      <c r="G191" s="1">
        <v>82.6875</v>
      </c>
      <c r="H191" s="1">
        <v>296.37</v>
      </c>
      <c r="I191" s="1">
        <v>641.09749999999997</v>
      </c>
      <c r="J191" s="1">
        <v>1883.9293333333301</v>
      </c>
      <c r="K191" s="1">
        <v>168.32749999999999</v>
      </c>
      <c r="L191" s="1">
        <v>800</v>
      </c>
      <c r="M191" s="1">
        <v>0</v>
      </c>
      <c r="N191" s="1">
        <v>1566.65458333333</v>
      </c>
      <c r="O191" s="1">
        <v>410.21</v>
      </c>
      <c r="P191" s="1">
        <v>563.81062499999996</v>
      </c>
      <c r="Q191" s="1">
        <v>4000</v>
      </c>
      <c r="R191" s="1">
        <v>0</v>
      </c>
      <c r="S191" s="1">
        <v>407.4</v>
      </c>
      <c r="T191" s="1">
        <v>10949.536333333301</v>
      </c>
      <c r="U191" s="1">
        <v>446.26499999999999</v>
      </c>
      <c r="V191" s="1">
        <v>1471.0292857142799</v>
      </c>
      <c r="W191" s="1">
        <v>1208.93571428571</v>
      </c>
      <c r="X191" s="1">
        <v>122.535</v>
      </c>
      <c r="Y191" s="1">
        <v>1024.05</v>
      </c>
      <c r="Z191" s="1">
        <v>3549.0964285714299</v>
      </c>
      <c r="AA191" s="1">
        <v>0</v>
      </c>
      <c r="AB191" s="1">
        <v>3746.36916666667</v>
      </c>
      <c r="AC191" s="1">
        <v>991.04499999999996</v>
      </c>
      <c r="AD191" s="1">
        <v>203.625</v>
      </c>
      <c r="AE191" s="1">
        <v>1788.75</v>
      </c>
      <c r="AF191" s="1">
        <v>82.5</v>
      </c>
      <c r="AG191" s="1">
        <v>288.12</v>
      </c>
      <c r="AH191" s="1">
        <v>1238.29666666667</v>
      </c>
      <c r="AI191" s="1">
        <v>386.62599999999998</v>
      </c>
      <c r="AJ191" s="1">
        <v>4041.9</v>
      </c>
      <c r="AK191" s="1">
        <v>713.7</v>
      </c>
      <c r="AL191" s="1">
        <v>1072.8</v>
      </c>
      <c r="AM191" s="1">
        <v>0</v>
      </c>
      <c r="AN191" s="1">
        <v>0</v>
      </c>
      <c r="AO191" s="1">
        <v>523.82500000000005</v>
      </c>
      <c r="AP191" s="1">
        <v>5041.47535714285</v>
      </c>
      <c r="AQ191" s="1">
        <v>164.02500000000001</v>
      </c>
      <c r="AR191" s="1">
        <v>3141.75</v>
      </c>
      <c r="AS191" s="1">
        <v>48.465000000000003</v>
      </c>
      <c r="AT191" s="1">
        <v>1000</v>
      </c>
      <c r="AU191" s="1">
        <v>59.1740476190474</v>
      </c>
      <c r="AV191" s="1">
        <v>61.542250000000003</v>
      </c>
      <c r="AW191" s="1">
        <v>73.732500000000002</v>
      </c>
      <c r="AX191" s="1">
        <v>22.936250000000001</v>
      </c>
      <c r="AY191" s="1">
        <v>0</v>
      </c>
      <c r="AZ191" s="1">
        <v>0</v>
      </c>
      <c r="BA191" s="1">
        <v>0</v>
      </c>
      <c r="BB191" s="1">
        <v>3246.80375</v>
      </c>
      <c r="BC191" s="1">
        <v>581.06458333333296</v>
      </c>
      <c r="BD191" s="1">
        <v>1084.5</v>
      </c>
      <c r="BE191" s="1">
        <v>3783.2779761904799</v>
      </c>
      <c r="BF191" s="1">
        <v>318.14999999999998</v>
      </c>
      <c r="BG191" s="1">
        <v>671.625</v>
      </c>
      <c r="BH191" s="1">
        <v>171.6</v>
      </c>
      <c r="BI191" s="1">
        <v>762.4</v>
      </c>
      <c r="BJ191" s="1">
        <v>300</v>
      </c>
      <c r="BK191" s="1">
        <v>414.45</v>
      </c>
      <c r="BL191" s="1">
        <v>110.125</v>
      </c>
      <c r="BM191" s="1">
        <v>0</v>
      </c>
      <c r="BN191" s="1">
        <v>904.125</v>
      </c>
      <c r="BO191" s="1">
        <v>853.32666666666705</v>
      </c>
      <c r="BP191" s="1">
        <v>11160.084583333301</v>
      </c>
      <c r="BQ191" s="1">
        <v>313.79166666666703</v>
      </c>
      <c r="BR191" s="1">
        <v>6516.4778571428596</v>
      </c>
      <c r="BT191" s="1">
        <v>145.5</v>
      </c>
      <c r="BU191" s="1">
        <v>637.35</v>
      </c>
      <c r="BV191" s="1">
        <v>0</v>
      </c>
      <c r="BW191" s="1">
        <v>118.5</v>
      </c>
      <c r="BX191" s="1">
        <v>300</v>
      </c>
      <c r="BY191" s="1">
        <v>551.25</v>
      </c>
      <c r="BZ191" s="1">
        <v>904.3125</v>
      </c>
      <c r="CA191" s="1">
        <v>2644.2312499999998</v>
      </c>
      <c r="CB191" s="1">
        <v>176.25</v>
      </c>
      <c r="CE191" s="1">
        <v>29.25</v>
      </c>
      <c r="CF191" s="1">
        <v>0</v>
      </c>
      <c r="CG191" s="1">
        <v>18305.8125</v>
      </c>
      <c r="CH191" s="1">
        <v>9823.8642857142895</v>
      </c>
      <c r="CI191" s="1">
        <v>224.25</v>
      </c>
      <c r="CJ191" s="1">
        <v>2797.875</v>
      </c>
      <c r="CK191" s="1">
        <v>702</v>
      </c>
      <c r="CL191" s="1">
        <v>42.9</v>
      </c>
      <c r="CM191" s="1">
        <v>61.8</v>
      </c>
      <c r="CN191" s="1">
        <v>231</v>
      </c>
      <c r="CO191" s="1">
        <v>555.16000000000099</v>
      </c>
      <c r="CP191" s="1">
        <v>807.5</v>
      </c>
      <c r="CQ191" s="1">
        <v>20</v>
      </c>
      <c r="CR191" s="1">
        <v>0</v>
      </c>
      <c r="CS191" s="1">
        <v>422.61500000000001</v>
      </c>
      <c r="CT191" s="1">
        <v>51.84375</v>
      </c>
      <c r="CU191" s="1">
        <v>498.875</v>
      </c>
      <c r="CV191" s="1">
        <v>0</v>
      </c>
      <c r="CW191" s="1">
        <v>122.25</v>
      </c>
      <c r="CX191" s="1">
        <v>782.4375</v>
      </c>
      <c r="CY191" s="1">
        <v>167.1</v>
      </c>
      <c r="CZ191" s="1">
        <v>822.5</v>
      </c>
      <c r="DA191" s="1">
        <v>2046.4649999999999</v>
      </c>
      <c r="DB191" s="1">
        <v>103.5</v>
      </c>
      <c r="DC191" s="1">
        <v>1073.1175000000001</v>
      </c>
      <c r="DD191" s="1">
        <v>500</v>
      </c>
      <c r="DE191" s="1">
        <v>354.85250000000002</v>
      </c>
      <c r="DF191" s="1">
        <v>1425.0625</v>
      </c>
      <c r="DG191" s="1">
        <v>4985.4754464285697</v>
      </c>
      <c r="DH191" s="1">
        <v>4846.8482142857101</v>
      </c>
      <c r="DI191" s="1">
        <v>1057.125</v>
      </c>
      <c r="DJ191" s="1">
        <v>71.7</v>
      </c>
      <c r="DK191" s="1">
        <v>1581.375</v>
      </c>
      <c r="DL191" s="1">
        <v>28.21875</v>
      </c>
      <c r="DM191" s="1">
        <v>494.75</v>
      </c>
      <c r="DN191" s="1">
        <v>684.32071428571396</v>
      </c>
      <c r="DO191" s="1">
        <v>923.07857142857097</v>
      </c>
      <c r="DP191" s="1">
        <v>1191.75</v>
      </c>
      <c r="DT191" s="1">
        <v>393</v>
      </c>
      <c r="DU191" s="1">
        <v>951.5</v>
      </c>
      <c r="DV191" s="1">
        <v>0</v>
      </c>
      <c r="DW191" s="1">
        <v>0</v>
      </c>
      <c r="DX191" s="1">
        <v>0</v>
      </c>
      <c r="DZ191" s="1">
        <v>0</v>
      </c>
      <c r="EA191" s="1">
        <v>0</v>
      </c>
      <c r="EB191" s="1">
        <v>156141.80727381</v>
      </c>
      <c r="EC191" s="1" t="s">
        <v>494</v>
      </c>
    </row>
    <row r="192" spans="1:133" x14ac:dyDescent="0.2">
      <c r="A192" s="2" t="s">
        <v>495</v>
      </c>
      <c r="B192" s="1">
        <v>1847.21</v>
      </c>
      <c r="C192" s="1">
        <v>164.50375</v>
      </c>
      <c r="D192" s="1">
        <v>1217.75166666667</v>
      </c>
      <c r="E192" s="1">
        <v>75</v>
      </c>
      <c r="F192" s="1">
        <v>2704.38175</v>
      </c>
      <c r="G192" s="1">
        <v>82.6875</v>
      </c>
      <c r="H192" s="1">
        <v>296.37</v>
      </c>
      <c r="I192" s="1">
        <v>641.09749999999997</v>
      </c>
      <c r="J192" s="1">
        <v>1779.6893333333301</v>
      </c>
      <c r="K192" s="1">
        <v>168.32749999999999</v>
      </c>
      <c r="L192" s="1">
        <v>200</v>
      </c>
      <c r="M192" s="1">
        <v>0</v>
      </c>
      <c r="N192" s="1">
        <v>2016.65458333333</v>
      </c>
      <c r="O192" s="1">
        <v>278.24</v>
      </c>
      <c r="P192" s="1">
        <v>563.81062499999996</v>
      </c>
      <c r="Q192" s="1">
        <v>600</v>
      </c>
      <c r="R192" s="1">
        <v>0</v>
      </c>
      <c r="S192" s="1">
        <v>407.4</v>
      </c>
      <c r="T192" s="1">
        <v>10799.536333333301</v>
      </c>
      <c r="U192" s="1">
        <v>446.26499999999999</v>
      </c>
      <c r="V192" s="1">
        <v>1071.0292857142899</v>
      </c>
      <c r="W192" s="1">
        <v>1208.93571428571</v>
      </c>
      <c r="X192" s="1">
        <v>122.535</v>
      </c>
      <c r="Y192" s="1">
        <v>1024.05</v>
      </c>
      <c r="Z192" s="1">
        <v>4120.1264285714296</v>
      </c>
      <c r="AA192" s="1">
        <v>0</v>
      </c>
      <c r="AB192" s="1">
        <v>2896.36916666667</v>
      </c>
      <c r="AC192" s="1">
        <v>991.04499999999996</v>
      </c>
      <c r="AD192" s="1">
        <v>203.625</v>
      </c>
      <c r="AE192" s="1">
        <v>1788.75</v>
      </c>
      <c r="AF192" s="1">
        <v>82.5</v>
      </c>
      <c r="AG192" s="1">
        <v>288.12</v>
      </c>
      <c r="AH192" s="1">
        <v>1238.29666666667</v>
      </c>
      <c r="AI192" s="1">
        <v>386.62599999999998</v>
      </c>
      <c r="AJ192" s="1">
        <v>4041.9</v>
      </c>
      <c r="AK192" s="1">
        <v>713.70000000000095</v>
      </c>
      <c r="AL192" s="1">
        <v>1072.8</v>
      </c>
      <c r="AM192" s="1">
        <v>0</v>
      </c>
      <c r="AN192" s="1">
        <v>0</v>
      </c>
      <c r="AO192" s="1">
        <v>523.82500000000005</v>
      </c>
      <c r="AP192" s="1">
        <v>4101.8753571428597</v>
      </c>
      <c r="AQ192" s="1">
        <v>164.02500000000001</v>
      </c>
      <c r="AR192" s="1">
        <v>3141.75</v>
      </c>
      <c r="AS192" s="1">
        <v>48.465000000000003</v>
      </c>
      <c r="AT192" s="1">
        <v>1194.78</v>
      </c>
      <c r="AU192" s="1">
        <v>291.458452380952</v>
      </c>
      <c r="AV192" s="1">
        <v>61.542250000000102</v>
      </c>
      <c r="AW192" s="1">
        <v>73.732500000000002</v>
      </c>
      <c r="AX192" s="1">
        <v>22.936250000000001</v>
      </c>
      <c r="AY192" s="1">
        <v>0</v>
      </c>
      <c r="AZ192" s="1">
        <v>0</v>
      </c>
      <c r="BA192" s="1">
        <v>0</v>
      </c>
      <c r="BB192" s="1">
        <v>4120.30375</v>
      </c>
      <c r="BC192" s="1">
        <v>581.06458333333296</v>
      </c>
      <c r="BD192" s="1">
        <v>1084.5</v>
      </c>
      <c r="BE192" s="1">
        <v>2055.7779761904799</v>
      </c>
      <c r="BF192" s="1">
        <v>318.14999999999998</v>
      </c>
      <c r="BG192" s="1">
        <v>671.625</v>
      </c>
      <c r="BH192" s="1">
        <v>171.6</v>
      </c>
      <c r="BI192" s="1">
        <v>762.4</v>
      </c>
      <c r="BJ192" s="1">
        <v>330.4</v>
      </c>
      <c r="BK192" s="1">
        <v>414.45</v>
      </c>
      <c r="BL192" s="1">
        <v>110.125</v>
      </c>
      <c r="BM192" s="1">
        <v>0</v>
      </c>
      <c r="BN192" s="1">
        <v>904.125</v>
      </c>
      <c r="BO192" s="1">
        <v>453.32666666666699</v>
      </c>
      <c r="BP192" s="1">
        <v>12154.2929166667</v>
      </c>
      <c r="BQ192" s="1">
        <v>413.79166666666703</v>
      </c>
      <c r="BR192" s="1">
        <v>4844.8778571428602</v>
      </c>
      <c r="BT192" s="1">
        <v>145.5</v>
      </c>
      <c r="BU192" s="1">
        <v>637.35</v>
      </c>
      <c r="BV192" s="1">
        <v>0</v>
      </c>
      <c r="BW192" s="1">
        <v>118.5</v>
      </c>
      <c r="BX192" s="1">
        <v>529.25714285714298</v>
      </c>
      <c r="BY192" s="1">
        <v>551.25</v>
      </c>
      <c r="BZ192" s="1">
        <v>904.3125</v>
      </c>
      <c r="CA192" s="1">
        <v>2466.2312499999998</v>
      </c>
      <c r="CB192" s="1">
        <v>176.25</v>
      </c>
      <c r="CE192" s="1">
        <v>29.25</v>
      </c>
      <c r="CF192" s="1">
        <v>0</v>
      </c>
      <c r="CG192" s="1">
        <v>15901.767857142901</v>
      </c>
      <c r="CH192" s="1">
        <v>7812.7642857142901</v>
      </c>
      <c r="CI192" s="1">
        <v>224.25</v>
      </c>
      <c r="CJ192" s="1">
        <v>2797.875</v>
      </c>
      <c r="CK192" s="1">
        <v>702</v>
      </c>
      <c r="CL192" s="1">
        <v>42.9</v>
      </c>
      <c r="CM192" s="1">
        <v>61.799999999999898</v>
      </c>
      <c r="CN192" s="1">
        <v>231</v>
      </c>
      <c r="CO192" s="1">
        <v>568.55999999999904</v>
      </c>
      <c r="CP192" s="1">
        <v>857.5</v>
      </c>
      <c r="CQ192" s="1">
        <v>20</v>
      </c>
      <c r="CR192" s="1">
        <v>0</v>
      </c>
      <c r="CS192" s="1">
        <v>472.61500000000001</v>
      </c>
      <c r="CT192" s="1">
        <v>51.84375</v>
      </c>
      <c r="CU192" s="1">
        <v>398.875</v>
      </c>
      <c r="CV192" s="1">
        <v>0</v>
      </c>
      <c r="CW192" s="1">
        <v>122.25</v>
      </c>
      <c r="CX192" s="1">
        <v>752.4375</v>
      </c>
      <c r="CY192" s="1">
        <v>167.1</v>
      </c>
      <c r="CZ192" s="1">
        <v>822.50000000000102</v>
      </c>
      <c r="DA192" s="1">
        <v>2046.4649999999999</v>
      </c>
      <c r="DB192" s="1">
        <v>103.5</v>
      </c>
      <c r="DC192" s="1">
        <v>1073.1175000000001</v>
      </c>
      <c r="DD192" s="1">
        <v>500</v>
      </c>
      <c r="DE192" s="1">
        <v>404.85250000000002</v>
      </c>
      <c r="DF192" s="1">
        <v>1425.0625</v>
      </c>
      <c r="DG192" s="1">
        <v>2196.6183035714298</v>
      </c>
      <c r="DH192" s="1">
        <v>4943.4196428571504</v>
      </c>
      <c r="DI192" s="1">
        <v>1057.125</v>
      </c>
      <c r="DJ192" s="1">
        <v>71.7</v>
      </c>
      <c r="DK192" s="1">
        <v>1581.375</v>
      </c>
      <c r="DL192" s="1">
        <v>28.21875</v>
      </c>
      <c r="DM192" s="1">
        <v>494.75</v>
      </c>
      <c r="DN192" s="1">
        <v>684.32071428571396</v>
      </c>
      <c r="DO192" s="1">
        <v>973.07857142857199</v>
      </c>
      <c r="DP192" s="1">
        <v>1168.0357142857099</v>
      </c>
      <c r="DT192" s="1">
        <v>393</v>
      </c>
      <c r="DU192" s="1">
        <v>905.5</v>
      </c>
      <c r="DV192" s="1">
        <v>0</v>
      </c>
      <c r="DW192" s="1">
        <v>0</v>
      </c>
      <c r="DX192" s="1">
        <v>0</v>
      </c>
      <c r="DZ192" s="1">
        <v>0</v>
      </c>
      <c r="EA192" s="1">
        <v>0</v>
      </c>
      <c r="EB192" s="1">
        <v>142170.612511905</v>
      </c>
      <c r="EC192" s="1" t="s">
        <v>495</v>
      </c>
    </row>
    <row r="193" spans="1:133" x14ac:dyDescent="0.2">
      <c r="A193" s="2" t="s">
        <v>496</v>
      </c>
      <c r="B193" s="1">
        <v>1847.21</v>
      </c>
      <c r="C193" s="1">
        <v>164.50375</v>
      </c>
      <c r="D193" s="1">
        <v>1217.75166666667</v>
      </c>
      <c r="E193" s="1">
        <v>75.000000000000099</v>
      </c>
      <c r="F193" s="1">
        <v>1477.36375</v>
      </c>
      <c r="G193" s="1">
        <v>82.6875</v>
      </c>
      <c r="H193" s="1">
        <v>296.37</v>
      </c>
      <c r="I193" s="1">
        <v>641.09749999999997</v>
      </c>
      <c r="J193" s="1">
        <v>1891.28933333334</v>
      </c>
      <c r="K193" s="1">
        <v>168.32749999999999</v>
      </c>
      <c r="L193" s="1">
        <v>100</v>
      </c>
      <c r="M193" s="1">
        <v>0</v>
      </c>
      <c r="N193" s="1">
        <v>1566.65458333333</v>
      </c>
      <c r="O193" s="1">
        <v>278.24</v>
      </c>
      <c r="P193" s="1">
        <v>563.81062499999996</v>
      </c>
      <c r="Q193" s="1">
        <v>600</v>
      </c>
      <c r="R193" s="1">
        <v>0</v>
      </c>
      <c r="S193" s="1">
        <v>407.4</v>
      </c>
      <c r="T193" s="1">
        <v>15599.536333333301</v>
      </c>
      <c r="U193" s="1">
        <v>446.26499999999999</v>
      </c>
      <c r="V193" s="1">
        <v>1283.6292857142901</v>
      </c>
      <c r="W193" s="1">
        <v>1208.93571428571</v>
      </c>
      <c r="X193" s="1">
        <v>122.535</v>
      </c>
      <c r="Y193" s="1">
        <v>1024.05</v>
      </c>
      <c r="Z193" s="1">
        <v>5384.0964285714299</v>
      </c>
      <c r="AA193" s="1">
        <v>0</v>
      </c>
      <c r="AB193" s="1">
        <v>3892.9513095238099</v>
      </c>
      <c r="AC193" s="1">
        <v>697.04499999999996</v>
      </c>
      <c r="AD193" s="1">
        <v>203.625</v>
      </c>
      <c r="AE193" s="1">
        <v>1788.75</v>
      </c>
      <c r="AF193" s="1">
        <v>82.5</v>
      </c>
      <c r="AG193" s="1">
        <v>288.12</v>
      </c>
      <c r="AH193" s="1">
        <v>1004.00333333333</v>
      </c>
      <c r="AI193" s="1">
        <v>386.62599999999998</v>
      </c>
      <c r="AJ193" s="1">
        <v>4091.9000000000101</v>
      </c>
      <c r="AK193" s="1">
        <v>713.7</v>
      </c>
      <c r="AL193" s="1">
        <v>1072.8</v>
      </c>
      <c r="AM193" s="1">
        <v>0</v>
      </c>
      <c r="AN193" s="1">
        <v>0</v>
      </c>
      <c r="AO193" s="1">
        <v>663.82500000000005</v>
      </c>
      <c r="AP193" s="1">
        <v>14360.7316071429</v>
      </c>
      <c r="AQ193" s="1">
        <v>164.02500000000001</v>
      </c>
      <c r="AR193" s="1">
        <v>3141.75</v>
      </c>
      <c r="AS193" s="1">
        <v>48.465000000000003</v>
      </c>
      <c r="AT193" s="1">
        <v>1194.78</v>
      </c>
      <c r="AU193" s="1">
        <v>291.458452380952</v>
      </c>
      <c r="AV193" s="1">
        <v>61.542250000000003</v>
      </c>
      <c r="AW193" s="1">
        <v>73.732500000000002</v>
      </c>
      <c r="AX193" s="1">
        <v>22.936250000000001</v>
      </c>
      <c r="AY193" s="1">
        <v>0</v>
      </c>
      <c r="AZ193" s="1">
        <v>0</v>
      </c>
      <c r="BA193" s="1">
        <v>0</v>
      </c>
      <c r="BB193" s="1">
        <v>6436.55375</v>
      </c>
      <c r="BC193" s="1">
        <v>382.81458333333302</v>
      </c>
      <c r="BD193" s="1">
        <v>1084.5</v>
      </c>
      <c r="BE193" s="1">
        <v>2755.7779761904799</v>
      </c>
      <c r="BF193" s="1">
        <v>318.14999999999998</v>
      </c>
      <c r="BG193" s="1">
        <v>671.625</v>
      </c>
      <c r="BH193" s="1">
        <v>171.6</v>
      </c>
      <c r="BI193" s="1">
        <v>762.4</v>
      </c>
      <c r="BJ193" s="1">
        <v>330.4</v>
      </c>
      <c r="BK193" s="1">
        <v>414.45</v>
      </c>
      <c r="BL193" s="1">
        <v>110.125</v>
      </c>
      <c r="BM193" s="1">
        <v>0</v>
      </c>
      <c r="BN193" s="1">
        <v>904.125</v>
      </c>
      <c r="BO193" s="1">
        <v>90.126666666666594</v>
      </c>
      <c r="BP193" s="1">
        <v>6674.8845833333298</v>
      </c>
      <c r="BQ193" s="1">
        <v>155.59166666666701</v>
      </c>
      <c r="BR193" s="1">
        <v>6781.6778571428604</v>
      </c>
      <c r="BT193" s="1">
        <v>145.5</v>
      </c>
      <c r="BU193" s="1">
        <v>637.35</v>
      </c>
      <c r="BV193" s="1">
        <v>0</v>
      </c>
      <c r="BW193" s="1">
        <v>118.5</v>
      </c>
      <c r="BX193" s="1">
        <v>529.25714285714298</v>
      </c>
      <c r="BY193" s="1">
        <v>551.25</v>
      </c>
      <c r="BZ193" s="1">
        <v>904.3125</v>
      </c>
      <c r="CA193" s="1">
        <v>2316.2312499999998</v>
      </c>
      <c r="CB193" s="1">
        <v>266.25</v>
      </c>
      <c r="CE193" s="1">
        <v>29.25</v>
      </c>
      <c r="CF193" s="1">
        <v>0</v>
      </c>
      <c r="CG193" s="1">
        <v>15901.767857142901</v>
      </c>
      <c r="CH193" s="1">
        <v>16340.1142857143</v>
      </c>
      <c r="CI193" s="1">
        <v>224.25</v>
      </c>
      <c r="CJ193" s="1">
        <v>2797.875</v>
      </c>
      <c r="CK193" s="1">
        <v>702</v>
      </c>
      <c r="CL193" s="1">
        <v>42.9</v>
      </c>
      <c r="CM193" s="1">
        <v>61.8</v>
      </c>
      <c r="CN193" s="1">
        <v>231</v>
      </c>
      <c r="CO193" s="1">
        <v>420.36000000000098</v>
      </c>
      <c r="CP193" s="1">
        <v>456.9</v>
      </c>
      <c r="CQ193" s="1">
        <v>20</v>
      </c>
      <c r="CR193" s="1">
        <v>0</v>
      </c>
      <c r="CS193" s="1">
        <v>416.01499999999999</v>
      </c>
      <c r="CT193" s="1">
        <v>51.84375</v>
      </c>
      <c r="CU193" s="1">
        <v>398.875</v>
      </c>
      <c r="CV193" s="1">
        <v>11</v>
      </c>
      <c r="CW193" s="1">
        <v>122.25</v>
      </c>
      <c r="CX193" s="1">
        <v>702.4375</v>
      </c>
      <c r="CY193" s="1">
        <v>167.1</v>
      </c>
      <c r="CZ193" s="1">
        <v>822.5</v>
      </c>
      <c r="DA193" s="1">
        <v>2046.4649999999999</v>
      </c>
      <c r="DB193" s="1">
        <v>103.5</v>
      </c>
      <c r="DC193" s="1">
        <v>1073.1175000000001</v>
      </c>
      <c r="DD193" s="1">
        <v>500</v>
      </c>
      <c r="DE193" s="1">
        <v>504.85250000000002</v>
      </c>
      <c r="DF193" s="1">
        <v>2065.0625</v>
      </c>
      <c r="DG193" s="1">
        <v>2196.6183035714198</v>
      </c>
      <c r="DH193" s="1">
        <v>5215.5089285714203</v>
      </c>
      <c r="DI193" s="1">
        <v>1057.125</v>
      </c>
      <c r="DJ193" s="1">
        <v>71.7</v>
      </c>
      <c r="DK193" s="1">
        <v>1581.375</v>
      </c>
      <c r="DL193" s="1">
        <v>28.21875</v>
      </c>
      <c r="DM193" s="1">
        <v>594.75</v>
      </c>
      <c r="DN193" s="1">
        <v>407.88499999999999</v>
      </c>
      <c r="DO193" s="1">
        <v>1053.0785714285701</v>
      </c>
      <c r="DP193" s="1">
        <v>1168.0357142857099</v>
      </c>
      <c r="DT193" s="1">
        <v>393</v>
      </c>
      <c r="DU193" s="1">
        <v>905.5</v>
      </c>
      <c r="DV193" s="1">
        <v>0</v>
      </c>
      <c r="DW193" s="1">
        <v>0</v>
      </c>
      <c r="DX193" s="1">
        <v>0</v>
      </c>
      <c r="DZ193" s="1">
        <v>0</v>
      </c>
      <c r="EA193" s="1">
        <v>0</v>
      </c>
      <c r="EB193" s="1">
        <v>165091.50480952399</v>
      </c>
      <c r="EC193" s="1" t="s">
        <v>496</v>
      </c>
    </row>
    <row r="194" spans="1:133" x14ac:dyDescent="0.2">
      <c r="A194" s="2" t="s">
        <v>497</v>
      </c>
      <c r="B194" s="1">
        <v>1847.21</v>
      </c>
      <c r="C194" s="1">
        <v>164.50375</v>
      </c>
      <c r="D194" s="1">
        <v>1217.75166666667</v>
      </c>
      <c r="E194" s="1">
        <v>75</v>
      </c>
      <c r="F194" s="1">
        <v>2077.36375</v>
      </c>
      <c r="G194" s="1">
        <v>82.6875</v>
      </c>
      <c r="H194" s="1">
        <v>296.37</v>
      </c>
      <c r="I194" s="1">
        <v>641.09749999999997</v>
      </c>
      <c r="J194" s="1">
        <v>2141.28933333333</v>
      </c>
      <c r="K194" s="1">
        <v>168.32749999999999</v>
      </c>
      <c r="L194" s="1">
        <v>100</v>
      </c>
      <c r="M194" s="1">
        <v>0</v>
      </c>
      <c r="N194" s="1">
        <v>1666.65458333333</v>
      </c>
      <c r="O194" s="1">
        <v>360.21</v>
      </c>
      <c r="P194" s="1">
        <v>563.81062499999996</v>
      </c>
      <c r="Q194" s="1">
        <v>600</v>
      </c>
      <c r="R194" s="1">
        <v>0</v>
      </c>
      <c r="S194" s="1">
        <v>407.400000000001</v>
      </c>
      <c r="T194" s="1">
        <v>18823.163</v>
      </c>
      <c r="U194" s="1">
        <v>446.26500000000101</v>
      </c>
      <c r="V194" s="1">
        <v>1183.6292857142901</v>
      </c>
      <c r="W194" s="1">
        <v>1208.93571428571</v>
      </c>
      <c r="X194" s="1">
        <v>122.535</v>
      </c>
      <c r="Y194" s="1">
        <v>1024.05</v>
      </c>
      <c r="Z194" s="1">
        <v>4484.0964285714299</v>
      </c>
      <c r="AA194" s="1">
        <v>0</v>
      </c>
      <c r="AB194" s="1">
        <v>3442.9513095238099</v>
      </c>
      <c r="AC194" s="1">
        <v>697.04499999999996</v>
      </c>
      <c r="AD194" s="1">
        <v>203.625</v>
      </c>
      <c r="AE194" s="1">
        <v>1788.75</v>
      </c>
      <c r="AF194" s="1">
        <v>82.5</v>
      </c>
      <c r="AG194" s="1">
        <v>288.12</v>
      </c>
      <c r="AH194" s="1">
        <v>1088.29666666667</v>
      </c>
      <c r="AI194" s="1">
        <v>452.13</v>
      </c>
      <c r="AJ194" s="1">
        <v>4091.9</v>
      </c>
      <c r="AK194" s="1">
        <v>713.7</v>
      </c>
      <c r="AL194" s="1">
        <v>1072.8</v>
      </c>
      <c r="AM194" s="1">
        <v>0</v>
      </c>
      <c r="AN194" s="1">
        <v>0</v>
      </c>
      <c r="AO194" s="1">
        <v>743.82500000000095</v>
      </c>
      <c r="AP194" s="1">
        <v>9108.1316071428391</v>
      </c>
      <c r="AQ194" s="1">
        <v>164.02500000000001</v>
      </c>
      <c r="AR194" s="1">
        <v>3141.75</v>
      </c>
      <c r="AS194" s="1">
        <v>48.465000000000003</v>
      </c>
      <c r="AT194" s="1">
        <v>1194.78</v>
      </c>
      <c r="AU194" s="1">
        <v>328.63178571428602</v>
      </c>
      <c r="AV194" s="1">
        <v>61.542250000000003</v>
      </c>
      <c r="AW194" s="1">
        <v>73.732500000000002</v>
      </c>
      <c r="AX194" s="1">
        <v>22.936250000000001</v>
      </c>
      <c r="AY194" s="1">
        <v>0</v>
      </c>
      <c r="AZ194" s="1">
        <v>0</v>
      </c>
      <c r="BA194" s="1">
        <v>0</v>
      </c>
      <c r="BB194" s="1">
        <v>3813.05375</v>
      </c>
      <c r="BC194" s="1">
        <v>382.81458333333302</v>
      </c>
      <c r="BD194" s="1">
        <v>1084.5</v>
      </c>
      <c r="BE194" s="1">
        <v>2311.0779761904801</v>
      </c>
      <c r="BF194" s="1">
        <v>318.14999999999998</v>
      </c>
      <c r="BG194" s="1">
        <v>671.625</v>
      </c>
      <c r="BH194" s="1">
        <v>171.6</v>
      </c>
      <c r="BI194" s="1">
        <v>762.4</v>
      </c>
      <c r="BJ194" s="1">
        <v>330.4</v>
      </c>
      <c r="BK194" s="1">
        <v>414.45</v>
      </c>
      <c r="BL194" s="1">
        <v>110.125</v>
      </c>
      <c r="BM194" s="1">
        <v>0</v>
      </c>
      <c r="BN194" s="1">
        <v>904.125</v>
      </c>
      <c r="BO194" s="1">
        <v>340.12666666666701</v>
      </c>
      <c r="BP194" s="1">
        <v>5822.2845833333504</v>
      </c>
      <c r="BQ194" s="1">
        <v>363.79166666666703</v>
      </c>
      <c r="BR194" s="1">
        <v>6231.6778571428604</v>
      </c>
      <c r="BT194" s="1">
        <v>145.5</v>
      </c>
      <c r="BU194" s="1">
        <v>637.35</v>
      </c>
      <c r="BV194" s="1">
        <v>0</v>
      </c>
      <c r="BW194" s="1">
        <v>118.5</v>
      </c>
      <c r="BX194" s="1">
        <v>529.25714285714298</v>
      </c>
      <c r="BY194" s="1">
        <v>551.25</v>
      </c>
      <c r="BZ194" s="1">
        <v>904.3125</v>
      </c>
      <c r="CA194" s="1">
        <v>2194.2312499999998</v>
      </c>
      <c r="CB194" s="1">
        <v>276.25</v>
      </c>
      <c r="CE194" s="1">
        <v>29.25</v>
      </c>
      <c r="CF194" s="1">
        <v>0</v>
      </c>
      <c r="CG194" s="1">
        <v>16035.392857142901</v>
      </c>
      <c r="CH194" s="1">
        <v>11390.1142857143</v>
      </c>
      <c r="CI194" s="1">
        <v>224.25</v>
      </c>
      <c r="CJ194" s="1">
        <v>2797.875</v>
      </c>
      <c r="CK194" s="1">
        <v>702</v>
      </c>
      <c r="CL194" s="1">
        <v>42.9</v>
      </c>
      <c r="CM194" s="1">
        <v>61.799999999999898</v>
      </c>
      <c r="CN194" s="1">
        <v>231</v>
      </c>
      <c r="CO194" s="1">
        <v>890.36000000000104</v>
      </c>
      <c r="CP194" s="1">
        <v>456.9</v>
      </c>
      <c r="CQ194" s="1">
        <v>20</v>
      </c>
      <c r="CR194" s="1">
        <v>0</v>
      </c>
      <c r="CS194" s="1">
        <v>986.01499999999999</v>
      </c>
      <c r="CT194" s="1">
        <v>51.84375</v>
      </c>
      <c r="CU194" s="1">
        <v>398.875</v>
      </c>
      <c r="CV194" s="1">
        <v>20</v>
      </c>
      <c r="CW194" s="1">
        <v>122.25</v>
      </c>
      <c r="CX194" s="1">
        <v>602.4375</v>
      </c>
      <c r="CY194" s="1">
        <v>167.1</v>
      </c>
      <c r="CZ194" s="1">
        <v>822.5</v>
      </c>
      <c r="DA194" s="1">
        <v>2046.4649999999999</v>
      </c>
      <c r="DB194" s="1">
        <v>103.5</v>
      </c>
      <c r="DC194" s="1">
        <v>1291.0374999999999</v>
      </c>
      <c r="DD194" s="1">
        <v>500</v>
      </c>
      <c r="DE194" s="1">
        <v>579.85249999999996</v>
      </c>
      <c r="DF194" s="1">
        <v>1885.0625</v>
      </c>
      <c r="DG194" s="1">
        <v>2196.6183035714298</v>
      </c>
      <c r="DH194" s="1">
        <v>5461.1339285714403</v>
      </c>
      <c r="DI194" s="1">
        <v>1057.125</v>
      </c>
      <c r="DJ194" s="1">
        <v>71.7</v>
      </c>
      <c r="DK194" s="1">
        <v>1581.375</v>
      </c>
      <c r="DL194" s="1">
        <v>28.21875</v>
      </c>
      <c r="DM194" s="1">
        <v>644.75</v>
      </c>
      <c r="DN194" s="1">
        <v>607.88499999999897</v>
      </c>
      <c r="DO194" s="1">
        <v>1023.0785714285699</v>
      </c>
      <c r="DP194" s="1">
        <v>1168.0357142857199</v>
      </c>
      <c r="DT194" s="1">
        <v>393</v>
      </c>
      <c r="DU194" s="1">
        <v>905.5</v>
      </c>
      <c r="DV194" s="1">
        <v>0</v>
      </c>
      <c r="DW194" s="1">
        <v>0</v>
      </c>
      <c r="DX194" s="1">
        <v>0</v>
      </c>
      <c r="DZ194" s="1">
        <v>0</v>
      </c>
      <c r="EA194" s="1">
        <v>0</v>
      </c>
      <c r="EB194" s="1">
        <v>155498.04214285701</v>
      </c>
      <c r="EC194" s="1" t="s">
        <v>497</v>
      </c>
    </row>
    <row r="195" spans="1:133" x14ac:dyDescent="0.2">
      <c r="A195" s="2" t="s">
        <v>498</v>
      </c>
      <c r="B195" s="1">
        <v>1847.21</v>
      </c>
      <c r="C195" s="1">
        <v>164.50375</v>
      </c>
      <c r="D195" s="1">
        <v>1217.75166666667</v>
      </c>
      <c r="E195" s="1">
        <v>75</v>
      </c>
      <c r="F195" s="1">
        <v>1857.7317499999999</v>
      </c>
      <c r="G195" s="1">
        <v>82.6875</v>
      </c>
      <c r="H195" s="1">
        <v>296.37</v>
      </c>
      <c r="I195" s="1">
        <v>641.09749999999997</v>
      </c>
      <c r="J195" s="1">
        <v>1737.04933333333</v>
      </c>
      <c r="K195" s="1">
        <v>168.32749999999999</v>
      </c>
      <c r="L195" s="1">
        <v>100</v>
      </c>
      <c r="M195" s="1">
        <v>0</v>
      </c>
      <c r="N195" s="1">
        <v>1608.0945833333301</v>
      </c>
      <c r="O195" s="1">
        <v>360.21</v>
      </c>
      <c r="P195" s="1">
        <v>563.81062499999996</v>
      </c>
      <c r="Q195" s="1">
        <v>600</v>
      </c>
      <c r="R195" s="1">
        <v>0</v>
      </c>
      <c r="S195" s="1">
        <v>407.4</v>
      </c>
      <c r="T195" s="1">
        <v>10123.163</v>
      </c>
      <c r="U195" s="1">
        <v>446.26499999999999</v>
      </c>
      <c r="V195" s="1">
        <v>1141.8192857142899</v>
      </c>
      <c r="W195" s="1">
        <v>1208.93571428571</v>
      </c>
      <c r="X195" s="1">
        <v>122.535</v>
      </c>
      <c r="Y195" s="1">
        <v>1024.05</v>
      </c>
      <c r="Z195" s="1">
        <v>3909.0964285714299</v>
      </c>
      <c r="AA195" s="1">
        <v>-1.7763568394002501E-15</v>
      </c>
      <c r="AB195" s="1">
        <v>2792.9513095238099</v>
      </c>
      <c r="AC195" s="1">
        <v>697.04499999999996</v>
      </c>
      <c r="AD195" s="1">
        <v>203.625</v>
      </c>
      <c r="AE195" s="1">
        <v>1788.75</v>
      </c>
      <c r="AF195" s="1">
        <v>82.5</v>
      </c>
      <c r="AG195" s="1">
        <v>288.12</v>
      </c>
      <c r="AH195" s="1">
        <v>888.29666666666697</v>
      </c>
      <c r="AI195" s="1">
        <v>602.13</v>
      </c>
      <c r="AJ195" s="1">
        <v>4091.9</v>
      </c>
      <c r="AK195" s="1">
        <v>713.7</v>
      </c>
      <c r="AL195" s="1">
        <v>1072.8</v>
      </c>
      <c r="AM195" s="1">
        <v>0</v>
      </c>
      <c r="AN195" s="1">
        <v>0</v>
      </c>
      <c r="AO195" s="1">
        <v>823.82500000000005</v>
      </c>
      <c r="AP195" s="1">
        <v>8156.1887500000003</v>
      </c>
      <c r="AQ195" s="1">
        <v>164.02500000000001</v>
      </c>
      <c r="AR195" s="1">
        <v>3141.75</v>
      </c>
      <c r="AS195" s="1">
        <v>48.465000000000003</v>
      </c>
      <c r="AT195" s="1">
        <v>1194.78</v>
      </c>
      <c r="AU195" s="1">
        <v>196.347380952381</v>
      </c>
      <c r="AV195" s="1">
        <v>61.542250000000003</v>
      </c>
      <c r="AW195" s="1">
        <v>73.732500000000002</v>
      </c>
      <c r="AX195" s="1">
        <v>22.936250000000001</v>
      </c>
      <c r="AY195" s="1">
        <v>0</v>
      </c>
      <c r="AZ195" s="1">
        <v>0</v>
      </c>
      <c r="BA195" s="1">
        <v>0</v>
      </c>
      <c r="BB195" s="1">
        <v>2828.6287499999999</v>
      </c>
      <c r="BC195" s="1">
        <v>382.81458333333302</v>
      </c>
      <c r="BD195" s="1">
        <v>1084.5</v>
      </c>
      <c r="BE195" s="1">
        <v>1806.67797619048</v>
      </c>
      <c r="BF195" s="1">
        <v>318.14999999999998</v>
      </c>
      <c r="BG195" s="1">
        <v>671.625</v>
      </c>
      <c r="BH195" s="1">
        <v>171.6</v>
      </c>
      <c r="BI195" s="1">
        <v>762.4</v>
      </c>
      <c r="BJ195" s="1">
        <v>330.4</v>
      </c>
      <c r="BK195" s="1">
        <v>414.45</v>
      </c>
      <c r="BL195" s="1">
        <v>110.125</v>
      </c>
      <c r="BM195" s="1">
        <v>0</v>
      </c>
      <c r="BN195" s="1">
        <v>904.125</v>
      </c>
      <c r="BO195" s="1">
        <v>390.12666666666701</v>
      </c>
      <c r="BP195" s="1">
        <v>3568.5970833333299</v>
      </c>
      <c r="BQ195" s="1">
        <v>263.79166666666703</v>
      </c>
      <c r="BR195" s="1">
        <v>4152.7778571428598</v>
      </c>
      <c r="BT195" s="1">
        <v>145.5</v>
      </c>
      <c r="BU195" s="1">
        <v>637.35</v>
      </c>
      <c r="BV195" s="1">
        <v>0</v>
      </c>
      <c r="BW195" s="1">
        <v>118.5</v>
      </c>
      <c r="BX195" s="1">
        <v>529.25714285714298</v>
      </c>
      <c r="BY195" s="1">
        <v>551.25</v>
      </c>
      <c r="BZ195" s="1">
        <v>904.3125</v>
      </c>
      <c r="CA195" s="1">
        <v>2344.2312499999998</v>
      </c>
      <c r="CB195" s="1">
        <v>276.25</v>
      </c>
      <c r="CE195" s="1">
        <v>29.25</v>
      </c>
      <c r="CF195" s="1">
        <v>0</v>
      </c>
      <c r="CG195" s="1">
        <v>16035.392857142901</v>
      </c>
      <c r="CH195" s="1">
        <v>16621.2071428571</v>
      </c>
      <c r="CI195" s="1">
        <v>224.25</v>
      </c>
      <c r="CJ195" s="1">
        <v>2797.875</v>
      </c>
      <c r="CK195" s="1">
        <v>702</v>
      </c>
      <c r="CL195" s="1">
        <v>42.9</v>
      </c>
      <c r="CM195" s="1">
        <v>61.8</v>
      </c>
      <c r="CN195" s="1">
        <v>231</v>
      </c>
      <c r="CO195" s="1">
        <v>840.36000000000104</v>
      </c>
      <c r="CP195" s="1">
        <v>556.9</v>
      </c>
      <c r="CQ195" s="1">
        <v>20</v>
      </c>
      <c r="CR195" s="1">
        <v>0</v>
      </c>
      <c r="CS195" s="1">
        <v>966.01499999999999</v>
      </c>
      <c r="CT195" s="1">
        <v>51.84375</v>
      </c>
      <c r="CU195" s="1">
        <v>398.875</v>
      </c>
      <c r="CV195" s="1">
        <v>0</v>
      </c>
      <c r="CW195" s="1">
        <v>122.25</v>
      </c>
      <c r="CX195" s="1">
        <v>702.4375</v>
      </c>
      <c r="CY195" s="1">
        <v>167.1</v>
      </c>
      <c r="CZ195" s="1">
        <v>822.5</v>
      </c>
      <c r="DA195" s="1">
        <v>2046.4649999999999</v>
      </c>
      <c r="DB195" s="1">
        <v>103.5</v>
      </c>
      <c r="DC195" s="1">
        <v>1291.0374999999999</v>
      </c>
      <c r="DD195" s="1">
        <v>500</v>
      </c>
      <c r="DE195" s="1">
        <v>436.38249999999999</v>
      </c>
      <c r="DF195" s="1">
        <v>1533.675</v>
      </c>
      <c r="DG195" s="1">
        <v>2196.6183035714298</v>
      </c>
      <c r="DH195" s="1">
        <v>5043.4196428571404</v>
      </c>
      <c r="DI195" s="1">
        <v>1057.125</v>
      </c>
      <c r="DJ195" s="1">
        <v>71.7</v>
      </c>
      <c r="DK195" s="1">
        <v>1581.375</v>
      </c>
      <c r="DL195" s="1">
        <v>28.21875</v>
      </c>
      <c r="DM195" s="1">
        <v>644.75</v>
      </c>
      <c r="DN195" s="1">
        <v>557.88499999999999</v>
      </c>
      <c r="DO195" s="1">
        <v>899.32857142857097</v>
      </c>
      <c r="DP195" s="1">
        <v>1168.0357142857099</v>
      </c>
      <c r="DT195" s="1">
        <v>393</v>
      </c>
      <c r="DU195" s="1">
        <v>905.5</v>
      </c>
      <c r="DV195" s="1">
        <v>0</v>
      </c>
      <c r="DW195" s="1">
        <v>0</v>
      </c>
      <c r="DX195" s="1">
        <v>0</v>
      </c>
      <c r="DZ195" s="1">
        <v>0</v>
      </c>
      <c r="EA195" s="1">
        <v>0</v>
      </c>
      <c r="EB195" s="1">
        <v>142327.93145238099</v>
      </c>
      <c r="EC195" s="1" t="s">
        <v>498</v>
      </c>
    </row>
    <row r="196" spans="1:133" x14ac:dyDescent="0.2">
      <c r="A196" s="2" t="s">
        <v>499</v>
      </c>
      <c r="B196" s="1">
        <v>1847.21</v>
      </c>
      <c r="C196" s="1">
        <v>164.50375</v>
      </c>
      <c r="D196" s="1">
        <v>1217.75166666667</v>
      </c>
      <c r="E196" s="1">
        <v>75</v>
      </c>
      <c r="F196" s="1">
        <v>1929.1324999999999</v>
      </c>
      <c r="G196" s="1">
        <v>82.6875</v>
      </c>
      <c r="H196" s="1">
        <v>296.37</v>
      </c>
      <c r="I196" s="1">
        <v>641.09749999999997</v>
      </c>
      <c r="J196" s="1">
        <v>1742.9083333333299</v>
      </c>
      <c r="K196" s="1">
        <v>168.32749999999999</v>
      </c>
      <c r="L196" s="1">
        <v>100</v>
      </c>
      <c r="M196" s="1">
        <v>0</v>
      </c>
      <c r="N196" s="1">
        <v>1568.7166666666701</v>
      </c>
      <c r="O196" s="1">
        <v>568.24</v>
      </c>
      <c r="P196" s="1">
        <v>563.81062499999996</v>
      </c>
      <c r="Q196" s="1">
        <v>600</v>
      </c>
      <c r="R196" s="1">
        <v>0</v>
      </c>
      <c r="S196" s="1">
        <v>407.4</v>
      </c>
      <c r="T196" s="1">
        <v>9447.8520000000099</v>
      </c>
      <c r="U196" s="1">
        <v>446.26499999999999</v>
      </c>
      <c r="V196" s="1">
        <v>1058.8789285714299</v>
      </c>
      <c r="W196" s="1">
        <v>1058.7</v>
      </c>
      <c r="X196" s="1">
        <v>122.535</v>
      </c>
      <c r="Y196" s="1">
        <v>1024.05</v>
      </c>
      <c r="Z196" s="1">
        <v>3541.75107142857</v>
      </c>
      <c r="AA196" s="1">
        <v>-1.7763568394002501E-15</v>
      </c>
      <c r="AB196" s="1">
        <v>2142.9513095238099</v>
      </c>
      <c r="AC196" s="1">
        <v>697.04499999999996</v>
      </c>
      <c r="AD196" s="1">
        <v>203.625</v>
      </c>
      <c r="AE196" s="1">
        <v>1788.75</v>
      </c>
      <c r="AF196" s="1">
        <v>82.5</v>
      </c>
      <c r="AG196" s="1">
        <v>288.12</v>
      </c>
      <c r="AH196" s="1">
        <v>1038.29666666667</v>
      </c>
      <c r="AI196" s="1">
        <v>391.70333333333298</v>
      </c>
      <c r="AJ196" s="1">
        <v>4091.9</v>
      </c>
      <c r="AK196" s="1">
        <v>713.7</v>
      </c>
      <c r="AL196" s="1">
        <v>1072.8</v>
      </c>
      <c r="AM196" s="1">
        <v>0</v>
      </c>
      <c r="AN196" s="1">
        <v>0</v>
      </c>
      <c r="AO196" s="1">
        <v>780</v>
      </c>
      <c r="AP196" s="1">
        <v>2556.1887499999998</v>
      </c>
      <c r="AQ196" s="1">
        <v>164.02500000000001</v>
      </c>
      <c r="AR196" s="1">
        <v>3141.75</v>
      </c>
      <c r="AS196" s="1">
        <v>48.465000000000003</v>
      </c>
      <c r="AT196" s="1">
        <v>1194.78</v>
      </c>
      <c r="AU196" s="1">
        <v>361.56416666666701</v>
      </c>
      <c r="AV196" s="1">
        <v>61.542250000000003</v>
      </c>
      <c r="AW196" s="1">
        <v>73.732500000000002</v>
      </c>
      <c r="AX196" s="1">
        <v>22.936250000000001</v>
      </c>
      <c r="AY196" s="1">
        <v>0</v>
      </c>
      <c r="AZ196" s="1">
        <v>0</v>
      </c>
      <c r="BA196" s="1">
        <v>0</v>
      </c>
      <c r="BB196" s="1">
        <v>2502.92875</v>
      </c>
      <c r="BC196" s="1">
        <v>382.81458333333302</v>
      </c>
      <c r="BD196" s="1">
        <v>1084.5</v>
      </c>
      <c r="BE196" s="1">
        <v>1470.1446428571401</v>
      </c>
      <c r="BF196" s="1">
        <v>318.14999999999998</v>
      </c>
      <c r="BG196" s="1">
        <v>671.625</v>
      </c>
      <c r="BH196" s="1">
        <v>171.6</v>
      </c>
      <c r="BI196" s="1">
        <v>762.4</v>
      </c>
      <c r="BJ196" s="1">
        <v>330.4</v>
      </c>
      <c r="BK196" s="1">
        <v>414.45</v>
      </c>
      <c r="BL196" s="1">
        <v>110.125</v>
      </c>
      <c r="BM196" s="1">
        <v>0</v>
      </c>
      <c r="BN196" s="1">
        <v>904.125</v>
      </c>
      <c r="BO196" s="1">
        <v>390.12666666666701</v>
      </c>
      <c r="BP196" s="1">
        <v>6068.5970833333304</v>
      </c>
      <c r="BQ196" s="1">
        <v>363.79166666666703</v>
      </c>
      <c r="BR196" s="1">
        <v>3732.7778571428498</v>
      </c>
      <c r="BT196" s="1">
        <v>145.5</v>
      </c>
      <c r="BU196" s="1">
        <v>637.35</v>
      </c>
      <c r="BV196" s="1">
        <v>0</v>
      </c>
      <c r="BW196" s="1">
        <v>118.5</v>
      </c>
      <c r="BX196" s="1">
        <v>529.25714285714298</v>
      </c>
      <c r="BY196" s="1">
        <v>551.25</v>
      </c>
      <c r="BZ196" s="1">
        <v>904.3125</v>
      </c>
      <c r="CA196" s="1">
        <v>1794.23125</v>
      </c>
      <c r="CB196" s="1">
        <v>276.25</v>
      </c>
      <c r="CE196" s="1">
        <v>29.25</v>
      </c>
      <c r="CF196" s="1">
        <v>0</v>
      </c>
      <c r="CG196" s="1">
        <v>12101.767857142901</v>
      </c>
      <c r="CH196" s="1">
        <v>11471.2071428571</v>
      </c>
      <c r="CI196" s="1">
        <v>224.25</v>
      </c>
      <c r="CJ196" s="1">
        <v>2797.875</v>
      </c>
      <c r="CK196" s="1">
        <v>702</v>
      </c>
      <c r="CL196" s="1">
        <v>42.9</v>
      </c>
      <c r="CM196" s="1">
        <v>61.8</v>
      </c>
      <c r="CN196" s="1">
        <v>231</v>
      </c>
      <c r="CO196" s="1">
        <v>570.36000000000104</v>
      </c>
      <c r="CP196" s="1">
        <v>356.9</v>
      </c>
      <c r="CQ196" s="1">
        <v>20</v>
      </c>
      <c r="CR196" s="1">
        <v>0</v>
      </c>
      <c r="CS196" s="1">
        <v>233.98500000000001</v>
      </c>
      <c r="CT196" s="1">
        <v>51.84375</v>
      </c>
      <c r="CU196" s="1">
        <v>398.875</v>
      </c>
      <c r="CV196" s="1">
        <v>0</v>
      </c>
      <c r="CW196" s="1">
        <v>122.25</v>
      </c>
      <c r="CX196" s="1">
        <v>452.4375</v>
      </c>
      <c r="CY196" s="1">
        <v>167.1</v>
      </c>
      <c r="CZ196" s="1">
        <v>822.50000000000102</v>
      </c>
      <c r="DA196" s="1">
        <v>2046.4649999999999</v>
      </c>
      <c r="DB196" s="1">
        <v>103.5</v>
      </c>
      <c r="DC196" s="1">
        <v>1172.7974999999999</v>
      </c>
      <c r="DD196" s="1">
        <v>500</v>
      </c>
      <c r="DE196" s="1">
        <v>336.38249999999999</v>
      </c>
      <c r="DF196" s="1">
        <v>1313.675</v>
      </c>
      <c r="DG196" s="1">
        <v>10046.6183035714</v>
      </c>
      <c r="DH196" s="1">
        <v>5397.7946428571404</v>
      </c>
      <c r="DI196" s="1">
        <v>1057.125</v>
      </c>
      <c r="DJ196" s="1">
        <v>71.7</v>
      </c>
      <c r="DK196" s="1">
        <v>1581.375</v>
      </c>
      <c r="DL196" s="1">
        <v>28.21875</v>
      </c>
      <c r="DM196" s="1">
        <v>644.75</v>
      </c>
      <c r="DN196" s="1">
        <v>512.19500000000005</v>
      </c>
      <c r="DO196" s="1">
        <v>949.32857142857199</v>
      </c>
      <c r="DP196" s="1">
        <v>1168.0357142857099</v>
      </c>
      <c r="DT196" s="1">
        <v>393</v>
      </c>
      <c r="DU196" s="1">
        <v>905.5</v>
      </c>
      <c r="DV196" s="1">
        <v>0</v>
      </c>
      <c r="DW196" s="1">
        <v>0</v>
      </c>
      <c r="DX196" s="1">
        <v>0</v>
      </c>
      <c r="DZ196" s="1">
        <v>0</v>
      </c>
      <c r="EA196" s="1">
        <v>0</v>
      </c>
      <c r="EB196" s="1">
        <v>133311.532642857</v>
      </c>
      <c r="EC196" s="1" t="s">
        <v>499</v>
      </c>
    </row>
    <row r="197" spans="1:133" x14ac:dyDescent="0.2">
      <c r="A197" s="2" t="s">
        <v>500</v>
      </c>
      <c r="B197" s="1">
        <v>1847.21</v>
      </c>
      <c r="C197" s="1">
        <v>164.50375</v>
      </c>
      <c r="D197" s="1">
        <v>1217.75166666667</v>
      </c>
      <c r="E197" s="1">
        <v>75</v>
      </c>
      <c r="F197" s="1">
        <v>1629.1324999999999</v>
      </c>
      <c r="G197" s="1">
        <v>82.6875</v>
      </c>
      <c r="H197" s="1">
        <v>296.37</v>
      </c>
      <c r="I197" s="1">
        <v>641.09749999999997</v>
      </c>
      <c r="J197" s="1">
        <v>1692.9083333333299</v>
      </c>
      <c r="K197" s="1">
        <v>168.32749999999999</v>
      </c>
      <c r="L197" s="1">
        <v>100</v>
      </c>
      <c r="M197" s="1">
        <v>0</v>
      </c>
      <c r="N197" s="1">
        <v>858.09458333333305</v>
      </c>
      <c r="O197" s="1">
        <v>478.24</v>
      </c>
      <c r="P197" s="1">
        <v>563.81062499999996</v>
      </c>
      <c r="Q197" s="1">
        <v>600</v>
      </c>
      <c r="R197" s="1">
        <v>0</v>
      </c>
      <c r="S197" s="1">
        <v>407.4</v>
      </c>
      <c r="T197" s="1">
        <v>14523.163</v>
      </c>
      <c r="U197" s="1">
        <v>446.26499999999999</v>
      </c>
      <c r="V197" s="1">
        <v>1108.8789285714299</v>
      </c>
      <c r="W197" s="1">
        <v>1058.7</v>
      </c>
      <c r="X197" s="1">
        <v>122.535</v>
      </c>
      <c r="Y197" s="1">
        <v>1024.05</v>
      </c>
      <c r="Z197" s="1">
        <v>3716.75107142857</v>
      </c>
      <c r="AA197" s="1">
        <v>-1.7763568394002501E-15</v>
      </c>
      <c r="AB197" s="1">
        <v>1896.36916666667</v>
      </c>
      <c r="AC197" s="1">
        <v>697.04499999999996</v>
      </c>
      <c r="AD197" s="1">
        <v>203.625</v>
      </c>
      <c r="AE197" s="1">
        <v>1788.75</v>
      </c>
      <c r="AF197" s="1">
        <v>82.5</v>
      </c>
      <c r="AG197" s="1">
        <v>288.12</v>
      </c>
      <c r="AH197" s="1">
        <v>1008.29666666667</v>
      </c>
      <c r="AI197" s="1">
        <v>191.70333333333301</v>
      </c>
      <c r="AJ197" s="1">
        <v>4141.8999999999996</v>
      </c>
      <c r="AK197" s="1">
        <v>713.7</v>
      </c>
      <c r="AL197" s="1">
        <v>1072.8</v>
      </c>
      <c r="AM197" s="1">
        <v>0</v>
      </c>
      <c r="AN197" s="1">
        <v>0</v>
      </c>
      <c r="AO197" s="1">
        <v>730</v>
      </c>
      <c r="AP197" s="1">
        <v>2486.1887499999998</v>
      </c>
      <c r="AQ197" s="1">
        <v>164.02500000000001</v>
      </c>
      <c r="AR197" s="1">
        <v>3141.75</v>
      </c>
      <c r="AS197" s="1">
        <v>48.465000000000003</v>
      </c>
      <c r="AT197" s="1">
        <v>1194.78</v>
      </c>
      <c r="AU197" s="1">
        <v>286.56416666666701</v>
      </c>
      <c r="AV197" s="1">
        <v>61.542250000000003</v>
      </c>
      <c r="AW197" s="1">
        <v>73.732500000000002</v>
      </c>
      <c r="AX197" s="1">
        <v>22.936250000000001</v>
      </c>
      <c r="AY197" s="1">
        <v>0</v>
      </c>
      <c r="AZ197" s="1">
        <v>0</v>
      </c>
      <c r="BA197" s="1">
        <v>0</v>
      </c>
      <c r="BB197" s="1">
        <v>1852.92875</v>
      </c>
      <c r="BC197" s="1">
        <v>382.81458333333302</v>
      </c>
      <c r="BD197" s="1">
        <v>1084.5</v>
      </c>
      <c r="BE197" s="1">
        <v>1470.1446428571401</v>
      </c>
      <c r="BF197" s="1">
        <v>318.14999999999998</v>
      </c>
      <c r="BG197" s="1">
        <v>671.625</v>
      </c>
      <c r="BH197" s="1">
        <v>171.6</v>
      </c>
      <c r="BI197" s="1">
        <v>762.4</v>
      </c>
      <c r="BJ197" s="1">
        <v>330.4</v>
      </c>
      <c r="BK197" s="1">
        <v>414.45</v>
      </c>
      <c r="BL197" s="1">
        <v>110.125</v>
      </c>
      <c r="BM197" s="1">
        <v>0</v>
      </c>
      <c r="BN197" s="1">
        <v>904.125</v>
      </c>
      <c r="BO197" s="1">
        <v>340.12666666666701</v>
      </c>
      <c r="BP197" s="1">
        <v>2368.5970833333299</v>
      </c>
      <c r="BQ197" s="1">
        <v>263.79166666666703</v>
      </c>
      <c r="BR197" s="1">
        <v>3732.7778571428598</v>
      </c>
      <c r="BT197" s="1">
        <v>145.5</v>
      </c>
      <c r="BU197" s="1">
        <v>637.35</v>
      </c>
      <c r="BV197" s="1">
        <v>0</v>
      </c>
      <c r="BW197" s="1">
        <v>118.5</v>
      </c>
      <c r="BX197" s="1">
        <v>529.25714285714298</v>
      </c>
      <c r="BY197" s="1">
        <v>551.25</v>
      </c>
      <c r="BZ197" s="1">
        <v>904.3125</v>
      </c>
      <c r="CA197" s="1">
        <v>1644.23125</v>
      </c>
      <c r="CB197" s="1">
        <v>276.25</v>
      </c>
      <c r="CE197" s="1">
        <v>29.25</v>
      </c>
      <c r="CF197" s="1">
        <v>0</v>
      </c>
      <c r="CG197" s="1">
        <v>12021.767857142901</v>
      </c>
      <c r="CH197" s="1">
        <v>6721.2071428571398</v>
      </c>
      <c r="CI197" s="1">
        <v>224.25</v>
      </c>
      <c r="CJ197" s="1">
        <v>2797.875</v>
      </c>
      <c r="CK197" s="1">
        <v>702</v>
      </c>
      <c r="CL197" s="1">
        <v>42.9</v>
      </c>
      <c r="CM197" s="1">
        <v>61.8</v>
      </c>
      <c r="CN197" s="1">
        <v>231</v>
      </c>
      <c r="CO197" s="1">
        <v>570.36000000000104</v>
      </c>
      <c r="CP197" s="1">
        <v>356.9</v>
      </c>
      <c r="CQ197" s="1">
        <v>20</v>
      </c>
      <c r="CR197" s="1">
        <v>0</v>
      </c>
      <c r="CS197" s="1">
        <v>33.984999999999999</v>
      </c>
      <c r="CT197" s="1">
        <v>51.84375</v>
      </c>
      <c r="CU197" s="1">
        <v>398.875</v>
      </c>
      <c r="CV197" s="1">
        <v>11</v>
      </c>
      <c r="CW197" s="1">
        <v>122.25</v>
      </c>
      <c r="CX197" s="1">
        <v>452.43750000000102</v>
      </c>
      <c r="CY197" s="1">
        <v>167.1</v>
      </c>
      <c r="CZ197" s="1">
        <v>822.5</v>
      </c>
      <c r="DA197" s="1">
        <v>2046.4649999999999</v>
      </c>
      <c r="DB197" s="1">
        <v>103.5</v>
      </c>
      <c r="DC197" s="1">
        <v>1162.7974999999999</v>
      </c>
      <c r="DD197" s="1">
        <v>500</v>
      </c>
      <c r="DE197" s="1">
        <v>336.38249999999999</v>
      </c>
      <c r="DF197" s="1">
        <v>1313.675</v>
      </c>
      <c r="DG197" s="1">
        <v>4546.6183035714303</v>
      </c>
      <c r="DH197" s="1">
        <v>5247.7946428571404</v>
      </c>
      <c r="DI197" s="1">
        <v>1057.125</v>
      </c>
      <c r="DJ197" s="1">
        <v>71.7</v>
      </c>
      <c r="DK197" s="1">
        <v>1581.375</v>
      </c>
      <c r="DL197" s="1">
        <v>28.21875</v>
      </c>
      <c r="DM197" s="1">
        <v>644.75</v>
      </c>
      <c r="DN197" s="1">
        <v>407.88499999999999</v>
      </c>
      <c r="DO197" s="1">
        <v>949.32857142857097</v>
      </c>
      <c r="DP197" s="1">
        <v>1168.0357142857099</v>
      </c>
      <c r="DT197" s="1">
        <v>393</v>
      </c>
      <c r="DU197" s="1">
        <v>905.5</v>
      </c>
      <c r="DV197" s="1">
        <v>0</v>
      </c>
      <c r="DW197" s="1">
        <v>0</v>
      </c>
      <c r="DX197" s="1">
        <v>0</v>
      </c>
      <c r="DZ197" s="1">
        <v>0</v>
      </c>
      <c r="EA197" s="1">
        <v>0</v>
      </c>
      <c r="EB197" s="1">
        <v>121406.32941666699</v>
      </c>
      <c r="EC197" s="1" t="s">
        <v>500</v>
      </c>
    </row>
    <row r="198" spans="1:133" x14ac:dyDescent="0.2">
      <c r="A198" s="2"/>
    </row>
    <row r="199" spans="1:133" x14ac:dyDescent="0.2">
      <c r="A199" s="2" t="s">
        <v>501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 t="s">
        <v>501</v>
      </c>
    </row>
    <row r="200" spans="1:133" x14ac:dyDescent="0.2">
      <c r="A200" s="3">
        <v>43938</v>
      </c>
      <c r="EB200" s="1">
        <v>0</v>
      </c>
      <c r="EC200" s="4">
        <v>43938</v>
      </c>
    </row>
    <row r="201" spans="1:133" x14ac:dyDescent="0.2">
      <c r="A201" s="3">
        <v>43939</v>
      </c>
      <c r="EB201" s="1">
        <v>0</v>
      </c>
      <c r="EC201" s="4">
        <v>43939</v>
      </c>
    </row>
    <row r="202" spans="1:133" x14ac:dyDescent="0.2">
      <c r="A202" s="3">
        <v>43940</v>
      </c>
      <c r="EB202" s="1">
        <v>0</v>
      </c>
      <c r="EC202" s="4">
        <v>43940</v>
      </c>
    </row>
    <row r="203" spans="1:133" x14ac:dyDescent="0.2">
      <c r="A203" s="2"/>
      <c r="EB203" s="1">
        <v>0</v>
      </c>
      <c r="EC203" s="1" t="s">
        <v>502</v>
      </c>
    </row>
    <row r="204" spans="1:133" x14ac:dyDescent="0.2">
      <c r="A204" s="2"/>
      <c r="EB204" s="1">
        <v>0</v>
      </c>
      <c r="EC204" s="1" t="s">
        <v>502</v>
      </c>
    </row>
    <row r="205" spans="1:133" x14ac:dyDescent="0.2">
      <c r="A205" s="2" t="s">
        <v>493</v>
      </c>
      <c r="EB205" s="1">
        <v>0</v>
      </c>
      <c r="EC205" s="1" t="s">
        <v>493</v>
      </c>
    </row>
    <row r="206" spans="1:133" x14ac:dyDescent="0.2">
      <c r="A206" s="2" t="s">
        <v>494</v>
      </c>
      <c r="EB206" s="1">
        <v>0</v>
      </c>
      <c r="EC206" s="1" t="s">
        <v>494</v>
      </c>
    </row>
    <row r="207" spans="1:133" x14ac:dyDescent="0.2">
      <c r="A207" s="2" t="s">
        <v>495</v>
      </c>
      <c r="EB207" s="1">
        <v>0</v>
      </c>
      <c r="EC207" s="1" t="s">
        <v>495</v>
      </c>
    </row>
    <row r="208" spans="1:133" x14ac:dyDescent="0.2">
      <c r="A208" s="2" t="s">
        <v>496</v>
      </c>
      <c r="EB208" s="1">
        <v>0</v>
      </c>
      <c r="EC208" s="1" t="s">
        <v>496</v>
      </c>
    </row>
    <row r="209" spans="1:133" x14ac:dyDescent="0.2">
      <c r="A209" s="2" t="s">
        <v>497</v>
      </c>
      <c r="EB209" s="1">
        <v>0</v>
      </c>
      <c r="EC209" s="1" t="s">
        <v>497</v>
      </c>
    </row>
    <row r="210" spans="1:133" x14ac:dyDescent="0.2">
      <c r="A210" s="2" t="s">
        <v>498</v>
      </c>
      <c r="EB210" s="1">
        <v>0</v>
      </c>
      <c r="EC210" s="1" t="s">
        <v>498</v>
      </c>
    </row>
    <row r="211" spans="1:133" x14ac:dyDescent="0.2">
      <c r="A211" s="2" t="s">
        <v>499</v>
      </c>
      <c r="EB211" s="1">
        <v>0</v>
      </c>
      <c r="EC211" s="1" t="s">
        <v>499</v>
      </c>
    </row>
    <row r="212" spans="1:133" x14ac:dyDescent="0.2">
      <c r="A212" s="2" t="s">
        <v>500</v>
      </c>
      <c r="EB212" s="1">
        <v>0</v>
      </c>
      <c r="EC212" s="1" t="s">
        <v>500</v>
      </c>
    </row>
    <row r="213" spans="1:133" x14ac:dyDescent="0.2">
      <c r="A213" s="2"/>
    </row>
    <row r="214" spans="1:133" x14ac:dyDescent="0.2">
      <c r="A214" s="2" t="s">
        <v>503</v>
      </c>
      <c r="B214" s="1">
        <v>-7940.7318095238097</v>
      </c>
      <c r="C214" s="1">
        <v>-238.72808333333299</v>
      </c>
      <c r="D214" s="1">
        <v>-2558.3487619047601</v>
      </c>
      <c r="E214" s="1">
        <v>-338.24761904761903</v>
      </c>
      <c r="F214" s="1">
        <v>-4740.3789880952399</v>
      </c>
      <c r="G214" s="1">
        <v>-163.830357142857</v>
      </c>
      <c r="H214" s="1">
        <v>-400.95666666666699</v>
      </c>
      <c r="I214" s="1">
        <v>-806.96502380952404</v>
      </c>
      <c r="J214" s="1">
        <v>-2398.9293333333299</v>
      </c>
      <c r="K214" s="1">
        <v>-231.45130952381001</v>
      </c>
      <c r="L214" s="1">
        <v>-1147.4361904761899</v>
      </c>
      <c r="M214" s="1">
        <v>0</v>
      </c>
      <c r="N214" s="1">
        <v>-1259.42696428571</v>
      </c>
      <c r="O214" s="1">
        <v>-561.09380952381002</v>
      </c>
      <c r="P214" s="1">
        <v>-665.19062499999995</v>
      </c>
      <c r="Q214" s="1">
        <v>-1445.0133333333299</v>
      </c>
      <c r="R214" s="1">
        <v>0</v>
      </c>
      <c r="S214" s="1">
        <v>-502.29523809523801</v>
      </c>
      <c r="T214" s="1">
        <v>-47976.157666666702</v>
      </c>
      <c r="U214" s="1">
        <v>-517.11261904761898</v>
      </c>
      <c r="V214" s="1">
        <v>-1646.59071428571</v>
      </c>
      <c r="W214" s="1">
        <v>-2095.9357142857102</v>
      </c>
      <c r="X214" s="1">
        <v>-97.220714285714294</v>
      </c>
      <c r="Y214" s="1">
        <v>-1022.85</v>
      </c>
      <c r="Z214" s="1">
        <v>-3532.7321428571399</v>
      </c>
      <c r="AA214" s="1">
        <v>-45.034285714285701</v>
      </c>
      <c r="AB214" s="1">
        <v>-6190.2329761904803</v>
      </c>
      <c r="AC214" s="1">
        <v>-1483.71357142857</v>
      </c>
      <c r="AD214" s="1">
        <v>-313.35071428571399</v>
      </c>
      <c r="AE214" s="1">
        <v>-2724.1785714285702</v>
      </c>
      <c r="AF214" s="1">
        <v>-89.757142857142796</v>
      </c>
      <c r="AG214" s="1">
        <v>-455.48</v>
      </c>
      <c r="AH214" s="1">
        <v>-2375.7233333333302</v>
      </c>
      <c r="AI214" s="1">
        <v>-326.19933333333302</v>
      </c>
      <c r="AJ214" s="1">
        <v>-8110.6857142857098</v>
      </c>
      <c r="AK214" s="1">
        <v>-871.75714285714298</v>
      </c>
      <c r="AL214" s="1">
        <v>-1681.25714285714</v>
      </c>
      <c r="AM214" s="1">
        <v>0</v>
      </c>
      <c r="AN214" s="1">
        <v>0</v>
      </c>
      <c r="AO214" s="1">
        <v>-1040.55833333333</v>
      </c>
      <c r="AP214" s="1">
        <v>-9089.5601785714298</v>
      </c>
      <c r="AQ214" s="1">
        <v>-242.19642857142901</v>
      </c>
      <c r="AR214" s="1">
        <v>-4807.0357142857201</v>
      </c>
      <c r="AS214" s="1">
        <v>-25.9735714285714</v>
      </c>
      <c r="AT214" s="1">
        <v>-1366.24761904762</v>
      </c>
      <c r="AU214" s="1">
        <v>0</v>
      </c>
      <c r="AV214" s="1">
        <v>-123.482821428571</v>
      </c>
      <c r="AW214" s="1">
        <v>-138.20178571428599</v>
      </c>
      <c r="AX214" s="1">
        <v>-46.472678571428602</v>
      </c>
      <c r="AY214" s="1">
        <v>0</v>
      </c>
      <c r="AZ214" s="1">
        <v>0</v>
      </c>
      <c r="BA214" s="1">
        <v>-238.666666666667</v>
      </c>
      <c r="BB214" s="1">
        <v>-3467.55375</v>
      </c>
      <c r="BC214" s="1">
        <v>-711.56458333333296</v>
      </c>
      <c r="BD214" s="1">
        <v>-1219.5</v>
      </c>
      <c r="BE214" s="1">
        <v>-3038.0065476190498</v>
      </c>
      <c r="BF214" s="1">
        <v>-538.95000000000005</v>
      </c>
      <c r="BG214" s="1">
        <v>-1342.125</v>
      </c>
      <c r="BH214" s="1">
        <v>-194.1</v>
      </c>
      <c r="BI214" s="1">
        <v>-760.8</v>
      </c>
      <c r="BJ214" s="1">
        <v>-299.2</v>
      </c>
      <c r="BK214" s="1">
        <v>-412.05</v>
      </c>
      <c r="BL214" s="1">
        <v>-106.125</v>
      </c>
      <c r="BM214" s="1">
        <v>0</v>
      </c>
      <c r="BN214" s="1">
        <v>-1242.125</v>
      </c>
      <c r="BO214" s="1">
        <v>-597.72666666666703</v>
      </c>
      <c r="BP214" s="1">
        <v>-6460.5845833333296</v>
      </c>
      <c r="BQ214" s="1">
        <v>-416.29166666666703</v>
      </c>
      <c r="BR214" s="1">
        <v>-10224.0778571429</v>
      </c>
      <c r="BS214" s="1">
        <v>0</v>
      </c>
      <c r="BT214" s="1">
        <v>-159</v>
      </c>
      <c r="BU214" s="1">
        <v>-630.15</v>
      </c>
      <c r="BV214" s="1">
        <v>0</v>
      </c>
      <c r="BW214" s="1">
        <v>-112.5</v>
      </c>
      <c r="BX214" s="1">
        <v>-299.2</v>
      </c>
      <c r="BY214" s="1">
        <v>-790.05</v>
      </c>
      <c r="BZ214" s="1">
        <v>-1094.8125</v>
      </c>
      <c r="CA214" s="1">
        <v>-4586.5526785714301</v>
      </c>
      <c r="CB214" s="1">
        <v>-535.96428571428601</v>
      </c>
      <c r="CC214" s="1">
        <v>0</v>
      </c>
      <c r="CD214" s="1">
        <v>0</v>
      </c>
      <c r="CE214" s="1">
        <v>-23.25</v>
      </c>
      <c r="CF214" s="1">
        <v>0</v>
      </c>
      <c r="CG214" s="1">
        <v>-22107.383928571398</v>
      </c>
      <c r="CH214" s="1">
        <v>-21028.314285714299</v>
      </c>
      <c r="CI214" s="1">
        <v>-295.56428571428597</v>
      </c>
      <c r="CJ214" s="1">
        <v>-5806.1378571428604</v>
      </c>
      <c r="CK214" s="1">
        <v>-1640.7857142857099</v>
      </c>
      <c r="CL214" s="1">
        <v>-46.328571428571401</v>
      </c>
      <c r="CM214" s="1">
        <v>-99.514285714285705</v>
      </c>
      <c r="CN214" s="1">
        <v>-527.74285714285702</v>
      </c>
      <c r="CO214" s="1">
        <v>-7691.3314285714296</v>
      </c>
      <c r="CP214" s="1">
        <v>-1103.55714285714</v>
      </c>
      <c r="CQ214" s="1">
        <v>-2</v>
      </c>
      <c r="CR214" s="1">
        <v>0</v>
      </c>
      <c r="CS214" s="1">
        <v>-521.04357142857202</v>
      </c>
      <c r="CT214" s="1">
        <v>-115.272321428571</v>
      </c>
      <c r="CU214" s="1">
        <v>-649.61309523809496</v>
      </c>
      <c r="CV214" s="1">
        <v>0</v>
      </c>
      <c r="CW214" s="1">
        <v>-153.607142857143</v>
      </c>
      <c r="CX214" s="1">
        <v>-2925.2232142857101</v>
      </c>
      <c r="CY214" s="1">
        <v>-199.15714285714299</v>
      </c>
      <c r="CZ214" s="1">
        <v>-1349.07142857143</v>
      </c>
      <c r="DA214" s="1">
        <v>-3255.8592857142899</v>
      </c>
      <c r="DB214" s="1">
        <v>-112.071428571429</v>
      </c>
      <c r="DC214" s="1">
        <v>-2341.67464285714</v>
      </c>
      <c r="DD214" s="1">
        <v>-272</v>
      </c>
      <c r="DE214" s="1">
        <v>-605.05250000000001</v>
      </c>
      <c r="DF214" s="1">
        <v>-3007.5321428571401</v>
      </c>
      <c r="DG214" s="1">
        <v>-9512.9754464285706</v>
      </c>
      <c r="DH214" s="1">
        <v>-16626.741071428602</v>
      </c>
      <c r="DI214" s="1">
        <v>-1939.55357142857</v>
      </c>
      <c r="DJ214" s="1">
        <v>-169.585714285714</v>
      </c>
      <c r="DK214" s="1">
        <v>-2783.3035714285702</v>
      </c>
      <c r="DL214" s="1">
        <v>-58.21875</v>
      </c>
      <c r="DM214" s="1">
        <v>-2820.4642857142799</v>
      </c>
      <c r="DN214" s="1">
        <v>-1263.2278571428601</v>
      </c>
      <c r="DO214" s="1">
        <v>-280.709523809524</v>
      </c>
      <c r="DP214" s="1">
        <v>-153.27380952381</v>
      </c>
      <c r="DQ214" s="1">
        <v>0</v>
      </c>
      <c r="DR214" s="1">
        <v>0</v>
      </c>
      <c r="DS214" s="1">
        <v>0</v>
      </c>
      <c r="DT214" s="1">
        <v>-3.3809523809524098</v>
      </c>
      <c r="DU214" s="1">
        <v>-460.92857142857201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-275263.85092857102</v>
      </c>
      <c r="EC214" s="1" t="s">
        <v>503</v>
      </c>
    </row>
    <row r="215" spans="1:133" x14ac:dyDescent="0.2">
      <c r="A215" s="2" t="s">
        <v>480</v>
      </c>
      <c r="B215" s="1">
        <v>-536.32180952380997</v>
      </c>
      <c r="C215" s="1">
        <v>-44.224333333333298</v>
      </c>
      <c r="D215" s="1">
        <v>0</v>
      </c>
      <c r="E215" s="1">
        <v>-55.247619047618997</v>
      </c>
      <c r="F215" s="1">
        <v>0</v>
      </c>
      <c r="G215" s="1">
        <v>-21.1428571428571</v>
      </c>
      <c r="H215" s="1">
        <v>-104.586666666667</v>
      </c>
      <c r="I215" s="1">
        <v>0</v>
      </c>
      <c r="J215" s="1">
        <v>-84.76</v>
      </c>
      <c r="K215" s="1">
        <v>-27.123809523809499</v>
      </c>
      <c r="L215" s="1">
        <v>-147.436190476191</v>
      </c>
      <c r="M215" s="1">
        <v>0</v>
      </c>
      <c r="N215" s="1">
        <v>-229.01238095238099</v>
      </c>
      <c r="O215" s="1">
        <v>0</v>
      </c>
      <c r="P215" s="1">
        <v>0</v>
      </c>
      <c r="Q215" s="1">
        <v>-661.33333333333303</v>
      </c>
      <c r="R215" s="1">
        <v>0</v>
      </c>
      <c r="S215" s="1">
        <v>-94.895238095238099</v>
      </c>
      <c r="T215" s="1">
        <v>-2281.0533333333301</v>
      </c>
      <c r="U215" s="1">
        <v>0</v>
      </c>
      <c r="V215" s="1">
        <v>0</v>
      </c>
      <c r="W215" s="1">
        <v>-180.92</v>
      </c>
      <c r="X215" s="1">
        <v>0</v>
      </c>
      <c r="Y215" s="1">
        <v>0</v>
      </c>
      <c r="Z215" s="1">
        <v>0</v>
      </c>
      <c r="AA215" s="1">
        <v>-13.9542857142857</v>
      </c>
      <c r="AB215" s="1">
        <v>-1499.0304761904799</v>
      </c>
      <c r="AC215" s="1">
        <v>-253.74857142857101</v>
      </c>
      <c r="AD215" s="1">
        <v>-109.72571428571401</v>
      </c>
      <c r="AE215" s="1">
        <v>-403.82857142857102</v>
      </c>
      <c r="AF215" s="1">
        <v>-7.2571428571428598</v>
      </c>
      <c r="AG215" s="1">
        <v>-167.36</v>
      </c>
      <c r="AH215" s="1">
        <v>-911.386666666667</v>
      </c>
      <c r="AI215" s="1">
        <v>0</v>
      </c>
      <c r="AJ215" s="1">
        <v>-1867.88571428571</v>
      </c>
      <c r="AK215" s="1">
        <v>-158.05714285714299</v>
      </c>
      <c r="AL215" s="1">
        <v>-608.45714285714303</v>
      </c>
      <c r="AM215" s="1">
        <v>0</v>
      </c>
      <c r="AN215" s="1">
        <v>0</v>
      </c>
      <c r="AO215" s="1">
        <v>-49.373333333333299</v>
      </c>
      <c r="AP215" s="1">
        <v>-3597.2285714285699</v>
      </c>
      <c r="AQ215" s="1">
        <v>-78.171428571428606</v>
      </c>
      <c r="AR215" s="1">
        <v>-723.28571428571399</v>
      </c>
      <c r="AS215" s="1">
        <v>0</v>
      </c>
      <c r="AT215" s="1">
        <v>-154.647619047619</v>
      </c>
      <c r="AU215" s="1">
        <v>0</v>
      </c>
      <c r="AV215" s="1">
        <v>-59.090571428571401</v>
      </c>
      <c r="AW215" s="1">
        <v>-64.469285714285704</v>
      </c>
      <c r="AX215" s="1">
        <v>-19.736428571428601</v>
      </c>
      <c r="AY215" s="1">
        <v>0</v>
      </c>
      <c r="AZ215" s="1">
        <v>0</v>
      </c>
      <c r="BA215" s="1">
        <v>-238.666666666667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-1616.07142857143</v>
      </c>
      <c r="CB215" s="1">
        <v>-82.714285714285694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-4750.4571428571398</v>
      </c>
      <c r="CI215" s="1">
        <v>-71.314285714285703</v>
      </c>
      <c r="CJ215" s="1">
        <v>-1993.0628571428599</v>
      </c>
      <c r="CK215" s="1">
        <v>-581.78571428571399</v>
      </c>
      <c r="CL215" s="1">
        <v>-3.4285714285714399</v>
      </c>
      <c r="CM215" s="1">
        <v>-37.714285714285701</v>
      </c>
      <c r="CN215" s="1">
        <v>-296.74285714285702</v>
      </c>
      <c r="CO215" s="1">
        <v>-7033.3714285714304</v>
      </c>
      <c r="CP215" s="1">
        <v>-396.05714285714299</v>
      </c>
      <c r="CQ215" s="1">
        <v>0</v>
      </c>
      <c r="CR215" s="1">
        <v>0</v>
      </c>
      <c r="CS215" s="1">
        <v>-105.028571428571</v>
      </c>
      <c r="CT215" s="1">
        <v>-33.428571428571402</v>
      </c>
      <c r="CU215" s="1">
        <v>-51.738095238095198</v>
      </c>
      <c r="CV215" s="1">
        <v>0</v>
      </c>
      <c r="CW215" s="1">
        <v>-31.3571428571429</v>
      </c>
      <c r="CX215" s="1">
        <v>-1921.7857142857099</v>
      </c>
      <c r="CY215" s="1">
        <v>-32.0571428571429</v>
      </c>
      <c r="CZ215" s="1">
        <v>-433.37142857142902</v>
      </c>
      <c r="DA215" s="1">
        <v>-453.39428571428601</v>
      </c>
      <c r="DB215" s="1">
        <v>-8.5714285714285694</v>
      </c>
      <c r="DC215" s="1">
        <v>-756.61714285714299</v>
      </c>
      <c r="DD215" s="1">
        <v>0</v>
      </c>
      <c r="DE215" s="1">
        <v>-144.18</v>
      </c>
      <c r="DF215" s="1">
        <v>-1182.1071428571399</v>
      </c>
      <c r="DG215" s="1">
        <v>0</v>
      </c>
      <c r="DH215" s="1">
        <v>-510.42857142857201</v>
      </c>
      <c r="DI215" s="1">
        <v>-511.92857142857201</v>
      </c>
      <c r="DJ215" s="1">
        <v>-97.8857142857143</v>
      </c>
      <c r="DK215" s="1">
        <v>-811.92857142857201</v>
      </c>
      <c r="DL215" s="1">
        <v>-22.5</v>
      </c>
      <c r="DM215" s="1">
        <v>-2250.7142857142799</v>
      </c>
      <c r="DN215" s="1">
        <v>-620.65714285714296</v>
      </c>
      <c r="DO215" s="1">
        <v>0</v>
      </c>
      <c r="DP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Z215" s="1">
        <v>0</v>
      </c>
      <c r="EA215" s="1">
        <v>0</v>
      </c>
      <c r="EB215" s="1">
        <v>-42295.818142857097</v>
      </c>
      <c r="EC215" s="1" t="s">
        <v>480</v>
      </c>
    </row>
    <row r="216" spans="1:133" x14ac:dyDescent="0.2">
      <c r="A216" s="2" t="s">
        <v>481</v>
      </c>
      <c r="B216" s="1">
        <v>-5474.7</v>
      </c>
      <c r="C216" s="1">
        <v>0</v>
      </c>
      <c r="D216" s="1">
        <v>-1280.5970952381001</v>
      </c>
      <c r="E216" s="1">
        <v>0</v>
      </c>
      <c r="F216" s="1">
        <v>-1082.68523809524</v>
      </c>
      <c r="G216" s="1">
        <v>0</v>
      </c>
      <c r="H216" s="1">
        <v>0</v>
      </c>
      <c r="I216" s="1">
        <v>0</v>
      </c>
      <c r="J216" s="1">
        <v>-159.04</v>
      </c>
      <c r="K216" s="1">
        <v>0</v>
      </c>
      <c r="L216" s="1">
        <v>0</v>
      </c>
      <c r="M216" s="1">
        <v>0</v>
      </c>
      <c r="N216" s="1">
        <v>-26.64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-2873.92</v>
      </c>
      <c r="U216" s="1">
        <v>-2.4476190476190598</v>
      </c>
      <c r="V216" s="1">
        <v>-120.371428571428</v>
      </c>
      <c r="W216" s="1">
        <v>-15.6</v>
      </c>
      <c r="X216" s="1">
        <v>0</v>
      </c>
      <c r="Y216" s="1">
        <v>0</v>
      </c>
      <c r="Z216" s="1">
        <v>0</v>
      </c>
      <c r="AA216" s="1">
        <v>0</v>
      </c>
      <c r="AB216" s="1">
        <v>-415.84</v>
      </c>
      <c r="AC216" s="1">
        <v>-91.319999999999894</v>
      </c>
      <c r="AD216" s="1">
        <v>0</v>
      </c>
      <c r="AE216" s="1">
        <v>-48</v>
      </c>
      <c r="AF216" s="1">
        <v>0</v>
      </c>
      <c r="AG216" s="1">
        <v>0</v>
      </c>
      <c r="AH216" s="1">
        <v>-170.52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-184</v>
      </c>
      <c r="AP216" s="1">
        <v>-325.8</v>
      </c>
      <c r="AQ216" s="1">
        <v>0</v>
      </c>
      <c r="AR216" s="1">
        <v>-6</v>
      </c>
      <c r="AS216" s="1">
        <v>0</v>
      </c>
      <c r="AT216" s="1">
        <v>0</v>
      </c>
      <c r="AU216" s="1">
        <v>0</v>
      </c>
      <c r="AV216" s="1">
        <v>-2.85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-161.25</v>
      </c>
      <c r="BC216" s="1">
        <v>-58</v>
      </c>
      <c r="BD216" s="1">
        <v>0</v>
      </c>
      <c r="BE216" s="1">
        <v>0</v>
      </c>
      <c r="BF216" s="1">
        <v>0</v>
      </c>
      <c r="BG216" s="1">
        <v>-27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-18</v>
      </c>
      <c r="BO216" s="1">
        <v>0</v>
      </c>
      <c r="BP216" s="1">
        <v>0</v>
      </c>
      <c r="BQ216" s="1">
        <v>0</v>
      </c>
      <c r="BR216" s="1">
        <v>-74.400000000000006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-22.5</v>
      </c>
      <c r="CA216" s="1">
        <v>-49.75</v>
      </c>
      <c r="CB216" s="1">
        <v>-9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-1299.5999999999999</v>
      </c>
      <c r="CI216" s="1">
        <v>0</v>
      </c>
      <c r="CJ216" s="1">
        <v>-75.599999999999895</v>
      </c>
      <c r="CK216" s="1">
        <v>-43.5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-51</v>
      </c>
      <c r="CV216" s="1">
        <v>0</v>
      </c>
      <c r="CW216" s="1">
        <v>0</v>
      </c>
      <c r="CX216" s="1">
        <v>-15</v>
      </c>
      <c r="CY216" s="1">
        <v>0</v>
      </c>
      <c r="CZ216" s="1">
        <v>-1.2000000000000499</v>
      </c>
      <c r="DA216" s="1">
        <v>-43.200000000000102</v>
      </c>
      <c r="DB216" s="1">
        <v>0</v>
      </c>
      <c r="DC216" s="1">
        <v>-164.16</v>
      </c>
      <c r="DD216" s="1">
        <v>0</v>
      </c>
      <c r="DE216" s="1">
        <v>-5.5799999999999796</v>
      </c>
      <c r="DF216" s="1">
        <v>-18.25</v>
      </c>
      <c r="DG216" s="1">
        <v>0</v>
      </c>
      <c r="DH216" s="1">
        <v>-114</v>
      </c>
      <c r="DI216" s="1">
        <v>-22.5</v>
      </c>
      <c r="DJ216" s="1">
        <v>0</v>
      </c>
      <c r="DK216" s="1">
        <v>-22.5</v>
      </c>
      <c r="DL216" s="1">
        <v>0</v>
      </c>
      <c r="DM216" s="1">
        <v>-48</v>
      </c>
      <c r="DN216" s="1">
        <v>0</v>
      </c>
      <c r="DO216" s="1">
        <v>0</v>
      </c>
      <c r="DP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Z216" s="1">
        <v>0</v>
      </c>
      <c r="EA216" s="1">
        <v>0</v>
      </c>
      <c r="EB216" s="1">
        <v>-14624.3213809524</v>
      </c>
      <c r="EC216" s="1" t="s">
        <v>481</v>
      </c>
    </row>
    <row r="217" spans="1:133" x14ac:dyDescent="0.2">
      <c r="A217" s="2" t="s">
        <v>482</v>
      </c>
      <c r="B217" s="1">
        <v>-82.5</v>
      </c>
      <c r="C217" s="1">
        <v>-30</v>
      </c>
      <c r="D217" s="1">
        <v>-60</v>
      </c>
      <c r="E217" s="1">
        <v>-33</v>
      </c>
      <c r="F217" s="1">
        <v>-1133.68</v>
      </c>
      <c r="G217" s="1">
        <v>-60</v>
      </c>
      <c r="H217" s="1">
        <v>0</v>
      </c>
      <c r="I217" s="1">
        <v>-165.86752380952399</v>
      </c>
      <c r="J217" s="1">
        <v>-571.20000000000005</v>
      </c>
      <c r="K217" s="1">
        <v>-36</v>
      </c>
      <c r="L217" s="1">
        <v>0</v>
      </c>
      <c r="M217" s="1">
        <v>0</v>
      </c>
      <c r="N217" s="1">
        <v>-245.68</v>
      </c>
      <c r="O217" s="1">
        <v>-50.883809523809603</v>
      </c>
      <c r="P217" s="1">
        <v>-101.38</v>
      </c>
      <c r="Q217" s="1">
        <v>-183.68</v>
      </c>
      <c r="R217" s="1">
        <v>0</v>
      </c>
      <c r="S217" s="1">
        <v>0</v>
      </c>
      <c r="T217" s="1">
        <v>-5270.72</v>
      </c>
      <c r="U217" s="1">
        <v>-68.400000000000006</v>
      </c>
      <c r="V217" s="1">
        <v>-434.4</v>
      </c>
      <c r="W217" s="1">
        <v>-690.48</v>
      </c>
      <c r="X217" s="1">
        <v>0</v>
      </c>
      <c r="Y217" s="1">
        <v>0</v>
      </c>
      <c r="Z217" s="1">
        <v>-244.99285714285699</v>
      </c>
      <c r="AA217" s="1">
        <v>-31.08</v>
      </c>
      <c r="AB217" s="1">
        <v>-1527.2</v>
      </c>
      <c r="AC217" s="1">
        <v>-147.6</v>
      </c>
      <c r="AD217" s="1">
        <v>0</v>
      </c>
      <c r="AE217" s="1">
        <v>-483.6</v>
      </c>
      <c r="AF217" s="1">
        <v>0</v>
      </c>
      <c r="AG217" s="1">
        <v>0</v>
      </c>
      <c r="AH217" s="1">
        <v>-226.24</v>
      </c>
      <c r="AI217" s="1">
        <v>0</v>
      </c>
      <c r="AJ217" s="1">
        <v>-789.6</v>
      </c>
      <c r="AK217" s="1">
        <v>0</v>
      </c>
      <c r="AL217" s="1">
        <v>0</v>
      </c>
      <c r="AM217" s="1">
        <v>0</v>
      </c>
      <c r="AN217" s="1">
        <v>0</v>
      </c>
      <c r="AO217" s="1">
        <v>-283.36</v>
      </c>
      <c r="AP217" s="1">
        <v>-617.39999999999895</v>
      </c>
      <c r="AQ217" s="1">
        <v>0</v>
      </c>
      <c r="AR217" s="1">
        <v>-936</v>
      </c>
      <c r="AS217" s="1">
        <v>0</v>
      </c>
      <c r="AT217" s="1">
        <v>-211.6</v>
      </c>
      <c r="AU217" s="1">
        <v>0</v>
      </c>
      <c r="AV217" s="1">
        <v>0</v>
      </c>
      <c r="AW217" s="1">
        <v>0</v>
      </c>
      <c r="AX217" s="1">
        <v>-3.8</v>
      </c>
      <c r="AY217" s="1">
        <v>0</v>
      </c>
      <c r="AZ217" s="1">
        <v>0</v>
      </c>
      <c r="BA217" s="1">
        <v>0</v>
      </c>
      <c r="BB217" s="1">
        <v>-309.5</v>
      </c>
      <c r="BC217" s="1">
        <v>-72.5</v>
      </c>
      <c r="BD217" s="1">
        <v>-135</v>
      </c>
      <c r="BE217" s="1">
        <v>-422.4</v>
      </c>
      <c r="BF217" s="1">
        <v>-220.8</v>
      </c>
      <c r="BG217" s="1">
        <v>-643.5</v>
      </c>
      <c r="BH217" s="1">
        <v>-22.5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-320</v>
      </c>
      <c r="BO217" s="1">
        <v>0</v>
      </c>
      <c r="BP217" s="1">
        <v>-527.5</v>
      </c>
      <c r="BQ217" s="1">
        <v>-2.5</v>
      </c>
      <c r="BR217" s="1">
        <v>-1368</v>
      </c>
      <c r="BS217" s="1">
        <v>0</v>
      </c>
      <c r="BT217" s="1">
        <v>-13.5</v>
      </c>
      <c r="BU217" s="1">
        <v>0</v>
      </c>
      <c r="BV217" s="1">
        <v>0</v>
      </c>
      <c r="BW217" s="1">
        <v>0</v>
      </c>
      <c r="BX217" s="1">
        <v>0</v>
      </c>
      <c r="BY217" s="1">
        <v>-238.8</v>
      </c>
      <c r="BZ217" s="1">
        <v>-168</v>
      </c>
      <c r="CA217" s="1">
        <v>-361</v>
      </c>
      <c r="CB217" s="1">
        <v>-90</v>
      </c>
      <c r="CC217" s="1">
        <v>0</v>
      </c>
      <c r="CD217" s="1">
        <v>0</v>
      </c>
      <c r="CE217" s="1">
        <v>0</v>
      </c>
      <c r="CF217" s="1">
        <v>0</v>
      </c>
      <c r="CG217" s="1">
        <v>-2891.5714285714298</v>
      </c>
      <c r="CH217" s="1">
        <v>-2138.4</v>
      </c>
      <c r="CI217" s="1">
        <v>0</v>
      </c>
      <c r="CJ217" s="1">
        <v>-939.6</v>
      </c>
      <c r="CK217" s="1">
        <v>-313.5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-30</v>
      </c>
      <c r="CU217" s="1">
        <v>-48</v>
      </c>
      <c r="CV217" s="1">
        <v>0</v>
      </c>
      <c r="CW217" s="1">
        <v>0</v>
      </c>
      <c r="CX217" s="1">
        <v>-36</v>
      </c>
      <c r="CY217" s="1">
        <v>0</v>
      </c>
      <c r="CZ217" s="1">
        <v>-92</v>
      </c>
      <c r="DA217" s="1">
        <v>-712.8</v>
      </c>
      <c r="DB217" s="1">
        <v>0</v>
      </c>
      <c r="DC217" s="1">
        <v>-273.24</v>
      </c>
      <c r="DD217" s="1">
        <v>0</v>
      </c>
      <c r="DE217" s="1">
        <v>-100.44</v>
      </c>
      <c r="DF217" s="1">
        <v>-493.5</v>
      </c>
      <c r="DG217" s="1">
        <v>0</v>
      </c>
      <c r="DH217" s="1">
        <v>-612</v>
      </c>
      <c r="DI217" s="1">
        <v>-348</v>
      </c>
      <c r="DJ217" s="1">
        <v>0</v>
      </c>
      <c r="DK217" s="1">
        <v>-367.5</v>
      </c>
      <c r="DL217" s="1">
        <v>-7.5</v>
      </c>
      <c r="DM217" s="1">
        <v>-27</v>
      </c>
      <c r="DN217" s="1">
        <v>0</v>
      </c>
      <c r="DO217" s="1">
        <v>0</v>
      </c>
      <c r="DP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Z217" s="1">
        <v>0</v>
      </c>
      <c r="EA217" s="1">
        <v>0</v>
      </c>
      <c r="EB217" s="1">
        <v>-29066.895619047598</v>
      </c>
      <c r="EC217" s="1" t="s">
        <v>482</v>
      </c>
    </row>
    <row r="218" spans="1:133" x14ac:dyDescent="0.2">
      <c r="A218" s="2"/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Z218" s="1">
        <v>0</v>
      </c>
      <c r="EA218" s="1">
        <v>0</v>
      </c>
      <c r="EB218" s="1">
        <v>0</v>
      </c>
    </row>
    <row r="219" spans="1:133" x14ac:dyDescent="0.2">
      <c r="A219" s="2"/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Z219" s="1">
        <v>0</v>
      </c>
      <c r="EA219" s="1">
        <v>0</v>
      </c>
      <c r="EB219" s="1">
        <v>0</v>
      </c>
    </row>
    <row r="220" spans="1:133" x14ac:dyDescent="0.2">
      <c r="A220" s="2" t="s">
        <v>504</v>
      </c>
      <c r="B220" s="1">
        <v>-1847.21</v>
      </c>
      <c r="C220" s="1">
        <v>-164.50375</v>
      </c>
      <c r="D220" s="1">
        <v>-1217.75166666667</v>
      </c>
      <c r="E220" s="1">
        <v>-250</v>
      </c>
      <c r="F220" s="1">
        <v>-2524.0137500000001</v>
      </c>
      <c r="G220" s="1">
        <v>-82.6875</v>
      </c>
      <c r="H220" s="1">
        <v>-296.37</v>
      </c>
      <c r="I220" s="1">
        <v>-641.09749999999997</v>
      </c>
      <c r="J220" s="1">
        <v>-1583.9293333333301</v>
      </c>
      <c r="K220" s="1">
        <v>-168.32749999999999</v>
      </c>
      <c r="L220" s="1">
        <v>-1000</v>
      </c>
      <c r="M220" s="1">
        <v>0</v>
      </c>
      <c r="N220" s="1">
        <v>-758.09458333333305</v>
      </c>
      <c r="O220" s="1">
        <v>-510.21</v>
      </c>
      <c r="P220" s="1">
        <v>-563.81062499999996</v>
      </c>
      <c r="Q220" s="1">
        <v>-600</v>
      </c>
      <c r="R220" s="1">
        <v>0</v>
      </c>
      <c r="S220" s="1">
        <v>-407.4</v>
      </c>
      <c r="T220" s="1">
        <v>-37550.464333333301</v>
      </c>
      <c r="U220" s="1">
        <v>-446.26499999999999</v>
      </c>
      <c r="V220" s="1">
        <v>-1091.8192857142899</v>
      </c>
      <c r="W220" s="1">
        <v>-1208.93571428571</v>
      </c>
      <c r="X220" s="1">
        <v>-97.220714285714294</v>
      </c>
      <c r="Y220" s="1">
        <v>-1022.85</v>
      </c>
      <c r="Z220" s="1">
        <v>-3287.73928571428</v>
      </c>
      <c r="AA220" s="1">
        <v>0</v>
      </c>
      <c r="AB220" s="1">
        <v>-2748.1624999999999</v>
      </c>
      <c r="AC220" s="1">
        <v>-991.04499999999996</v>
      </c>
      <c r="AD220" s="1">
        <v>-203.625</v>
      </c>
      <c r="AE220" s="1">
        <v>-1788.75</v>
      </c>
      <c r="AF220" s="1">
        <v>-82.5</v>
      </c>
      <c r="AG220" s="1">
        <v>-288.12</v>
      </c>
      <c r="AH220" s="1">
        <v>-1067.57666666667</v>
      </c>
      <c r="AI220" s="1">
        <v>-326.19933333333302</v>
      </c>
      <c r="AJ220" s="1">
        <v>-5453.2</v>
      </c>
      <c r="AK220" s="1">
        <v>-713.7</v>
      </c>
      <c r="AL220" s="1">
        <v>-1072.8</v>
      </c>
      <c r="AM220" s="1">
        <v>0</v>
      </c>
      <c r="AN220" s="1">
        <v>0</v>
      </c>
      <c r="AO220" s="1">
        <v>-523.82500000000005</v>
      </c>
      <c r="AP220" s="1">
        <v>-4549.13160714286</v>
      </c>
      <c r="AQ220" s="1">
        <v>-164.02500000000001</v>
      </c>
      <c r="AR220" s="1">
        <v>-3141.75</v>
      </c>
      <c r="AS220" s="1">
        <v>-25.9735714285714</v>
      </c>
      <c r="AT220" s="1">
        <v>-1000</v>
      </c>
      <c r="AU220" s="1">
        <v>0</v>
      </c>
      <c r="AV220" s="1">
        <v>-61.542250000000003</v>
      </c>
      <c r="AW220" s="1">
        <v>-73.732500000000002</v>
      </c>
      <c r="AX220" s="1">
        <v>-22.936250000000001</v>
      </c>
      <c r="AY220" s="1">
        <v>0</v>
      </c>
      <c r="AZ220" s="1">
        <v>0</v>
      </c>
      <c r="BA220" s="1">
        <v>0</v>
      </c>
      <c r="BB220" s="1">
        <v>-2996.80375</v>
      </c>
      <c r="BC220" s="1">
        <v>-581.06458333333296</v>
      </c>
      <c r="BD220" s="1">
        <v>-1084.5</v>
      </c>
      <c r="BE220" s="1">
        <v>-2615.6065476190502</v>
      </c>
      <c r="BF220" s="1">
        <v>-318.14999999999998</v>
      </c>
      <c r="BG220" s="1">
        <v>-671.625</v>
      </c>
      <c r="BH220" s="1">
        <v>-171.6</v>
      </c>
      <c r="BI220" s="1">
        <v>-760.8</v>
      </c>
      <c r="BJ220" s="1">
        <v>-299.2</v>
      </c>
      <c r="BK220" s="1">
        <v>-412.05</v>
      </c>
      <c r="BL220" s="1">
        <v>-106.125</v>
      </c>
      <c r="BM220" s="1">
        <v>0</v>
      </c>
      <c r="BN220" s="1">
        <v>-904.125</v>
      </c>
      <c r="BO220" s="1">
        <v>-597.72666666666703</v>
      </c>
      <c r="BP220" s="1">
        <v>-5933.0845833333296</v>
      </c>
      <c r="BQ220" s="1">
        <v>-413.79166666666703</v>
      </c>
      <c r="BR220" s="1">
        <v>-8781.6778571428604</v>
      </c>
      <c r="BS220" s="1">
        <v>0</v>
      </c>
      <c r="BT220" s="1">
        <v>-145.5</v>
      </c>
      <c r="BU220" s="1">
        <v>-630.15</v>
      </c>
      <c r="BV220" s="1">
        <v>0</v>
      </c>
      <c r="BW220" s="1">
        <v>-112.5</v>
      </c>
      <c r="BX220" s="1">
        <v>-299.2</v>
      </c>
      <c r="BY220" s="1">
        <v>-551.25</v>
      </c>
      <c r="BZ220" s="1">
        <v>-904.3125</v>
      </c>
      <c r="CA220" s="1">
        <v>-2559.7312499999998</v>
      </c>
      <c r="CB220" s="1">
        <v>-354.25</v>
      </c>
      <c r="CC220" s="1">
        <v>0</v>
      </c>
      <c r="CD220" s="1">
        <v>0</v>
      </c>
      <c r="CE220" s="1">
        <v>-23.25</v>
      </c>
      <c r="CF220" s="1">
        <v>0</v>
      </c>
      <c r="CG220" s="1">
        <v>-19215.8125</v>
      </c>
      <c r="CH220" s="1">
        <v>-12839.857142857099</v>
      </c>
      <c r="CI220" s="1">
        <v>-224.25</v>
      </c>
      <c r="CJ220" s="1">
        <v>-2797.875</v>
      </c>
      <c r="CK220" s="1">
        <v>-702</v>
      </c>
      <c r="CL220" s="1">
        <v>-42.9</v>
      </c>
      <c r="CM220" s="1">
        <v>-61.8</v>
      </c>
      <c r="CN220" s="1">
        <v>-231</v>
      </c>
      <c r="CO220" s="1">
        <v>-657.96</v>
      </c>
      <c r="CP220" s="1">
        <v>-707.5</v>
      </c>
      <c r="CQ220" s="1">
        <v>-2</v>
      </c>
      <c r="CR220" s="1">
        <v>0</v>
      </c>
      <c r="CS220" s="1">
        <v>-416.01499999999999</v>
      </c>
      <c r="CT220" s="1">
        <v>-51.84375</v>
      </c>
      <c r="CU220" s="1">
        <v>-498.875</v>
      </c>
      <c r="CV220" s="1">
        <v>0</v>
      </c>
      <c r="CW220" s="1">
        <v>-122.25</v>
      </c>
      <c r="CX220" s="1">
        <v>-952.4375</v>
      </c>
      <c r="CY220" s="1">
        <v>-167.1</v>
      </c>
      <c r="CZ220" s="1">
        <v>-822.5</v>
      </c>
      <c r="DA220" s="1">
        <v>-2046.4649999999999</v>
      </c>
      <c r="DB220" s="1">
        <v>-103.5</v>
      </c>
      <c r="DC220" s="1">
        <v>-1147.6575</v>
      </c>
      <c r="DD220" s="1">
        <v>-272</v>
      </c>
      <c r="DE220" s="1">
        <v>-354.85250000000002</v>
      </c>
      <c r="DF220" s="1">
        <v>-1313.675</v>
      </c>
      <c r="DG220" s="1">
        <v>-9512.9754464285706</v>
      </c>
      <c r="DH220" s="1">
        <v>-15390.3125</v>
      </c>
      <c r="DI220" s="1">
        <v>-1057.125</v>
      </c>
      <c r="DJ220" s="1">
        <v>-71.7</v>
      </c>
      <c r="DK220" s="1">
        <v>-1581.375</v>
      </c>
      <c r="DL220" s="1">
        <v>-28.21875</v>
      </c>
      <c r="DM220" s="1">
        <v>-494.75</v>
      </c>
      <c r="DN220" s="1">
        <v>-642.57071428571396</v>
      </c>
      <c r="DO220" s="1">
        <v>-280.709523809524</v>
      </c>
      <c r="DP220" s="1">
        <v>-153.27380952381</v>
      </c>
      <c r="DT220" s="1">
        <v>-3.3809523809524098</v>
      </c>
      <c r="DU220" s="1">
        <v>-460.92857142857201</v>
      </c>
      <c r="DV220" s="1">
        <v>0</v>
      </c>
      <c r="DW220" s="1">
        <v>0</v>
      </c>
      <c r="DX220" s="1">
        <v>0</v>
      </c>
      <c r="DZ220" s="1">
        <v>0</v>
      </c>
      <c r="EA220" s="1">
        <v>0</v>
      </c>
      <c r="EB220" s="1">
        <v>-189276.81578571399</v>
      </c>
      <c r="EC220" s="1" t="s">
        <v>504</v>
      </c>
    </row>
    <row r="221" spans="1:133" x14ac:dyDescent="0.2">
      <c r="A221" s="2" t="s">
        <v>505</v>
      </c>
      <c r="B221" s="1">
        <v>-1847.21</v>
      </c>
      <c r="C221" s="1">
        <v>-164.50375</v>
      </c>
      <c r="D221" s="1">
        <v>-1217.75166666667</v>
      </c>
      <c r="E221" s="1">
        <v>-75</v>
      </c>
      <c r="F221" s="1">
        <v>-2704.38175</v>
      </c>
      <c r="G221" s="1">
        <v>-82.6875</v>
      </c>
      <c r="H221" s="1">
        <v>-296.37</v>
      </c>
      <c r="I221" s="1">
        <v>-641.09749999999997</v>
      </c>
      <c r="J221" s="1">
        <v>-1883.9293333333301</v>
      </c>
      <c r="K221" s="1">
        <v>-168.32749999999999</v>
      </c>
      <c r="L221" s="1">
        <v>-800</v>
      </c>
      <c r="M221" s="1">
        <v>0</v>
      </c>
      <c r="N221" s="1">
        <v>-1566.65458333333</v>
      </c>
      <c r="O221" s="1">
        <v>-410.21</v>
      </c>
      <c r="P221" s="1">
        <v>-563.81062499999996</v>
      </c>
      <c r="Q221" s="1">
        <v>-4000</v>
      </c>
      <c r="R221" s="1">
        <v>0</v>
      </c>
      <c r="S221" s="1">
        <v>-407.4</v>
      </c>
      <c r="T221" s="1">
        <v>-10949.536333333301</v>
      </c>
      <c r="U221" s="1">
        <v>-446.26499999999999</v>
      </c>
      <c r="V221" s="1">
        <v>-1471.0292857142799</v>
      </c>
      <c r="W221" s="1">
        <v>-1208.93571428571</v>
      </c>
      <c r="X221" s="1">
        <v>-122.535</v>
      </c>
      <c r="Y221" s="1">
        <v>-1024.05</v>
      </c>
      <c r="Z221" s="1">
        <v>-3549.0964285714299</v>
      </c>
      <c r="AA221" s="1">
        <v>0</v>
      </c>
      <c r="AB221" s="1">
        <v>-3746.36916666667</v>
      </c>
      <c r="AC221" s="1">
        <v>-991.04499999999996</v>
      </c>
      <c r="AD221" s="1">
        <v>-203.625</v>
      </c>
      <c r="AE221" s="1">
        <v>-1788.75</v>
      </c>
      <c r="AF221" s="1">
        <v>-82.5</v>
      </c>
      <c r="AG221" s="1">
        <v>-288.12</v>
      </c>
      <c r="AH221" s="1">
        <v>-1238.29666666667</v>
      </c>
      <c r="AI221" s="1">
        <v>-386.62599999999998</v>
      </c>
      <c r="AJ221" s="1">
        <v>-4041.9</v>
      </c>
      <c r="AK221" s="1">
        <v>-713.7</v>
      </c>
      <c r="AL221" s="1">
        <v>-1072.8</v>
      </c>
      <c r="AM221" s="1">
        <v>0</v>
      </c>
      <c r="AN221" s="1">
        <v>0</v>
      </c>
      <c r="AO221" s="1">
        <v>-523.82500000000005</v>
      </c>
      <c r="AP221" s="1">
        <v>-5041.47535714285</v>
      </c>
      <c r="AQ221" s="1">
        <v>-164.02500000000001</v>
      </c>
      <c r="AR221" s="1">
        <v>-3141.75</v>
      </c>
      <c r="AS221" s="1">
        <v>-48.465000000000003</v>
      </c>
      <c r="AT221" s="1">
        <v>-1000</v>
      </c>
      <c r="AU221" s="1">
        <v>-59.1740476190474</v>
      </c>
      <c r="AV221" s="1">
        <v>-61.542250000000003</v>
      </c>
      <c r="AW221" s="1">
        <v>-73.732500000000002</v>
      </c>
      <c r="AX221" s="1">
        <v>-22.936250000000001</v>
      </c>
      <c r="AY221" s="1">
        <v>0</v>
      </c>
      <c r="AZ221" s="1">
        <v>0</v>
      </c>
      <c r="BA221" s="1">
        <v>0</v>
      </c>
      <c r="BB221" s="1">
        <v>-3246.80375</v>
      </c>
      <c r="BC221" s="1">
        <v>-581.06458333333296</v>
      </c>
      <c r="BD221" s="1">
        <v>-1084.5</v>
      </c>
      <c r="BE221" s="1">
        <v>-3783.2779761904799</v>
      </c>
      <c r="BF221" s="1">
        <v>-318.14999999999998</v>
      </c>
      <c r="BG221" s="1">
        <v>-671.625</v>
      </c>
      <c r="BH221" s="1">
        <v>-171.6</v>
      </c>
      <c r="BI221" s="1">
        <v>-762.4</v>
      </c>
      <c r="BJ221" s="1">
        <v>-300</v>
      </c>
      <c r="BK221" s="1">
        <v>-414.45</v>
      </c>
      <c r="BL221" s="1">
        <v>-110.125</v>
      </c>
      <c r="BM221" s="1">
        <v>0</v>
      </c>
      <c r="BN221" s="1">
        <v>-904.125</v>
      </c>
      <c r="BO221" s="1">
        <v>-853.32666666666705</v>
      </c>
      <c r="BP221" s="1">
        <v>-11160.084583333301</v>
      </c>
      <c r="BQ221" s="1">
        <v>-313.79166666666703</v>
      </c>
      <c r="BR221" s="1">
        <v>-6516.4778571428596</v>
      </c>
      <c r="BS221" s="1">
        <v>0</v>
      </c>
      <c r="BT221" s="1">
        <v>-145.5</v>
      </c>
      <c r="BU221" s="1">
        <v>-637.35</v>
      </c>
      <c r="BV221" s="1">
        <v>0</v>
      </c>
      <c r="BW221" s="1">
        <v>-118.5</v>
      </c>
      <c r="BX221" s="1">
        <v>-300</v>
      </c>
      <c r="BY221" s="1">
        <v>-551.25</v>
      </c>
      <c r="BZ221" s="1">
        <v>-904.3125</v>
      </c>
      <c r="CA221" s="1">
        <v>-2644.2312499999998</v>
      </c>
      <c r="CB221" s="1">
        <v>-176.25</v>
      </c>
      <c r="CC221" s="1">
        <v>0</v>
      </c>
      <c r="CD221" s="1">
        <v>0</v>
      </c>
      <c r="CE221" s="1">
        <v>-29.25</v>
      </c>
      <c r="CF221" s="1">
        <v>0</v>
      </c>
      <c r="CG221" s="1">
        <v>-18305.8125</v>
      </c>
      <c r="CH221" s="1">
        <v>-9823.8642857142895</v>
      </c>
      <c r="CI221" s="1">
        <v>-224.25</v>
      </c>
      <c r="CJ221" s="1">
        <v>-2797.875</v>
      </c>
      <c r="CK221" s="1">
        <v>-702</v>
      </c>
      <c r="CL221" s="1">
        <v>-42.9</v>
      </c>
      <c r="CM221" s="1">
        <v>-61.8</v>
      </c>
      <c r="CN221" s="1">
        <v>-231</v>
      </c>
      <c r="CO221" s="1">
        <v>-555.16000000000099</v>
      </c>
      <c r="CP221" s="1">
        <v>-807.5</v>
      </c>
      <c r="CQ221" s="1">
        <v>-20</v>
      </c>
      <c r="CR221" s="1">
        <v>0</v>
      </c>
      <c r="CS221" s="1">
        <v>-422.61500000000001</v>
      </c>
      <c r="CT221" s="1">
        <v>-51.84375</v>
      </c>
      <c r="CU221" s="1">
        <v>-498.875</v>
      </c>
      <c r="CV221" s="1">
        <v>0</v>
      </c>
      <c r="CW221" s="1">
        <v>-122.25</v>
      </c>
      <c r="CX221" s="1">
        <v>-782.4375</v>
      </c>
      <c r="CY221" s="1">
        <v>-167.1</v>
      </c>
      <c r="CZ221" s="1">
        <v>-822.5</v>
      </c>
      <c r="DA221" s="1">
        <v>-2046.4649999999999</v>
      </c>
      <c r="DB221" s="1">
        <v>-103.5</v>
      </c>
      <c r="DC221" s="1">
        <v>-1073.1175000000001</v>
      </c>
      <c r="DD221" s="1">
        <v>-500</v>
      </c>
      <c r="DE221" s="1">
        <v>-354.85250000000002</v>
      </c>
      <c r="DF221" s="1">
        <v>-1425.0625</v>
      </c>
      <c r="DG221" s="1">
        <v>-4985.4754464285697</v>
      </c>
      <c r="DH221" s="1">
        <v>-4846.8482142857101</v>
      </c>
      <c r="DI221" s="1">
        <v>-1057.125</v>
      </c>
      <c r="DJ221" s="1">
        <v>-71.7</v>
      </c>
      <c r="DK221" s="1">
        <v>-1581.375</v>
      </c>
      <c r="DL221" s="1">
        <v>-28.21875</v>
      </c>
      <c r="DM221" s="1">
        <v>-494.75</v>
      </c>
      <c r="DN221" s="1">
        <v>-684.32071428571396</v>
      </c>
      <c r="DO221" s="1">
        <v>-923.07857142857097</v>
      </c>
      <c r="DP221" s="1">
        <v>-1191.75</v>
      </c>
      <c r="DT221" s="1">
        <v>-393</v>
      </c>
      <c r="DU221" s="1">
        <v>-951.5</v>
      </c>
      <c r="DV221" s="1">
        <v>0</v>
      </c>
      <c r="DW221" s="1">
        <v>0</v>
      </c>
      <c r="DX221" s="1">
        <v>0</v>
      </c>
      <c r="DZ221" s="1">
        <v>0</v>
      </c>
      <c r="EA221" s="1">
        <v>0</v>
      </c>
      <c r="EB221" s="1">
        <v>-156141.80727381</v>
      </c>
      <c r="EC221" s="1" t="s">
        <v>505</v>
      </c>
    </row>
    <row r="222" spans="1:133" x14ac:dyDescent="0.2">
      <c r="A222" s="2" t="s">
        <v>506</v>
      </c>
      <c r="B222" s="1">
        <v>-1847.21</v>
      </c>
      <c r="C222" s="1">
        <v>-164.50375</v>
      </c>
      <c r="D222" s="1">
        <v>-1217.75166666667</v>
      </c>
      <c r="E222" s="1">
        <v>-75</v>
      </c>
      <c r="F222" s="1">
        <v>-2704.38175</v>
      </c>
      <c r="G222" s="1">
        <v>-82.6875</v>
      </c>
      <c r="H222" s="1">
        <v>-296.37</v>
      </c>
      <c r="I222" s="1">
        <v>-641.09749999999997</v>
      </c>
      <c r="J222" s="1">
        <v>-1779.6893333333301</v>
      </c>
      <c r="K222" s="1">
        <v>-168.32749999999999</v>
      </c>
      <c r="L222" s="1">
        <v>-200</v>
      </c>
      <c r="M222" s="1">
        <v>0</v>
      </c>
      <c r="N222" s="1">
        <v>-2016.65458333333</v>
      </c>
      <c r="O222" s="1">
        <v>-278.24</v>
      </c>
      <c r="P222" s="1">
        <v>-563.81062499999996</v>
      </c>
      <c r="Q222" s="1">
        <v>-600</v>
      </c>
      <c r="R222" s="1">
        <v>0</v>
      </c>
      <c r="S222" s="1">
        <v>-407.4</v>
      </c>
      <c r="T222" s="1">
        <v>-10799.536333333301</v>
      </c>
      <c r="U222" s="1">
        <v>-446.26499999999999</v>
      </c>
      <c r="V222" s="1">
        <v>-1071.0292857142899</v>
      </c>
      <c r="W222" s="1">
        <v>-1208.93571428571</v>
      </c>
      <c r="X222" s="1">
        <v>-122.535</v>
      </c>
      <c r="Y222" s="1">
        <v>-1024.05</v>
      </c>
      <c r="Z222" s="1">
        <v>-4120.1264285714296</v>
      </c>
      <c r="AA222" s="1">
        <v>0</v>
      </c>
      <c r="AB222" s="1">
        <v>-2896.36916666667</v>
      </c>
      <c r="AC222" s="1">
        <v>-991.04499999999996</v>
      </c>
      <c r="AD222" s="1">
        <v>-203.625</v>
      </c>
      <c r="AE222" s="1">
        <v>-1788.75</v>
      </c>
      <c r="AF222" s="1">
        <v>-82.5</v>
      </c>
      <c r="AG222" s="1">
        <v>-288.12</v>
      </c>
      <c r="AH222" s="1">
        <v>-1238.29666666667</v>
      </c>
      <c r="AI222" s="1">
        <v>-386.62599999999998</v>
      </c>
      <c r="AJ222" s="1">
        <v>-4041.9</v>
      </c>
      <c r="AK222" s="1">
        <v>-713.70000000000095</v>
      </c>
      <c r="AL222" s="1">
        <v>-1072.8</v>
      </c>
      <c r="AM222" s="1">
        <v>0</v>
      </c>
      <c r="AN222" s="1">
        <v>0</v>
      </c>
      <c r="AO222" s="1">
        <v>-523.82500000000005</v>
      </c>
      <c r="AP222" s="1">
        <v>-4101.8753571428597</v>
      </c>
      <c r="AQ222" s="1">
        <v>-164.02500000000001</v>
      </c>
      <c r="AR222" s="1">
        <v>-3141.75</v>
      </c>
      <c r="AS222" s="1">
        <v>-48.465000000000003</v>
      </c>
      <c r="AT222" s="1">
        <v>-1194.78</v>
      </c>
      <c r="AU222" s="1">
        <v>-291.458452380952</v>
      </c>
      <c r="AV222" s="1">
        <v>-61.542250000000102</v>
      </c>
      <c r="AW222" s="1">
        <v>-73.732500000000002</v>
      </c>
      <c r="AX222" s="1">
        <v>-22.936250000000001</v>
      </c>
      <c r="AY222" s="1">
        <v>0</v>
      </c>
      <c r="AZ222" s="1">
        <v>0</v>
      </c>
      <c r="BA222" s="1">
        <v>0</v>
      </c>
      <c r="BB222" s="1">
        <v>-4120.30375</v>
      </c>
      <c r="BC222" s="1">
        <v>-581.06458333333296</v>
      </c>
      <c r="BD222" s="1">
        <v>-1084.5</v>
      </c>
      <c r="BE222" s="1">
        <v>-2055.7779761904799</v>
      </c>
      <c r="BF222" s="1">
        <v>-318.14999999999998</v>
      </c>
      <c r="BG222" s="1">
        <v>-671.625</v>
      </c>
      <c r="BH222" s="1">
        <v>-171.6</v>
      </c>
      <c r="BI222" s="1">
        <v>-762.4</v>
      </c>
      <c r="BJ222" s="1">
        <v>-330.4</v>
      </c>
      <c r="BK222" s="1">
        <v>-414.45</v>
      </c>
      <c r="BL222" s="1">
        <v>-110.125</v>
      </c>
      <c r="BM222" s="1">
        <v>0</v>
      </c>
      <c r="BN222" s="1">
        <v>-904.125</v>
      </c>
      <c r="BO222" s="1">
        <v>-453.32666666666699</v>
      </c>
      <c r="BP222" s="1">
        <v>-12154.2929166667</v>
      </c>
      <c r="BQ222" s="1">
        <v>-413.79166666666703</v>
      </c>
      <c r="BR222" s="1">
        <v>-4844.8778571428602</v>
      </c>
      <c r="BS222" s="1">
        <v>0</v>
      </c>
      <c r="BT222" s="1">
        <v>-145.5</v>
      </c>
      <c r="BU222" s="1">
        <v>-637.35</v>
      </c>
      <c r="BV222" s="1">
        <v>0</v>
      </c>
      <c r="BW222" s="1">
        <v>-118.5</v>
      </c>
      <c r="BX222" s="1">
        <v>-529.25714285714298</v>
      </c>
      <c r="BY222" s="1">
        <v>-551.25</v>
      </c>
      <c r="BZ222" s="1">
        <v>-904.3125</v>
      </c>
      <c r="CA222" s="1">
        <v>-2466.2312499999998</v>
      </c>
      <c r="CB222" s="1">
        <v>-176.25</v>
      </c>
      <c r="CC222" s="1">
        <v>0</v>
      </c>
      <c r="CD222" s="1">
        <v>0</v>
      </c>
      <c r="CE222" s="1">
        <v>-29.25</v>
      </c>
      <c r="CF222" s="1">
        <v>0</v>
      </c>
      <c r="CG222" s="1">
        <v>-15901.767857142901</v>
      </c>
      <c r="CH222" s="1">
        <v>-7812.7642857142901</v>
      </c>
      <c r="CI222" s="1">
        <v>-224.25</v>
      </c>
      <c r="CJ222" s="1">
        <v>-2797.875</v>
      </c>
      <c r="CK222" s="1">
        <v>-702</v>
      </c>
      <c r="CL222" s="1">
        <v>-42.9</v>
      </c>
      <c r="CM222" s="1">
        <v>-61.799999999999898</v>
      </c>
      <c r="CN222" s="1">
        <v>-231</v>
      </c>
      <c r="CO222" s="1">
        <v>-568.55999999999904</v>
      </c>
      <c r="CP222" s="1">
        <v>-857.5</v>
      </c>
      <c r="CQ222" s="1">
        <v>-20</v>
      </c>
      <c r="CR222" s="1">
        <v>0</v>
      </c>
      <c r="CS222" s="1">
        <v>-472.61500000000001</v>
      </c>
      <c r="CT222" s="1">
        <v>-51.84375</v>
      </c>
      <c r="CU222" s="1">
        <v>-398.875</v>
      </c>
      <c r="CV222" s="1">
        <v>0</v>
      </c>
      <c r="CW222" s="1">
        <v>-122.25</v>
      </c>
      <c r="CX222" s="1">
        <v>-752.4375</v>
      </c>
      <c r="CY222" s="1">
        <v>-167.1</v>
      </c>
      <c r="CZ222" s="1">
        <v>-822.50000000000102</v>
      </c>
      <c r="DA222" s="1">
        <v>-2046.4649999999999</v>
      </c>
      <c r="DB222" s="1">
        <v>-103.5</v>
      </c>
      <c r="DC222" s="1">
        <v>-1073.1175000000001</v>
      </c>
      <c r="DD222" s="1">
        <v>-500</v>
      </c>
      <c r="DE222" s="1">
        <v>-404.85250000000002</v>
      </c>
      <c r="DF222" s="1">
        <v>-1425.0625</v>
      </c>
      <c r="DG222" s="1">
        <v>-2196.6183035714298</v>
      </c>
      <c r="DH222" s="1">
        <v>-4943.4196428571504</v>
      </c>
      <c r="DI222" s="1">
        <v>-1057.125</v>
      </c>
      <c r="DJ222" s="1">
        <v>-71.7</v>
      </c>
      <c r="DK222" s="1">
        <v>-1581.375</v>
      </c>
      <c r="DL222" s="1">
        <v>-28.21875</v>
      </c>
      <c r="DM222" s="1">
        <v>-494.75</v>
      </c>
      <c r="DN222" s="1">
        <v>-684.32071428571396</v>
      </c>
      <c r="DO222" s="1">
        <v>-973.07857142857199</v>
      </c>
      <c r="DP222" s="1">
        <v>-1168.0357142857099</v>
      </c>
      <c r="DT222" s="1">
        <v>-393</v>
      </c>
      <c r="DU222" s="1">
        <v>-905.5</v>
      </c>
      <c r="DV222" s="1">
        <v>0</v>
      </c>
      <c r="DW222" s="1">
        <v>0</v>
      </c>
      <c r="DX222" s="1">
        <v>0</v>
      </c>
      <c r="DZ222" s="1">
        <v>0</v>
      </c>
      <c r="EA222" s="1">
        <v>0</v>
      </c>
      <c r="EB222" s="1">
        <v>-142170.612511905</v>
      </c>
      <c r="EC222" s="1" t="s">
        <v>506</v>
      </c>
    </row>
    <row r="223" spans="1:133" x14ac:dyDescent="0.2">
      <c r="A223" s="2" t="s">
        <v>507</v>
      </c>
      <c r="B223" s="1">
        <v>-1847.21</v>
      </c>
      <c r="C223" s="1">
        <v>-164.50375</v>
      </c>
      <c r="D223" s="1">
        <v>-1217.75166666667</v>
      </c>
      <c r="E223" s="1">
        <v>-75.000000000000099</v>
      </c>
      <c r="F223" s="1">
        <v>-1477.36375</v>
      </c>
      <c r="G223" s="1">
        <v>-82.6875</v>
      </c>
      <c r="H223" s="1">
        <v>-296.37</v>
      </c>
      <c r="I223" s="1">
        <v>-641.09749999999997</v>
      </c>
      <c r="J223" s="1">
        <v>-1891.28933333334</v>
      </c>
      <c r="K223" s="1">
        <v>-168.32749999999999</v>
      </c>
      <c r="L223" s="1">
        <v>-100</v>
      </c>
      <c r="M223" s="1">
        <v>0</v>
      </c>
      <c r="N223" s="1">
        <v>-1566.65458333333</v>
      </c>
      <c r="O223" s="1">
        <v>-278.24</v>
      </c>
      <c r="P223" s="1">
        <v>-563.81062499999996</v>
      </c>
      <c r="Q223" s="1">
        <v>-600</v>
      </c>
      <c r="R223" s="1">
        <v>0</v>
      </c>
      <c r="S223" s="1">
        <v>-407.4</v>
      </c>
      <c r="T223" s="1">
        <v>-15599.536333333301</v>
      </c>
      <c r="U223" s="1">
        <v>-446.26499999999999</v>
      </c>
      <c r="V223" s="1">
        <v>-1283.6292857142901</v>
      </c>
      <c r="W223" s="1">
        <v>-1208.93571428571</v>
      </c>
      <c r="X223" s="1">
        <v>-122.535</v>
      </c>
      <c r="Y223" s="1">
        <v>-1024.05</v>
      </c>
      <c r="Z223" s="1">
        <v>-5384.0964285714299</v>
      </c>
      <c r="AA223" s="1">
        <v>0</v>
      </c>
      <c r="AB223" s="1">
        <v>-3892.9513095238099</v>
      </c>
      <c r="AC223" s="1">
        <v>-697.04499999999996</v>
      </c>
      <c r="AD223" s="1">
        <v>-203.625</v>
      </c>
      <c r="AE223" s="1">
        <v>-1788.75</v>
      </c>
      <c r="AF223" s="1">
        <v>-82.5</v>
      </c>
      <c r="AG223" s="1">
        <v>-288.12</v>
      </c>
      <c r="AH223" s="1">
        <v>-1004.00333333333</v>
      </c>
      <c r="AI223" s="1">
        <v>-386.62599999999998</v>
      </c>
      <c r="AJ223" s="1">
        <v>-4091.9000000000101</v>
      </c>
      <c r="AK223" s="1">
        <v>-713.7</v>
      </c>
      <c r="AL223" s="1">
        <v>-1072.8</v>
      </c>
      <c r="AM223" s="1">
        <v>0</v>
      </c>
      <c r="AN223" s="1">
        <v>0</v>
      </c>
      <c r="AO223" s="1">
        <v>-663.82500000000005</v>
      </c>
      <c r="AP223" s="1">
        <v>-14360.7316071429</v>
      </c>
      <c r="AQ223" s="1">
        <v>-164.02500000000001</v>
      </c>
      <c r="AR223" s="1">
        <v>-3141.75</v>
      </c>
      <c r="AS223" s="1">
        <v>-48.465000000000003</v>
      </c>
      <c r="AT223" s="1">
        <v>-1194.78</v>
      </c>
      <c r="AU223" s="1">
        <v>-291.458452380952</v>
      </c>
      <c r="AV223" s="1">
        <v>-61.542250000000003</v>
      </c>
      <c r="AW223" s="1">
        <v>-73.732500000000002</v>
      </c>
      <c r="AX223" s="1">
        <v>-22.936250000000001</v>
      </c>
      <c r="AY223" s="1">
        <v>0</v>
      </c>
      <c r="AZ223" s="1">
        <v>0</v>
      </c>
      <c r="BA223" s="1">
        <v>0</v>
      </c>
      <c r="BB223" s="1">
        <v>-6436.55375</v>
      </c>
      <c r="BC223" s="1">
        <v>-382.81458333333302</v>
      </c>
      <c r="BD223" s="1">
        <v>-1084.5</v>
      </c>
      <c r="BE223" s="1">
        <v>-2755.7779761904799</v>
      </c>
      <c r="BF223" s="1">
        <v>-318.14999999999998</v>
      </c>
      <c r="BG223" s="1">
        <v>-671.625</v>
      </c>
      <c r="BH223" s="1">
        <v>-171.6</v>
      </c>
      <c r="BI223" s="1">
        <v>-762.4</v>
      </c>
      <c r="BJ223" s="1">
        <v>-330.4</v>
      </c>
      <c r="BK223" s="1">
        <v>-414.45</v>
      </c>
      <c r="BL223" s="1">
        <v>-110.125</v>
      </c>
      <c r="BM223" s="1">
        <v>0</v>
      </c>
      <c r="BN223" s="1">
        <v>-904.125</v>
      </c>
      <c r="BO223" s="1">
        <v>-90.126666666666594</v>
      </c>
      <c r="BP223" s="1">
        <v>-6674.8845833333298</v>
      </c>
      <c r="BQ223" s="1">
        <v>-155.59166666666701</v>
      </c>
      <c r="BR223" s="1">
        <v>-6781.6778571428604</v>
      </c>
      <c r="BS223" s="1">
        <v>0</v>
      </c>
      <c r="BT223" s="1">
        <v>-145.5</v>
      </c>
      <c r="BU223" s="1">
        <v>-637.35</v>
      </c>
      <c r="BV223" s="1">
        <v>0</v>
      </c>
      <c r="BW223" s="1">
        <v>-118.5</v>
      </c>
      <c r="BX223" s="1">
        <v>-529.25714285714298</v>
      </c>
      <c r="BY223" s="1">
        <v>-551.25</v>
      </c>
      <c r="BZ223" s="1">
        <v>-904.3125</v>
      </c>
      <c r="CA223" s="1">
        <v>-2316.2312499999998</v>
      </c>
      <c r="CB223" s="1">
        <v>-266.25</v>
      </c>
      <c r="CC223" s="1">
        <v>0</v>
      </c>
      <c r="CD223" s="1">
        <v>0</v>
      </c>
      <c r="CE223" s="1">
        <v>-29.25</v>
      </c>
      <c r="CF223" s="1">
        <v>0</v>
      </c>
      <c r="CG223" s="1">
        <v>-15901.767857142901</v>
      </c>
      <c r="CH223" s="1">
        <v>-16340.1142857143</v>
      </c>
      <c r="CI223" s="1">
        <v>-224.25</v>
      </c>
      <c r="CJ223" s="1">
        <v>-2797.875</v>
      </c>
      <c r="CK223" s="1">
        <v>-702</v>
      </c>
      <c r="CL223" s="1">
        <v>-42.9</v>
      </c>
      <c r="CM223" s="1">
        <v>-61.8</v>
      </c>
      <c r="CN223" s="1">
        <v>-231</v>
      </c>
      <c r="CO223" s="1">
        <v>-420.36000000000098</v>
      </c>
      <c r="CP223" s="1">
        <v>-456.9</v>
      </c>
      <c r="CQ223" s="1">
        <v>-20</v>
      </c>
      <c r="CR223" s="1">
        <v>0</v>
      </c>
      <c r="CS223" s="1">
        <v>-416.01499999999999</v>
      </c>
      <c r="CT223" s="1">
        <v>-51.84375</v>
      </c>
      <c r="CU223" s="1">
        <v>-398.875</v>
      </c>
      <c r="CV223" s="1">
        <v>-11</v>
      </c>
      <c r="CW223" s="1">
        <v>-122.25</v>
      </c>
      <c r="CX223" s="1">
        <v>-702.4375</v>
      </c>
      <c r="CY223" s="1">
        <v>-167.1</v>
      </c>
      <c r="CZ223" s="1">
        <v>-822.5</v>
      </c>
      <c r="DA223" s="1">
        <v>-2046.4649999999999</v>
      </c>
      <c r="DB223" s="1">
        <v>-103.5</v>
      </c>
      <c r="DC223" s="1">
        <v>-1073.1175000000001</v>
      </c>
      <c r="DD223" s="1">
        <v>-500</v>
      </c>
      <c r="DE223" s="1">
        <v>-504.85250000000002</v>
      </c>
      <c r="DF223" s="1">
        <v>-2065.0625</v>
      </c>
      <c r="DG223" s="1">
        <v>-2196.6183035714198</v>
      </c>
      <c r="DH223" s="1">
        <v>-5215.5089285714203</v>
      </c>
      <c r="DI223" s="1">
        <v>-1057.125</v>
      </c>
      <c r="DJ223" s="1">
        <v>-71.7</v>
      </c>
      <c r="DK223" s="1">
        <v>-1581.375</v>
      </c>
      <c r="DL223" s="1">
        <v>-28.21875</v>
      </c>
      <c r="DM223" s="1">
        <v>-594.75</v>
      </c>
      <c r="DN223" s="1">
        <v>-407.88499999999999</v>
      </c>
      <c r="DO223" s="1">
        <v>-1053.0785714285701</v>
      </c>
      <c r="DP223" s="1">
        <v>-1168.0357142857099</v>
      </c>
      <c r="DT223" s="1">
        <v>-393</v>
      </c>
      <c r="DU223" s="1">
        <v>-905.5</v>
      </c>
      <c r="DV223" s="1">
        <v>0</v>
      </c>
      <c r="DW223" s="1">
        <v>0</v>
      </c>
      <c r="DX223" s="1">
        <v>0</v>
      </c>
      <c r="DZ223" s="1">
        <v>0</v>
      </c>
      <c r="EA223" s="1">
        <v>0</v>
      </c>
      <c r="EB223" s="1">
        <v>-165091.50480952399</v>
      </c>
      <c r="EC223" s="1" t="s">
        <v>507</v>
      </c>
    </row>
    <row r="224" spans="1:133" x14ac:dyDescent="0.2">
      <c r="A224" s="2" t="s">
        <v>508</v>
      </c>
      <c r="B224" s="1">
        <v>-1847.21</v>
      </c>
      <c r="C224" s="1">
        <v>-164.50375</v>
      </c>
      <c r="D224" s="1">
        <v>-1217.75166666667</v>
      </c>
      <c r="E224" s="1">
        <v>-75</v>
      </c>
      <c r="F224" s="1">
        <v>-2077.36375</v>
      </c>
      <c r="G224" s="1">
        <v>-82.6875</v>
      </c>
      <c r="H224" s="1">
        <v>-296.37</v>
      </c>
      <c r="I224" s="1">
        <v>-641.09749999999997</v>
      </c>
      <c r="J224" s="1">
        <v>-2141.28933333333</v>
      </c>
      <c r="K224" s="1">
        <v>-168.32749999999999</v>
      </c>
      <c r="L224" s="1">
        <v>-100</v>
      </c>
      <c r="M224" s="1">
        <v>0</v>
      </c>
      <c r="N224" s="1">
        <v>-1666.65458333333</v>
      </c>
      <c r="O224" s="1">
        <v>-360.21</v>
      </c>
      <c r="P224" s="1">
        <v>-563.81062499999996</v>
      </c>
      <c r="Q224" s="1">
        <v>-600</v>
      </c>
      <c r="R224" s="1">
        <v>0</v>
      </c>
      <c r="S224" s="1">
        <v>-407.400000000001</v>
      </c>
      <c r="T224" s="1">
        <v>-18823.163</v>
      </c>
      <c r="U224" s="1">
        <v>-446.26500000000101</v>
      </c>
      <c r="V224" s="1">
        <v>-1183.6292857142901</v>
      </c>
      <c r="W224" s="1">
        <v>-1208.93571428571</v>
      </c>
      <c r="X224" s="1">
        <v>-122.535</v>
      </c>
      <c r="Y224" s="1">
        <v>-1024.05</v>
      </c>
      <c r="Z224" s="1">
        <v>-4484.0964285714299</v>
      </c>
      <c r="AA224" s="1">
        <v>0</v>
      </c>
      <c r="AB224" s="1">
        <v>-3442.9513095238099</v>
      </c>
      <c r="AC224" s="1">
        <v>-697.04499999999996</v>
      </c>
      <c r="AD224" s="1">
        <v>-203.625</v>
      </c>
      <c r="AE224" s="1">
        <v>-1788.75</v>
      </c>
      <c r="AF224" s="1">
        <v>-82.5</v>
      </c>
      <c r="AG224" s="1">
        <v>-288.12</v>
      </c>
      <c r="AH224" s="1">
        <v>-1088.29666666667</v>
      </c>
      <c r="AI224" s="1">
        <v>-452.13</v>
      </c>
      <c r="AJ224" s="1">
        <v>-4091.9</v>
      </c>
      <c r="AK224" s="1">
        <v>-713.7</v>
      </c>
      <c r="AL224" s="1">
        <v>-1072.8</v>
      </c>
      <c r="AM224" s="1">
        <v>0</v>
      </c>
      <c r="AN224" s="1">
        <v>0</v>
      </c>
      <c r="AO224" s="1">
        <v>-743.82500000000095</v>
      </c>
      <c r="AP224" s="1">
        <v>-9108.1316071428391</v>
      </c>
      <c r="AQ224" s="1">
        <v>-164.02500000000001</v>
      </c>
      <c r="AR224" s="1">
        <v>-3141.75</v>
      </c>
      <c r="AS224" s="1">
        <v>-48.465000000000003</v>
      </c>
      <c r="AT224" s="1">
        <v>-1194.78</v>
      </c>
      <c r="AU224" s="1">
        <v>-328.63178571428602</v>
      </c>
      <c r="AV224" s="1">
        <v>-61.542250000000003</v>
      </c>
      <c r="AW224" s="1">
        <v>-73.732500000000002</v>
      </c>
      <c r="AX224" s="1">
        <v>-22.936250000000001</v>
      </c>
      <c r="AY224" s="1">
        <v>0</v>
      </c>
      <c r="AZ224" s="1">
        <v>0</v>
      </c>
      <c r="BA224" s="1">
        <v>0</v>
      </c>
      <c r="BB224" s="1">
        <v>-3813.05375</v>
      </c>
      <c r="BC224" s="1">
        <v>-382.81458333333302</v>
      </c>
      <c r="BD224" s="1">
        <v>-1084.5</v>
      </c>
      <c r="BE224" s="1">
        <v>-2311.0779761904801</v>
      </c>
      <c r="BF224" s="1">
        <v>-318.14999999999998</v>
      </c>
      <c r="BG224" s="1">
        <v>-671.625</v>
      </c>
      <c r="BH224" s="1">
        <v>-171.6</v>
      </c>
      <c r="BI224" s="1">
        <v>-762.4</v>
      </c>
      <c r="BJ224" s="1">
        <v>-330.4</v>
      </c>
      <c r="BK224" s="1">
        <v>-414.45</v>
      </c>
      <c r="BL224" s="1">
        <v>-110.125</v>
      </c>
      <c r="BM224" s="1">
        <v>0</v>
      </c>
      <c r="BN224" s="1">
        <v>-904.125</v>
      </c>
      <c r="BO224" s="1">
        <v>-340.12666666666701</v>
      </c>
      <c r="BP224" s="1">
        <v>-5822.2845833333504</v>
      </c>
      <c r="BQ224" s="1">
        <v>-363.79166666666703</v>
      </c>
      <c r="BR224" s="1">
        <v>-6231.6778571428604</v>
      </c>
      <c r="BS224" s="1">
        <v>0</v>
      </c>
      <c r="BT224" s="1">
        <v>-145.5</v>
      </c>
      <c r="BU224" s="1">
        <v>-637.35</v>
      </c>
      <c r="BV224" s="1">
        <v>0</v>
      </c>
      <c r="BW224" s="1">
        <v>-118.5</v>
      </c>
      <c r="BX224" s="1">
        <v>-529.25714285714298</v>
      </c>
      <c r="BY224" s="1">
        <v>-551.25</v>
      </c>
      <c r="BZ224" s="1">
        <v>-904.3125</v>
      </c>
      <c r="CA224" s="1">
        <v>-2194.2312499999998</v>
      </c>
      <c r="CB224" s="1">
        <v>-276.25</v>
      </c>
      <c r="CC224" s="1">
        <v>0</v>
      </c>
      <c r="CD224" s="1">
        <v>0</v>
      </c>
      <c r="CE224" s="1">
        <v>-29.25</v>
      </c>
      <c r="CF224" s="1">
        <v>0</v>
      </c>
      <c r="CG224" s="1">
        <v>-16035.392857142901</v>
      </c>
      <c r="CH224" s="1">
        <v>-11390.1142857143</v>
      </c>
      <c r="CI224" s="1">
        <v>-224.25</v>
      </c>
      <c r="CJ224" s="1">
        <v>-2797.875</v>
      </c>
      <c r="CK224" s="1">
        <v>-702</v>
      </c>
      <c r="CL224" s="1">
        <v>-42.9</v>
      </c>
      <c r="CM224" s="1">
        <v>-61.799999999999898</v>
      </c>
      <c r="CN224" s="1">
        <v>-231</v>
      </c>
      <c r="CO224" s="1">
        <v>-890.36000000000104</v>
      </c>
      <c r="CP224" s="1">
        <v>-456.9</v>
      </c>
      <c r="CQ224" s="1">
        <v>-20</v>
      </c>
      <c r="CR224" s="1">
        <v>0</v>
      </c>
      <c r="CS224" s="1">
        <v>-986.01499999999999</v>
      </c>
      <c r="CT224" s="1">
        <v>-51.84375</v>
      </c>
      <c r="CU224" s="1">
        <v>-398.875</v>
      </c>
      <c r="CV224" s="1">
        <v>-20</v>
      </c>
      <c r="CW224" s="1">
        <v>-122.25</v>
      </c>
      <c r="CX224" s="1">
        <v>-602.4375</v>
      </c>
      <c r="CY224" s="1">
        <v>-167.1</v>
      </c>
      <c r="CZ224" s="1">
        <v>-822.5</v>
      </c>
      <c r="DA224" s="1">
        <v>-2046.4649999999999</v>
      </c>
      <c r="DB224" s="1">
        <v>-103.5</v>
      </c>
      <c r="DC224" s="1">
        <v>-1291.0374999999999</v>
      </c>
      <c r="DD224" s="1">
        <v>-500</v>
      </c>
      <c r="DE224" s="1">
        <v>-579.85249999999996</v>
      </c>
      <c r="DF224" s="1">
        <v>-1885.0625</v>
      </c>
      <c r="DG224" s="1">
        <v>-2196.6183035714298</v>
      </c>
      <c r="DH224" s="1">
        <v>-5461.1339285714403</v>
      </c>
      <c r="DI224" s="1">
        <v>-1057.125</v>
      </c>
      <c r="DJ224" s="1">
        <v>-71.7</v>
      </c>
      <c r="DK224" s="1">
        <v>-1581.375</v>
      </c>
      <c r="DL224" s="1">
        <v>-28.21875</v>
      </c>
      <c r="DM224" s="1">
        <v>-644.75</v>
      </c>
      <c r="DN224" s="1">
        <v>-607.88499999999897</v>
      </c>
      <c r="DO224" s="1">
        <v>-1023.0785714285699</v>
      </c>
      <c r="DP224" s="1">
        <v>-1168.0357142857199</v>
      </c>
      <c r="DT224" s="1">
        <v>-393</v>
      </c>
      <c r="DU224" s="1">
        <v>-905.5</v>
      </c>
      <c r="DV224" s="1">
        <v>0</v>
      </c>
      <c r="DW224" s="1">
        <v>0</v>
      </c>
      <c r="DX224" s="1">
        <v>0</v>
      </c>
      <c r="DZ224" s="1">
        <v>0</v>
      </c>
      <c r="EA224" s="1">
        <v>0</v>
      </c>
      <c r="EB224" s="1">
        <v>-155498.04214285701</v>
      </c>
      <c r="EC224" s="1" t="s">
        <v>508</v>
      </c>
    </row>
    <row r="225" spans="1:133" x14ac:dyDescent="0.2">
      <c r="A225" s="2" t="s">
        <v>509</v>
      </c>
      <c r="B225" s="1">
        <v>-1847.21</v>
      </c>
      <c r="C225" s="1">
        <v>-164.50375</v>
      </c>
      <c r="D225" s="1">
        <v>-1217.75166666667</v>
      </c>
      <c r="E225" s="1">
        <v>-75</v>
      </c>
      <c r="F225" s="1">
        <v>-1857.7317499999999</v>
      </c>
      <c r="G225" s="1">
        <v>-82.6875</v>
      </c>
      <c r="H225" s="1">
        <v>-296.37</v>
      </c>
      <c r="I225" s="1">
        <v>-641.09749999999997</v>
      </c>
      <c r="J225" s="1">
        <v>-1737.04933333333</v>
      </c>
      <c r="K225" s="1">
        <v>-168.32749999999999</v>
      </c>
      <c r="L225" s="1">
        <v>-100</v>
      </c>
      <c r="M225" s="1">
        <v>0</v>
      </c>
      <c r="N225" s="1">
        <v>-1608.0945833333301</v>
      </c>
      <c r="O225" s="1">
        <v>-360.21</v>
      </c>
      <c r="P225" s="1">
        <v>-563.81062499999996</v>
      </c>
      <c r="Q225" s="1">
        <v>-600</v>
      </c>
      <c r="R225" s="1">
        <v>0</v>
      </c>
      <c r="S225" s="1">
        <v>-407.4</v>
      </c>
      <c r="T225" s="1">
        <v>-10123.163</v>
      </c>
      <c r="U225" s="1">
        <v>-446.26499999999999</v>
      </c>
      <c r="V225" s="1">
        <v>-1141.8192857142899</v>
      </c>
      <c r="W225" s="1">
        <v>-1208.93571428571</v>
      </c>
      <c r="X225" s="1">
        <v>-122.535</v>
      </c>
      <c r="Y225" s="1">
        <v>-1024.05</v>
      </c>
      <c r="Z225" s="1">
        <v>-3909.0964285714299</v>
      </c>
      <c r="AA225" s="1">
        <v>1.7763568394002501E-15</v>
      </c>
      <c r="AB225" s="1">
        <v>-2792.9513095238099</v>
      </c>
      <c r="AC225" s="1">
        <v>-697.04499999999996</v>
      </c>
      <c r="AD225" s="1">
        <v>-203.625</v>
      </c>
      <c r="AE225" s="1">
        <v>-1788.75</v>
      </c>
      <c r="AF225" s="1">
        <v>-82.5</v>
      </c>
      <c r="AG225" s="1">
        <v>-288.12</v>
      </c>
      <c r="AH225" s="1">
        <v>-888.29666666666697</v>
      </c>
      <c r="AI225" s="1">
        <v>-602.13</v>
      </c>
      <c r="AJ225" s="1">
        <v>-4091.9</v>
      </c>
      <c r="AK225" s="1">
        <v>-713.7</v>
      </c>
      <c r="AL225" s="1">
        <v>-1072.8</v>
      </c>
      <c r="AM225" s="1">
        <v>0</v>
      </c>
      <c r="AN225" s="1">
        <v>0</v>
      </c>
      <c r="AO225" s="1">
        <v>-823.82500000000005</v>
      </c>
      <c r="AP225" s="1">
        <v>-8156.1887500000003</v>
      </c>
      <c r="AQ225" s="1">
        <v>-164.02500000000001</v>
      </c>
      <c r="AR225" s="1">
        <v>-3141.75</v>
      </c>
      <c r="AS225" s="1">
        <v>-48.465000000000003</v>
      </c>
      <c r="AT225" s="1">
        <v>-1194.78</v>
      </c>
      <c r="AU225" s="1">
        <v>-196.347380952381</v>
      </c>
      <c r="AV225" s="1">
        <v>-61.542250000000003</v>
      </c>
      <c r="AW225" s="1">
        <v>-73.732500000000002</v>
      </c>
      <c r="AX225" s="1">
        <v>-22.936250000000001</v>
      </c>
      <c r="AY225" s="1">
        <v>0</v>
      </c>
      <c r="AZ225" s="1">
        <v>0</v>
      </c>
      <c r="BA225" s="1">
        <v>0</v>
      </c>
      <c r="BB225" s="1">
        <v>-2828.6287499999999</v>
      </c>
      <c r="BC225" s="1">
        <v>-382.81458333333302</v>
      </c>
      <c r="BD225" s="1">
        <v>-1084.5</v>
      </c>
      <c r="BE225" s="1">
        <v>-1806.67797619048</v>
      </c>
      <c r="BF225" s="1">
        <v>-318.14999999999998</v>
      </c>
      <c r="BG225" s="1">
        <v>-671.625</v>
      </c>
      <c r="BH225" s="1">
        <v>-171.6</v>
      </c>
      <c r="BI225" s="1">
        <v>-762.4</v>
      </c>
      <c r="BJ225" s="1">
        <v>-330.4</v>
      </c>
      <c r="BK225" s="1">
        <v>-414.45</v>
      </c>
      <c r="BL225" s="1">
        <v>-110.125</v>
      </c>
      <c r="BM225" s="1">
        <v>0</v>
      </c>
      <c r="BN225" s="1">
        <v>-904.125</v>
      </c>
      <c r="BO225" s="1">
        <v>-390.12666666666701</v>
      </c>
      <c r="BP225" s="1">
        <v>-3568.5970833333299</v>
      </c>
      <c r="BQ225" s="1">
        <v>-263.79166666666703</v>
      </c>
      <c r="BR225" s="1">
        <v>-4152.7778571428598</v>
      </c>
      <c r="BS225" s="1">
        <v>0</v>
      </c>
      <c r="BT225" s="1">
        <v>-145.5</v>
      </c>
      <c r="BU225" s="1">
        <v>-637.35</v>
      </c>
      <c r="BV225" s="1">
        <v>0</v>
      </c>
      <c r="BW225" s="1">
        <v>-118.5</v>
      </c>
      <c r="BX225" s="1">
        <v>-529.25714285714298</v>
      </c>
      <c r="BY225" s="1">
        <v>-551.25</v>
      </c>
      <c r="BZ225" s="1">
        <v>-904.3125</v>
      </c>
      <c r="CA225" s="1">
        <v>-2344.2312499999998</v>
      </c>
      <c r="CB225" s="1">
        <v>-276.25</v>
      </c>
      <c r="CC225" s="1">
        <v>0</v>
      </c>
      <c r="CD225" s="1">
        <v>0</v>
      </c>
      <c r="CE225" s="1">
        <v>-29.25</v>
      </c>
      <c r="CF225" s="1">
        <v>0</v>
      </c>
      <c r="CG225" s="1">
        <v>-16035.392857142901</v>
      </c>
      <c r="CH225" s="1">
        <v>-16621.2071428571</v>
      </c>
      <c r="CI225" s="1">
        <v>-224.25</v>
      </c>
      <c r="CJ225" s="1">
        <v>-2797.875</v>
      </c>
      <c r="CK225" s="1">
        <v>-702</v>
      </c>
      <c r="CL225" s="1">
        <v>-42.9</v>
      </c>
      <c r="CM225" s="1">
        <v>-61.8</v>
      </c>
      <c r="CN225" s="1">
        <v>-231</v>
      </c>
      <c r="CO225" s="1">
        <v>-840.36000000000104</v>
      </c>
      <c r="CP225" s="1">
        <v>-556.9</v>
      </c>
      <c r="CQ225" s="1">
        <v>-20</v>
      </c>
      <c r="CR225" s="1">
        <v>0</v>
      </c>
      <c r="CS225" s="1">
        <v>-966.01499999999999</v>
      </c>
      <c r="CT225" s="1">
        <v>-51.84375</v>
      </c>
      <c r="CU225" s="1">
        <v>-398.875</v>
      </c>
      <c r="CV225" s="1">
        <v>0</v>
      </c>
      <c r="CW225" s="1">
        <v>-122.25</v>
      </c>
      <c r="CX225" s="1">
        <v>-702.4375</v>
      </c>
      <c r="CY225" s="1">
        <v>-167.1</v>
      </c>
      <c r="CZ225" s="1">
        <v>-822.5</v>
      </c>
      <c r="DA225" s="1">
        <v>-2046.4649999999999</v>
      </c>
      <c r="DB225" s="1">
        <v>-103.5</v>
      </c>
      <c r="DC225" s="1">
        <v>-1291.0374999999999</v>
      </c>
      <c r="DD225" s="1">
        <v>-500</v>
      </c>
      <c r="DE225" s="1">
        <v>-436.38249999999999</v>
      </c>
      <c r="DF225" s="1">
        <v>-1533.675</v>
      </c>
      <c r="DG225" s="1">
        <v>-2196.6183035714298</v>
      </c>
      <c r="DH225" s="1">
        <v>-5043.4196428571404</v>
      </c>
      <c r="DI225" s="1">
        <v>-1057.125</v>
      </c>
      <c r="DJ225" s="1">
        <v>-71.7</v>
      </c>
      <c r="DK225" s="1">
        <v>-1581.375</v>
      </c>
      <c r="DL225" s="1">
        <v>-28.21875</v>
      </c>
      <c r="DM225" s="1">
        <v>-644.75</v>
      </c>
      <c r="DN225" s="1">
        <v>-557.88499999999999</v>
      </c>
      <c r="DO225" s="1">
        <v>-899.32857142857097</v>
      </c>
      <c r="DP225" s="1">
        <v>-1168.0357142857099</v>
      </c>
      <c r="DT225" s="1">
        <v>-393</v>
      </c>
      <c r="DU225" s="1">
        <v>-905.5</v>
      </c>
      <c r="DV225" s="1">
        <v>0</v>
      </c>
      <c r="DW225" s="1">
        <v>0</v>
      </c>
      <c r="DX225" s="1">
        <v>0</v>
      </c>
      <c r="DZ225" s="1">
        <v>0</v>
      </c>
      <c r="EA225" s="1">
        <v>0</v>
      </c>
      <c r="EB225" s="1">
        <v>-142327.93145238099</v>
      </c>
      <c r="EC225" s="1" t="s">
        <v>509</v>
      </c>
    </row>
    <row r="226" spans="1:133" x14ac:dyDescent="0.2">
      <c r="A226" s="2" t="s">
        <v>510</v>
      </c>
      <c r="B226" s="1">
        <v>-1847.21</v>
      </c>
      <c r="C226" s="1">
        <v>-164.50375</v>
      </c>
      <c r="D226" s="1">
        <v>-1217.75166666667</v>
      </c>
      <c r="E226" s="1">
        <v>-75</v>
      </c>
      <c r="F226" s="1">
        <v>-1929.1324999999999</v>
      </c>
      <c r="G226" s="1">
        <v>-82.6875</v>
      </c>
      <c r="H226" s="1">
        <v>-296.37</v>
      </c>
      <c r="I226" s="1">
        <v>-641.09749999999997</v>
      </c>
      <c r="J226" s="1">
        <v>-1742.9083333333299</v>
      </c>
      <c r="K226" s="1">
        <v>-168.32749999999999</v>
      </c>
      <c r="L226" s="1">
        <v>-100</v>
      </c>
      <c r="M226" s="1">
        <v>0</v>
      </c>
      <c r="N226" s="1">
        <v>-1568.7166666666701</v>
      </c>
      <c r="O226" s="1">
        <v>-568.24</v>
      </c>
      <c r="P226" s="1">
        <v>-563.81062499999996</v>
      </c>
      <c r="Q226" s="1">
        <v>-600</v>
      </c>
      <c r="R226" s="1">
        <v>0</v>
      </c>
      <c r="S226" s="1">
        <v>-407.4</v>
      </c>
      <c r="T226" s="1">
        <v>-9447.8520000000099</v>
      </c>
      <c r="U226" s="1">
        <v>-446.26499999999999</v>
      </c>
      <c r="V226" s="1">
        <v>-1058.8789285714299</v>
      </c>
      <c r="W226" s="1">
        <v>-1058.7</v>
      </c>
      <c r="X226" s="1">
        <v>-122.535</v>
      </c>
      <c r="Y226" s="1">
        <v>-1024.05</v>
      </c>
      <c r="Z226" s="1">
        <v>-3541.75107142857</v>
      </c>
      <c r="AA226" s="1">
        <v>1.7763568394002501E-15</v>
      </c>
      <c r="AB226" s="1">
        <v>-2142.9513095238099</v>
      </c>
      <c r="AC226" s="1">
        <v>-697.04499999999996</v>
      </c>
      <c r="AD226" s="1">
        <v>-203.625</v>
      </c>
      <c r="AE226" s="1">
        <v>-1788.75</v>
      </c>
      <c r="AF226" s="1">
        <v>-82.5</v>
      </c>
      <c r="AG226" s="1">
        <v>-288.12</v>
      </c>
      <c r="AH226" s="1">
        <v>-1038.29666666667</v>
      </c>
      <c r="AI226" s="1">
        <v>-391.70333333333298</v>
      </c>
      <c r="AJ226" s="1">
        <v>-4091.9</v>
      </c>
      <c r="AK226" s="1">
        <v>-713.7</v>
      </c>
      <c r="AL226" s="1">
        <v>-1072.8</v>
      </c>
      <c r="AM226" s="1">
        <v>0</v>
      </c>
      <c r="AN226" s="1">
        <v>0</v>
      </c>
      <c r="AO226" s="1">
        <v>-780</v>
      </c>
      <c r="AP226" s="1">
        <v>-2556.1887499999998</v>
      </c>
      <c r="AQ226" s="1">
        <v>-164.02500000000001</v>
      </c>
      <c r="AR226" s="1">
        <v>-3141.75</v>
      </c>
      <c r="AS226" s="1">
        <v>-48.465000000000003</v>
      </c>
      <c r="AT226" s="1">
        <v>-1194.78</v>
      </c>
      <c r="AU226" s="1">
        <v>-361.56416666666701</v>
      </c>
      <c r="AV226" s="1">
        <v>-61.542250000000003</v>
      </c>
      <c r="AW226" s="1">
        <v>-73.732500000000002</v>
      </c>
      <c r="AX226" s="1">
        <v>-22.936250000000001</v>
      </c>
      <c r="AY226" s="1">
        <v>0</v>
      </c>
      <c r="AZ226" s="1">
        <v>0</v>
      </c>
      <c r="BA226" s="1">
        <v>0</v>
      </c>
      <c r="BB226" s="1">
        <v>-2502.92875</v>
      </c>
      <c r="BC226" s="1">
        <v>-382.81458333333302</v>
      </c>
      <c r="BD226" s="1">
        <v>-1084.5</v>
      </c>
      <c r="BE226" s="1">
        <v>-1470.1446428571401</v>
      </c>
      <c r="BF226" s="1">
        <v>-318.14999999999998</v>
      </c>
      <c r="BG226" s="1">
        <v>-671.625</v>
      </c>
      <c r="BH226" s="1">
        <v>-171.6</v>
      </c>
      <c r="BI226" s="1">
        <v>-762.4</v>
      </c>
      <c r="BJ226" s="1">
        <v>-330.4</v>
      </c>
      <c r="BK226" s="1">
        <v>-414.45</v>
      </c>
      <c r="BL226" s="1">
        <v>-110.125</v>
      </c>
      <c r="BM226" s="1">
        <v>0</v>
      </c>
      <c r="BN226" s="1">
        <v>-904.125</v>
      </c>
      <c r="BO226" s="1">
        <v>-390.12666666666701</v>
      </c>
      <c r="BP226" s="1">
        <v>-6068.5970833333304</v>
      </c>
      <c r="BQ226" s="1">
        <v>-363.79166666666703</v>
      </c>
      <c r="BR226" s="1">
        <v>-3732.7778571428498</v>
      </c>
      <c r="BS226" s="1">
        <v>0</v>
      </c>
      <c r="BT226" s="1">
        <v>-145.5</v>
      </c>
      <c r="BU226" s="1">
        <v>-637.35</v>
      </c>
      <c r="BV226" s="1">
        <v>0</v>
      </c>
      <c r="BW226" s="1">
        <v>-118.5</v>
      </c>
      <c r="BX226" s="1">
        <v>-529.25714285714298</v>
      </c>
      <c r="BY226" s="1">
        <v>-551.25</v>
      </c>
      <c r="BZ226" s="1">
        <v>-904.3125</v>
      </c>
      <c r="CA226" s="1">
        <v>-1794.23125</v>
      </c>
      <c r="CB226" s="1">
        <v>-276.25</v>
      </c>
      <c r="CC226" s="1">
        <v>0</v>
      </c>
      <c r="CD226" s="1">
        <v>0</v>
      </c>
      <c r="CE226" s="1">
        <v>-29.25</v>
      </c>
      <c r="CF226" s="1">
        <v>0</v>
      </c>
      <c r="CG226" s="1">
        <v>-12101.767857142901</v>
      </c>
      <c r="CH226" s="1">
        <v>-11471.2071428571</v>
      </c>
      <c r="CI226" s="1">
        <v>-224.25</v>
      </c>
      <c r="CJ226" s="1">
        <v>-2797.875</v>
      </c>
      <c r="CK226" s="1">
        <v>-702</v>
      </c>
      <c r="CL226" s="1">
        <v>-42.9</v>
      </c>
      <c r="CM226" s="1">
        <v>-61.8</v>
      </c>
      <c r="CN226" s="1">
        <v>-231</v>
      </c>
      <c r="CO226" s="1">
        <v>-570.36000000000104</v>
      </c>
      <c r="CP226" s="1">
        <v>-356.9</v>
      </c>
      <c r="CQ226" s="1">
        <v>-20</v>
      </c>
      <c r="CR226" s="1">
        <v>0</v>
      </c>
      <c r="CS226" s="1">
        <v>-233.98500000000001</v>
      </c>
      <c r="CT226" s="1">
        <v>-51.84375</v>
      </c>
      <c r="CU226" s="1">
        <v>-398.875</v>
      </c>
      <c r="CV226" s="1">
        <v>0</v>
      </c>
      <c r="CW226" s="1">
        <v>-122.25</v>
      </c>
      <c r="CX226" s="1">
        <v>-452.4375</v>
      </c>
      <c r="CY226" s="1">
        <v>-167.1</v>
      </c>
      <c r="CZ226" s="1">
        <v>-822.50000000000102</v>
      </c>
      <c r="DA226" s="1">
        <v>-2046.4649999999999</v>
      </c>
      <c r="DB226" s="1">
        <v>-103.5</v>
      </c>
      <c r="DC226" s="1">
        <v>-1172.7974999999999</v>
      </c>
      <c r="DD226" s="1">
        <v>-500</v>
      </c>
      <c r="DE226" s="1">
        <v>-336.38249999999999</v>
      </c>
      <c r="DF226" s="1">
        <v>-1313.675</v>
      </c>
      <c r="DG226" s="1">
        <v>-10046.6183035714</v>
      </c>
      <c r="DH226" s="1">
        <v>-5397.7946428571404</v>
      </c>
      <c r="DI226" s="1">
        <v>-1057.125</v>
      </c>
      <c r="DJ226" s="1">
        <v>-71.7</v>
      </c>
      <c r="DK226" s="1">
        <v>-1581.375</v>
      </c>
      <c r="DL226" s="1">
        <v>-28.21875</v>
      </c>
      <c r="DM226" s="1">
        <v>-644.75</v>
      </c>
      <c r="DN226" s="1">
        <v>-512.19500000000005</v>
      </c>
      <c r="DO226" s="1">
        <v>-949.32857142857199</v>
      </c>
      <c r="DP226" s="1">
        <v>-1168.0357142857099</v>
      </c>
      <c r="DT226" s="1">
        <v>-393</v>
      </c>
      <c r="DU226" s="1">
        <v>-905.5</v>
      </c>
      <c r="DV226" s="1">
        <v>0</v>
      </c>
      <c r="DW226" s="1">
        <v>0</v>
      </c>
      <c r="DX226" s="1">
        <v>0</v>
      </c>
      <c r="DZ226" s="1">
        <v>0</v>
      </c>
      <c r="EA226" s="1">
        <v>0</v>
      </c>
      <c r="EB226" s="1">
        <v>-133311.532642857</v>
      </c>
      <c r="EC226" s="1" t="s">
        <v>510</v>
      </c>
    </row>
    <row r="227" spans="1:133" x14ac:dyDescent="0.2">
      <c r="A227" s="2" t="s">
        <v>511</v>
      </c>
      <c r="B227" s="1">
        <v>-1847.21</v>
      </c>
      <c r="C227" s="1">
        <v>-164.50375</v>
      </c>
      <c r="D227" s="1">
        <v>-1217.75166666667</v>
      </c>
      <c r="E227" s="1">
        <v>-75</v>
      </c>
      <c r="F227" s="1">
        <v>-1629.1324999999999</v>
      </c>
      <c r="G227" s="1">
        <v>-82.6875</v>
      </c>
      <c r="H227" s="1">
        <v>-296.37</v>
      </c>
      <c r="I227" s="1">
        <v>-641.09749999999997</v>
      </c>
      <c r="J227" s="1">
        <v>-1692.9083333333299</v>
      </c>
      <c r="K227" s="1">
        <v>-168.32749999999999</v>
      </c>
      <c r="L227" s="1">
        <v>-100</v>
      </c>
      <c r="M227" s="1">
        <v>0</v>
      </c>
      <c r="N227" s="1">
        <v>-858.09458333333305</v>
      </c>
      <c r="O227" s="1">
        <v>-478.24</v>
      </c>
      <c r="P227" s="1">
        <v>-563.81062499999996</v>
      </c>
      <c r="Q227" s="1">
        <v>-600</v>
      </c>
      <c r="R227" s="1">
        <v>0</v>
      </c>
      <c r="S227" s="1">
        <v>-407.4</v>
      </c>
      <c r="T227" s="1">
        <v>-14523.163</v>
      </c>
      <c r="U227" s="1">
        <v>-446.26499999999999</v>
      </c>
      <c r="V227" s="1">
        <v>-1108.8789285714299</v>
      </c>
      <c r="W227" s="1">
        <v>-1058.7</v>
      </c>
      <c r="X227" s="1">
        <v>-122.535</v>
      </c>
      <c r="Y227" s="1">
        <v>-1024.05</v>
      </c>
      <c r="Z227" s="1">
        <v>-3716.75107142857</v>
      </c>
      <c r="AA227" s="1">
        <v>1.7763568394002501E-15</v>
      </c>
      <c r="AB227" s="1">
        <v>-1896.36916666667</v>
      </c>
      <c r="AC227" s="1">
        <v>-697.04499999999996</v>
      </c>
      <c r="AD227" s="1">
        <v>-203.625</v>
      </c>
      <c r="AE227" s="1">
        <v>-1788.75</v>
      </c>
      <c r="AF227" s="1">
        <v>-82.5</v>
      </c>
      <c r="AG227" s="1">
        <v>-288.12</v>
      </c>
      <c r="AH227" s="1">
        <v>-1008.29666666667</v>
      </c>
      <c r="AI227" s="1">
        <v>-191.70333333333301</v>
      </c>
      <c r="AJ227" s="1">
        <v>-4141.8999999999996</v>
      </c>
      <c r="AK227" s="1">
        <v>-713.7</v>
      </c>
      <c r="AL227" s="1">
        <v>-1072.8</v>
      </c>
      <c r="AM227" s="1">
        <v>0</v>
      </c>
      <c r="AN227" s="1">
        <v>0</v>
      </c>
      <c r="AO227" s="1">
        <v>-730</v>
      </c>
      <c r="AP227" s="1">
        <v>-2486.1887499999998</v>
      </c>
      <c r="AQ227" s="1">
        <v>-164.02500000000001</v>
      </c>
      <c r="AR227" s="1">
        <v>-3141.75</v>
      </c>
      <c r="AS227" s="1">
        <v>-48.465000000000003</v>
      </c>
      <c r="AT227" s="1">
        <v>-1194.78</v>
      </c>
      <c r="AU227" s="1">
        <v>-286.56416666666701</v>
      </c>
      <c r="AV227" s="1">
        <v>-61.542250000000003</v>
      </c>
      <c r="AW227" s="1">
        <v>-73.732500000000002</v>
      </c>
      <c r="AX227" s="1">
        <v>-22.936250000000001</v>
      </c>
      <c r="AY227" s="1">
        <v>0</v>
      </c>
      <c r="AZ227" s="1">
        <v>0</v>
      </c>
      <c r="BA227" s="1">
        <v>0</v>
      </c>
      <c r="BB227" s="1">
        <v>-1852.92875</v>
      </c>
      <c r="BC227" s="1">
        <v>-382.81458333333302</v>
      </c>
      <c r="BD227" s="1">
        <v>-1084.5</v>
      </c>
      <c r="BE227" s="1">
        <v>-1470.1446428571401</v>
      </c>
      <c r="BF227" s="1">
        <v>-318.14999999999998</v>
      </c>
      <c r="BG227" s="1">
        <v>-671.625</v>
      </c>
      <c r="BH227" s="1">
        <v>-171.6</v>
      </c>
      <c r="BI227" s="1">
        <v>-762.4</v>
      </c>
      <c r="BJ227" s="1">
        <v>-330.4</v>
      </c>
      <c r="BK227" s="1">
        <v>-414.45</v>
      </c>
      <c r="BL227" s="1">
        <v>-110.125</v>
      </c>
      <c r="BM227" s="1">
        <v>0</v>
      </c>
      <c r="BN227" s="1">
        <v>-904.125</v>
      </c>
      <c r="BO227" s="1">
        <v>-340.12666666666701</v>
      </c>
      <c r="BP227" s="1">
        <v>-2368.5970833333299</v>
      </c>
      <c r="BQ227" s="1">
        <v>-263.79166666666703</v>
      </c>
      <c r="BR227" s="1">
        <v>-3732.7778571428598</v>
      </c>
      <c r="BS227" s="1">
        <v>0</v>
      </c>
      <c r="BT227" s="1">
        <v>-145.5</v>
      </c>
      <c r="BU227" s="1">
        <v>-637.35</v>
      </c>
      <c r="BV227" s="1">
        <v>0</v>
      </c>
      <c r="BW227" s="1">
        <v>-118.5</v>
      </c>
      <c r="BX227" s="1">
        <v>-529.25714285714298</v>
      </c>
      <c r="BY227" s="1">
        <v>-551.25</v>
      </c>
      <c r="BZ227" s="1">
        <v>-904.3125</v>
      </c>
      <c r="CA227" s="1">
        <v>-1644.23125</v>
      </c>
      <c r="CB227" s="1">
        <v>-276.25</v>
      </c>
      <c r="CC227" s="1">
        <v>0</v>
      </c>
      <c r="CD227" s="1">
        <v>0</v>
      </c>
      <c r="CE227" s="1">
        <v>-29.25</v>
      </c>
      <c r="CF227" s="1">
        <v>0</v>
      </c>
      <c r="CG227" s="1">
        <v>-12021.767857142901</v>
      </c>
      <c r="CH227" s="1">
        <v>-6721.2071428571398</v>
      </c>
      <c r="CI227" s="1">
        <v>-224.25</v>
      </c>
      <c r="CJ227" s="1">
        <v>-2797.875</v>
      </c>
      <c r="CK227" s="1">
        <v>-702</v>
      </c>
      <c r="CL227" s="1">
        <v>-42.9</v>
      </c>
      <c r="CM227" s="1">
        <v>-61.8</v>
      </c>
      <c r="CN227" s="1">
        <v>-231</v>
      </c>
      <c r="CO227" s="1">
        <v>-570.36000000000104</v>
      </c>
      <c r="CP227" s="1">
        <v>-356.9</v>
      </c>
      <c r="CQ227" s="1">
        <v>-20</v>
      </c>
      <c r="CR227" s="1">
        <v>0</v>
      </c>
      <c r="CS227" s="1">
        <v>-33.984999999999999</v>
      </c>
      <c r="CT227" s="1">
        <v>-51.84375</v>
      </c>
      <c r="CU227" s="1">
        <v>-398.875</v>
      </c>
      <c r="CV227" s="1">
        <v>-11</v>
      </c>
      <c r="CW227" s="1">
        <v>-122.25</v>
      </c>
      <c r="CX227" s="1">
        <v>-452.43750000000102</v>
      </c>
      <c r="CY227" s="1">
        <v>-167.1</v>
      </c>
      <c r="CZ227" s="1">
        <v>-822.5</v>
      </c>
      <c r="DA227" s="1">
        <v>-2046.4649999999999</v>
      </c>
      <c r="DB227" s="1">
        <v>-103.5</v>
      </c>
      <c r="DC227" s="1">
        <v>-1162.7974999999999</v>
      </c>
      <c r="DD227" s="1">
        <v>-500</v>
      </c>
      <c r="DE227" s="1">
        <v>-336.38249999999999</v>
      </c>
      <c r="DF227" s="1">
        <v>-1313.675</v>
      </c>
      <c r="DG227" s="1">
        <v>-4546.6183035714303</v>
      </c>
      <c r="DH227" s="1">
        <v>-5247.7946428571404</v>
      </c>
      <c r="DI227" s="1">
        <v>-1057.125</v>
      </c>
      <c r="DJ227" s="1">
        <v>-71.7</v>
      </c>
      <c r="DK227" s="1">
        <v>-1581.375</v>
      </c>
      <c r="DL227" s="1">
        <v>-28.21875</v>
      </c>
      <c r="DM227" s="1">
        <v>-644.75</v>
      </c>
      <c r="DN227" s="1">
        <v>-407.88499999999999</v>
      </c>
      <c r="DO227" s="1">
        <v>-949.32857142857097</v>
      </c>
      <c r="DP227" s="1">
        <v>-1168.0357142857099</v>
      </c>
      <c r="DT227" s="1">
        <v>-393</v>
      </c>
      <c r="DU227" s="1">
        <v>-905.5</v>
      </c>
      <c r="DV227" s="1">
        <v>0</v>
      </c>
      <c r="DW227" s="1">
        <v>0</v>
      </c>
      <c r="DX227" s="1">
        <v>0</v>
      </c>
      <c r="DZ227" s="1">
        <v>0</v>
      </c>
      <c r="EA227" s="1">
        <v>0</v>
      </c>
      <c r="EB227" s="1">
        <v>-121406.32941666699</v>
      </c>
      <c r="EC227" s="1" t="s">
        <v>511</v>
      </c>
    </row>
    <row r="228" spans="1:133" x14ac:dyDescent="0.2">
      <c r="A228" s="2"/>
    </row>
    <row r="229" spans="1:133" x14ac:dyDescent="0.2">
      <c r="A229" s="2" t="s">
        <v>512</v>
      </c>
      <c r="B229" s="1">
        <v>0.47499999999999998</v>
      </c>
      <c r="C229" s="1">
        <v>0.47499999999999998</v>
      </c>
      <c r="D229" s="1">
        <v>0.47499999999999998</v>
      </c>
      <c r="E229" s="1">
        <v>0.47499999999999998</v>
      </c>
      <c r="F229" s="1">
        <v>0.47499999999999998</v>
      </c>
      <c r="G229" s="1">
        <v>0.47499999999999998</v>
      </c>
      <c r="I229" s="1">
        <v>0.47499999999999998</v>
      </c>
      <c r="J229" s="1">
        <v>0.47499999999999998</v>
      </c>
      <c r="K229" s="1">
        <v>0.47499999999999998</v>
      </c>
      <c r="L229" s="1">
        <v>0.47499999999999998</v>
      </c>
      <c r="M229" s="1">
        <v>0.47499999999999998</v>
      </c>
      <c r="N229" s="1">
        <v>0.47499999999999998</v>
      </c>
      <c r="O229" s="1">
        <v>0.47499999999999998</v>
      </c>
      <c r="P229" s="1">
        <v>0.26500000000000001</v>
      </c>
      <c r="Q229" s="1">
        <v>0.47499999999999998</v>
      </c>
      <c r="S229" s="1">
        <v>0.47499999999999998</v>
      </c>
      <c r="T229" s="1">
        <v>0.47499999999999998</v>
      </c>
      <c r="U229" s="1">
        <v>0.47499999999999998</v>
      </c>
      <c r="V229" s="1">
        <v>0.75</v>
      </c>
      <c r="W229" s="1">
        <v>0.47499999999999998</v>
      </c>
      <c r="Z229" s="1">
        <v>0.51400000000000001</v>
      </c>
      <c r="AA229" s="1">
        <v>0.51400000000000001</v>
      </c>
      <c r="AB229" s="1">
        <v>0.51400000000000001</v>
      </c>
      <c r="AC229" s="1">
        <v>0.51400000000000001</v>
      </c>
      <c r="AD229" s="1">
        <v>0.51400000000000001</v>
      </c>
      <c r="AE229" s="1">
        <v>0.51400000000000001</v>
      </c>
      <c r="AH229" s="1">
        <v>0.51400000000000001</v>
      </c>
      <c r="AI229" s="1">
        <v>0.51400000000000001</v>
      </c>
      <c r="AJ229" s="1">
        <v>0.51400000000000001</v>
      </c>
      <c r="AO229" s="1">
        <v>0.51400000000000001</v>
      </c>
      <c r="AP229" s="1">
        <v>0.51400000000000001</v>
      </c>
      <c r="AQ229" s="1">
        <v>0.51400000000000001</v>
      </c>
      <c r="AR229" s="1">
        <v>0.51400000000000001</v>
      </c>
      <c r="AS229" s="1">
        <v>0.51400000000000001</v>
      </c>
      <c r="AT229" s="1">
        <v>0.51400000000000001</v>
      </c>
      <c r="AU229" s="1">
        <v>0.63300000000000001</v>
      </c>
      <c r="AV229" s="1">
        <v>0.64600000000000002</v>
      </c>
      <c r="AW229" s="1">
        <v>0.64600000000000002</v>
      </c>
      <c r="AX229" s="1">
        <v>0.64600000000000002</v>
      </c>
      <c r="AY229" s="1">
        <v>0.64600000000000002</v>
      </c>
      <c r="AZ229" s="1">
        <v>0.51400000000000001</v>
      </c>
      <c r="BA229" s="1">
        <v>0.51400000000000001</v>
      </c>
      <c r="BB229" s="1">
        <v>0.46300000000000002</v>
      </c>
      <c r="BC229" s="1">
        <v>0.46300000000000002</v>
      </c>
      <c r="BD229" s="1">
        <v>0.46300000000000002</v>
      </c>
      <c r="BE229" s="1">
        <v>0.46300000000000002</v>
      </c>
      <c r="BF229" s="1">
        <v>0.46300000000000002</v>
      </c>
      <c r="BG229" s="1">
        <v>0.46300000000000002</v>
      </c>
      <c r="BH229" s="1">
        <v>0.46300000000000002</v>
      </c>
      <c r="BI229" s="1">
        <v>0.46300000000000002</v>
      </c>
      <c r="BJ229" s="1">
        <v>0.46300000000000002</v>
      </c>
      <c r="BK229" s="1">
        <v>0.46300000000000002</v>
      </c>
      <c r="BL229" s="1">
        <v>0.46300000000000002</v>
      </c>
      <c r="BN229" s="1">
        <v>0.46300000000000002</v>
      </c>
      <c r="BO229" s="1">
        <v>0.45900000000000002</v>
      </c>
      <c r="BP229" s="1">
        <v>0.45900000000000002</v>
      </c>
      <c r="BQ229" s="1">
        <v>0.45900000000000002</v>
      </c>
      <c r="BR229" s="1">
        <v>0.46300000000000002</v>
      </c>
      <c r="BS229" s="1">
        <v>0.46300000000000002</v>
      </c>
      <c r="BT229" s="1">
        <v>0.45900000000000002</v>
      </c>
      <c r="BU229" s="1">
        <v>0.46300000000000002</v>
      </c>
      <c r="BW229" s="1">
        <v>0.46300000000000002</v>
      </c>
      <c r="BX229" s="1">
        <v>0.45900000000000002</v>
      </c>
      <c r="BY229" s="1">
        <v>0.45900000000000002</v>
      </c>
      <c r="BZ229" s="1">
        <v>0.45900000000000002</v>
      </c>
      <c r="CA229" s="1">
        <v>0.3</v>
      </c>
      <c r="CB229" s="1">
        <v>0.3</v>
      </c>
      <c r="CC229" s="1">
        <v>0.3</v>
      </c>
      <c r="CE229" s="1">
        <v>0.24199999999999999</v>
      </c>
      <c r="CF229" s="1">
        <v>0.24199999999999999</v>
      </c>
      <c r="CG229" s="1">
        <v>0.26500000000000001</v>
      </c>
      <c r="CH229" s="1">
        <v>0.26500000000000001</v>
      </c>
      <c r="CI229" s="1">
        <v>0.26500000000000001</v>
      </c>
      <c r="CJ229" s="1">
        <v>0.26500000000000001</v>
      </c>
      <c r="CK229" s="1">
        <v>0.26500000000000001</v>
      </c>
      <c r="CN229" s="1">
        <v>0.26500000000000001</v>
      </c>
      <c r="CO229" s="1">
        <v>0.24199999999999999</v>
      </c>
      <c r="CP229" s="1">
        <v>0.24199999999999999</v>
      </c>
      <c r="CS229" s="1">
        <v>0.24199999999999999</v>
      </c>
      <c r="CT229" s="1">
        <v>0.26500000000000001</v>
      </c>
      <c r="CX229" s="1">
        <v>0.36499999999999999</v>
      </c>
      <c r="CZ229" s="1">
        <v>0.36499999999999999</v>
      </c>
      <c r="DA229" s="1">
        <v>0.36499999999999999</v>
      </c>
      <c r="DB229" s="1">
        <v>0.36499999999999999</v>
      </c>
      <c r="DC229" s="1">
        <v>0.36499999999999999</v>
      </c>
      <c r="DE229" s="1">
        <v>0.35699999999999998</v>
      </c>
      <c r="DF229" s="1">
        <v>0.49</v>
      </c>
      <c r="DG229" s="1">
        <v>0.49</v>
      </c>
      <c r="DH229" s="1">
        <v>0.49</v>
      </c>
      <c r="DI229" s="1">
        <v>0.49</v>
      </c>
      <c r="DK229" s="1">
        <v>0.49</v>
      </c>
      <c r="DL229" s="1">
        <v>0.49</v>
      </c>
      <c r="DM229" s="1">
        <v>0.49</v>
      </c>
      <c r="DN229" s="1">
        <v>0.49</v>
      </c>
      <c r="DO229" s="1">
        <v>0.76400000000000001</v>
      </c>
      <c r="DP229" s="1">
        <v>0.76400000000000001</v>
      </c>
      <c r="DQ229" s="1">
        <v>0.76400000000000001</v>
      </c>
      <c r="DR229" s="1">
        <v>0.76400000000000001</v>
      </c>
      <c r="DS229" s="1">
        <v>0.76400000000000001</v>
      </c>
      <c r="DT229" s="1">
        <v>0.85570000000000002</v>
      </c>
      <c r="DU229" s="1">
        <v>0.85199999999999998</v>
      </c>
      <c r="EC229" s="1" t="s">
        <v>512</v>
      </c>
    </row>
    <row r="230" spans="1:133" x14ac:dyDescent="0.2">
      <c r="A230" s="2" t="s">
        <v>513</v>
      </c>
      <c r="B230" s="1">
        <v>68.5</v>
      </c>
      <c r="EC230" s="1" t="s">
        <v>513</v>
      </c>
    </row>
    <row r="231" spans="1:133" x14ac:dyDescent="0.2">
      <c r="A231" s="2" t="s">
        <v>514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Z231" s="1">
        <v>0</v>
      </c>
      <c r="EA231" s="1">
        <v>0</v>
      </c>
      <c r="EB231" s="1">
        <v>0</v>
      </c>
      <c r="EC231" s="1" t="s">
        <v>514</v>
      </c>
    </row>
    <row r="232" spans="1:133" x14ac:dyDescent="0.2">
      <c r="A232" s="2" t="s">
        <v>515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Z232" s="1">
        <v>0</v>
      </c>
      <c r="EA232" s="1">
        <v>0</v>
      </c>
      <c r="EB232" s="1">
        <v>0</v>
      </c>
      <c r="EC232" s="1" t="s">
        <v>515</v>
      </c>
    </row>
    <row r="233" spans="1:133" x14ac:dyDescent="0.2">
      <c r="A233" s="2" t="s">
        <v>516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Z233" s="1">
        <v>0</v>
      </c>
      <c r="EA233" s="1">
        <v>0</v>
      </c>
      <c r="EB233" s="1">
        <v>0</v>
      </c>
      <c r="EC233" s="1" t="s">
        <v>516</v>
      </c>
    </row>
    <row r="234" spans="1:133" x14ac:dyDescent="0.2">
      <c r="A234" s="2" t="s">
        <v>517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Z234" s="1">
        <v>0</v>
      </c>
      <c r="EA234" s="1">
        <v>0</v>
      </c>
      <c r="EB234" s="1">
        <v>0</v>
      </c>
      <c r="EC234" s="1" t="s">
        <v>517</v>
      </c>
    </row>
    <row r="235" spans="1:133" x14ac:dyDescent="0.2">
      <c r="A235" s="2" t="s">
        <v>518</v>
      </c>
      <c r="EC235" s="1" t="s">
        <v>518</v>
      </c>
    </row>
    <row r="236" spans="1:133" x14ac:dyDescent="0.2">
      <c r="A236" s="2" t="s">
        <v>519</v>
      </c>
      <c r="B236" s="1">
        <v>50</v>
      </c>
      <c r="C236" s="1">
        <v>50</v>
      </c>
      <c r="D236" s="1">
        <v>50</v>
      </c>
      <c r="E236" s="1">
        <v>50</v>
      </c>
      <c r="F236" s="1">
        <v>50</v>
      </c>
      <c r="G236" s="1">
        <v>50</v>
      </c>
      <c r="H236" s="1">
        <v>50</v>
      </c>
      <c r="I236" s="1">
        <v>50</v>
      </c>
      <c r="J236" s="1">
        <v>50</v>
      </c>
      <c r="K236" s="1">
        <v>50</v>
      </c>
      <c r="L236" s="1">
        <v>50</v>
      </c>
      <c r="M236" s="1">
        <v>50</v>
      </c>
      <c r="N236" s="1">
        <v>50</v>
      </c>
      <c r="O236" s="1">
        <v>50</v>
      </c>
      <c r="P236" s="1">
        <v>35</v>
      </c>
      <c r="Q236" s="1">
        <v>65</v>
      </c>
      <c r="R236" s="1">
        <v>65</v>
      </c>
      <c r="S236" s="1">
        <v>45</v>
      </c>
      <c r="T236" s="1">
        <v>50</v>
      </c>
      <c r="U236" s="1">
        <v>50</v>
      </c>
      <c r="V236" s="1">
        <v>50</v>
      </c>
      <c r="W236" s="1">
        <v>45</v>
      </c>
      <c r="X236" s="1">
        <v>50</v>
      </c>
      <c r="Y236" s="1">
        <v>30</v>
      </c>
      <c r="Z236" s="1">
        <v>50</v>
      </c>
      <c r="AA236" s="1">
        <v>65</v>
      </c>
      <c r="AB236" s="1">
        <v>65</v>
      </c>
      <c r="AC236" s="1">
        <v>65</v>
      </c>
      <c r="AD236" s="1">
        <v>65</v>
      </c>
      <c r="AE236" s="1">
        <v>35</v>
      </c>
      <c r="AF236" s="1">
        <v>65</v>
      </c>
      <c r="AG236" s="1">
        <v>65</v>
      </c>
      <c r="AH236" s="1">
        <v>65</v>
      </c>
      <c r="AI236" s="1">
        <v>65</v>
      </c>
      <c r="AJ236" s="1">
        <v>75</v>
      </c>
      <c r="AK236" s="1">
        <v>65</v>
      </c>
      <c r="AL236" s="1">
        <v>75</v>
      </c>
      <c r="AM236" s="1">
        <v>65</v>
      </c>
      <c r="AN236" s="1">
        <v>75</v>
      </c>
      <c r="AO236" s="1">
        <v>65</v>
      </c>
      <c r="AP236" s="1">
        <v>65</v>
      </c>
      <c r="AQ236" s="1">
        <v>65</v>
      </c>
      <c r="AR236" s="1">
        <v>45</v>
      </c>
      <c r="AS236" s="1">
        <v>45</v>
      </c>
      <c r="AT236" s="1">
        <v>65</v>
      </c>
      <c r="AU236" s="1">
        <v>120</v>
      </c>
      <c r="AV236" s="1">
        <v>120</v>
      </c>
      <c r="AW236" s="1">
        <v>120</v>
      </c>
      <c r="AX236" s="1">
        <v>120</v>
      </c>
      <c r="AY236" s="1">
        <v>120</v>
      </c>
      <c r="AZ236" s="1">
        <v>20</v>
      </c>
      <c r="BA236" s="1">
        <v>35</v>
      </c>
      <c r="BB236" s="1">
        <v>31</v>
      </c>
      <c r="BC236" s="1">
        <v>31</v>
      </c>
      <c r="BD236" s="1">
        <v>31</v>
      </c>
      <c r="BE236" s="1">
        <v>31</v>
      </c>
      <c r="BF236" s="1">
        <v>25</v>
      </c>
      <c r="BG236" s="1">
        <v>25</v>
      </c>
      <c r="BH236" s="1">
        <v>25</v>
      </c>
      <c r="BI236" s="1">
        <v>31</v>
      </c>
      <c r="BJ236" s="1">
        <v>31</v>
      </c>
      <c r="BK236" s="1">
        <v>31</v>
      </c>
      <c r="BL236" s="1">
        <v>31</v>
      </c>
      <c r="BM236" s="1">
        <v>31</v>
      </c>
      <c r="BN236" s="1">
        <v>25</v>
      </c>
      <c r="BO236" s="1">
        <v>31</v>
      </c>
      <c r="BP236" s="1">
        <v>31</v>
      </c>
      <c r="BQ236" s="1">
        <v>31</v>
      </c>
      <c r="BR236" s="1">
        <v>31</v>
      </c>
      <c r="BS236" s="1">
        <v>31</v>
      </c>
      <c r="BT236" s="1">
        <v>25</v>
      </c>
      <c r="BU236" s="1">
        <v>31</v>
      </c>
      <c r="BV236" s="1">
        <v>31</v>
      </c>
      <c r="BW236" s="1">
        <v>31</v>
      </c>
      <c r="BX236" s="1">
        <v>31</v>
      </c>
      <c r="BY236" s="1">
        <v>25</v>
      </c>
      <c r="BZ236" s="1">
        <v>25</v>
      </c>
      <c r="CA236" s="1">
        <v>90</v>
      </c>
      <c r="CB236" s="1">
        <v>90</v>
      </c>
      <c r="CC236" s="1">
        <v>90</v>
      </c>
      <c r="CD236" s="1">
        <v>90</v>
      </c>
      <c r="CE236" s="1">
        <v>25</v>
      </c>
      <c r="CF236" s="1">
        <v>25</v>
      </c>
      <c r="CG236" s="1">
        <v>120</v>
      </c>
      <c r="CH236" s="1">
        <v>120</v>
      </c>
      <c r="CI236" s="1">
        <v>120</v>
      </c>
      <c r="CJ236" s="1">
        <v>90</v>
      </c>
      <c r="CK236" s="1">
        <v>90</v>
      </c>
      <c r="CL236" s="1">
        <v>90</v>
      </c>
      <c r="CM236" s="1">
        <v>90</v>
      </c>
      <c r="CN236" s="1">
        <v>120</v>
      </c>
      <c r="CO236" s="1">
        <v>90</v>
      </c>
      <c r="CP236" s="1">
        <v>90</v>
      </c>
      <c r="CQ236" s="1">
        <v>90</v>
      </c>
      <c r="CR236" s="1">
        <v>120</v>
      </c>
      <c r="CS236" s="1">
        <v>90</v>
      </c>
      <c r="CT236" s="1">
        <v>90</v>
      </c>
      <c r="CU236" s="1">
        <v>45</v>
      </c>
      <c r="CV236" s="1">
        <v>45</v>
      </c>
      <c r="CW236" s="1">
        <v>45</v>
      </c>
      <c r="CX236" s="1">
        <v>120</v>
      </c>
      <c r="CY236" s="1">
        <v>120</v>
      </c>
      <c r="CZ236" s="1">
        <v>120</v>
      </c>
      <c r="DA236" s="1">
        <v>60</v>
      </c>
      <c r="DB236" s="1">
        <v>120</v>
      </c>
      <c r="DC236" s="1">
        <v>120</v>
      </c>
      <c r="DD236" s="1">
        <v>90</v>
      </c>
      <c r="DE236" s="1">
        <v>120</v>
      </c>
      <c r="DF236" s="1">
        <v>120</v>
      </c>
      <c r="DG236" s="1">
        <v>120</v>
      </c>
      <c r="DH236" s="1">
        <v>120</v>
      </c>
      <c r="DI236" s="1">
        <v>90</v>
      </c>
      <c r="DJ236" s="1">
        <v>120</v>
      </c>
      <c r="DK236" s="1">
        <v>90</v>
      </c>
      <c r="DL236" s="1">
        <v>90</v>
      </c>
      <c r="DM236" s="1">
        <v>120</v>
      </c>
      <c r="DN236" s="1">
        <v>90</v>
      </c>
      <c r="DO236" s="1">
        <v>60</v>
      </c>
      <c r="DP236" s="1">
        <v>60</v>
      </c>
      <c r="DQ236" s="1">
        <v>60</v>
      </c>
      <c r="DR236" s="1">
        <v>60</v>
      </c>
      <c r="DS236" s="1">
        <v>60</v>
      </c>
      <c r="DT236" s="1">
        <v>60</v>
      </c>
      <c r="DU236" s="1">
        <v>60</v>
      </c>
      <c r="EC236" s="1" t="s">
        <v>519</v>
      </c>
    </row>
    <row r="237" spans="1:133" x14ac:dyDescent="0.2">
      <c r="A237" s="2" t="s">
        <v>520</v>
      </c>
      <c r="B237" s="1">
        <v>10</v>
      </c>
      <c r="C237" s="1">
        <v>10</v>
      </c>
      <c r="D237" s="1">
        <v>10</v>
      </c>
      <c r="E237" s="1">
        <v>10</v>
      </c>
      <c r="F237" s="1">
        <v>10</v>
      </c>
      <c r="G237" s="1">
        <v>10</v>
      </c>
      <c r="H237" s="1">
        <v>10</v>
      </c>
      <c r="I237" s="1">
        <v>10</v>
      </c>
      <c r="J237" s="1">
        <v>10</v>
      </c>
      <c r="K237" s="1">
        <v>10</v>
      </c>
      <c r="L237" s="1">
        <v>10</v>
      </c>
      <c r="M237" s="1">
        <v>10</v>
      </c>
      <c r="N237" s="1">
        <v>10</v>
      </c>
      <c r="O237" s="1">
        <v>10</v>
      </c>
      <c r="P237" s="1">
        <v>7</v>
      </c>
      <c r="Q237" s="1">
        <v>13</v>
      </c>
      <c r="R237" s="1">
        <v>13</v>
      </c>
      <c r="S237" s="1">
        <v>10</v>
      </c>
      <c r="T237" s="1">
        <v>10</v>
      </c>
      <c r="U237" s="1">
        <v>10</v>
      </c>
      <c r="V237" s="1">
        <v>10</v>
      </c>
      <c r="W237" s="1">
        <v>10</v>
      </c>
      <c r="X237" s="1">
        <v>10</v>
      </c>
      <c r="Y237" s="1">
        <v>3</v>
      </c>
      <c r="Z237" s="1">
        <v>10</v>
      </c>
      <c r="AA237" s="1">
        <v>13</v>
      </c>
      <c r="AB237" s="1">
        <v>13</v>
      </c>
      <c r="AC237" s="1">
        <v>13</v>
      </c>
      <c r="AD237" s="1">
        <v>13</v>
      </c>
      <c r="AE237" s="1">
        <v>7</v>
      </c>
      <c r="AF237" s="1">
        <v>13</v>
      </c>
      <c r="AG237" s="1">
        <v>13</v>
      </c>
      <c r="AH237" s="1">
        <v>13</v>
      </c>
      <c r="AI237" s="1">
        <v>13</v>
      </c>
      <c r="AJ237" s="1">
        <v>15</v>
      </c>
      <c r="AK237" s="1">
        <v>13</v>
      </c>
      <c r="AL237" s="1">
        <v>15</v>
      </c>
      <c r="AM237" s="1">
        <v>13</v>
      </c>
      <c r="AN237" s="1">
        <v>15</v>
      </c>
      <c r="AO237" s="1">
        <v>13</v>
      </c>
      <c r="AP237" s="1">
        <v>13</v>
      </c>
      <c r="AQ237" s="1">
        <v>13</v>
      </c>
      <c r="AR237" s="1">
        <v>10</v>
      </c>
      <c r="AS237" s="1">
        <v>10</v>
      </c>
      <c r="AT237" s="1">
        <v>13</v>
      </c>
      <c r="AU237" s="1">
        <v>24</v>
      </c>
      <c r="AV237" s="1">
        <v>24</v>
      </c>
      <c r="AW237" s="1">
        <v>24</v>
      </c>
      <c r="AX237" s="1">
        <v>24</v>
      </c>
      <c r="AY237" s="1">
        <v>24</v>
      </c>
      <c r="AZ237" s="1">
        <v>4</v>
      </c>
      <c r="BA237" s="1">
        <v>7</v>
      </c>
      <c r="BB237" s="1">
        <v>6</v>
      </c>
      <c r="BC237" s="1">
        <v>6</v>
      </c>
      <c r="BD237" s="1">
        <v>6</v>
      </c>
      <c r="BE237" s="1">
        <v>6</v>
      </c>
      <c r="BF237" s="1">
        <v>5</v>
      </c>
      <c r="BG237" s="1">
        <v>5</v>
      </c>
      <c r="BH237" s="1">
        <v>5</v>
      </c>
      <c r="BI237" s="1">
        <v>6</v>
      </c>
      <c r="BJ237" s="1">
        <v>6</v>
      </c>
      <c r="BK237" s="1">
        <v>6</v>
      </c>
      <c r="BL237" s="1">
        <v>6</v>
      </c>
      <c r="BM237" s="1">
        <v>6</v>
      </c>
      <c r="BN237" s="1">
        <v>3</v>
      </c>
      <c r="BO237" s="1">
        <v>6</v>
      </c>
      <c r="BP237" s="1">
        <v>6</v>
      </c>
      <c r="BQ237" s="1">
        <v>6</v>
      </c>
      <c r="BR237" s="1">
        <v>6</v>
      </c>
      <c r="BS237" s="1">
        <v>6</v>
      </c>
      <c r="BT237" s="1">
        <v>5</v>
      </c>
      <c r="BU237" s="1">
        <v>6</v>
      </c>
      <c r="BV237" s="1">
        <v>6</v>
      </c>
      <c r="BW237" s="1">
        <v>6</v>
      </c>
      <c r="BX237" s="1">
        <v>6</v>
      </c>
      <c r="BY237" s="1">
        <v>5</v>
      </c>
      <c r="BZ237" s="1">
        <v>5</v>
      </c>
      <c r="CA237" s="1">
        <v>18</v>
      </c>
      <c r="CB237" s="1">
        <v>18</v>
      </c>
      <c r="CC237" s="1">
        <v>18</v>
      </c>
      <c r="CD237" s="1">
        <v>18</v>
      </c>
      <c r="CE237" s="1">
        <v>3</v>
      </c>
      <c r="CF237" s="1">
        <v>3</v>
      </c>
      <c r="CG237" s="1">
        <v>24</v>
      </c>
      <c r="CH237" s="1">
        <v>24</v>
      </c>
      <c r="CI237" s="1">
        <v>24</v>
      </c>
      <c r="CJ237" s="1">
        <v>18</v>
      </c>
      <c r="CK237" s="1">
        <v>18</v>
      </c>
      <c r="CL237" s="1">
        <v>18</v>
      </c>
      <c r="CM237" s="1">
        <v>18</v>
      </c>
      <c r="CN237" s="1">
        <v>24</v>
      </c>
      <c r="CO237" s="1">
        <v>18</v>
      </c>
      <c r="CP237" s="1">
        <v>18</v>
      </c>
      <c r="CQ237" s="1">
        <v>18</v>
      </c>
      <c r="CR237" s="1">
        <v>24</v>
      </c>
      <c r="CS237" s="1">
        <v>18</v>
      </c>
      <c r="CT237" s="1">
        <v>18</v>
      </c>
      <c r="CU237" s="1">
        <v>10</v>
      </c>
      <c r="CV237" s="1">
        <v>10</v>
      </c>
      <c r="CW237" s="1">
        <v>10</v>
      </c>
      <c r="CX237" s="1">
        <v>24</v>
      </c>
      <c r="CY237" s="1">
        <v>24</v>
      </c>
      <c r="CZ237" s="1">
        <v>24</v>
      </c>
      <c r="DA237" s="1">
        <v>12</v>
      </c>
      <c r="DB237" s="1">
        <v>24</v>
      </c>
      <c r="DC237" s="1">
        <v>24</v>
      </c>
      <c r="DD237" s="1">
        <v>18</v>
      </c>
      <c r="DE237" s="1">
        <v>24</v>
      </c>
      <c r="DF237" s="1">
        <v>24</v>
      </c>
      <c r="DG237" s="1">
        <v>24</v>
      </c>
      <c r="DH237" s="1">
        <v>24</v>
      </c>
      <c r="DI237" s="1">
        <v>18</v>
      </c>
      <c r="DJ237" s="1">
        <v>24</v>
      </c>
      <c r="DK237" s="1">
        <v>18</v>
      </c>
      <c r="DL237" s="1">
        <v>18</v>
      </c>
      <c r="DM237" s="1">
        <v>24</v>
      </c>
      <c r="DN237" s="1">
        <v>18</v>
      </c>
      <c r="DO237" s="1">
        <v>12</v>
      </c>
      <c r="DP237" s="1">
        <v>12</v>
      </c>
      <c r="DQ237" s="1">
        <v>12</v>
      </c>
      <c r="DR237" s="1">
        <v>12</v>
      </c>
      <c r="DS237" s="1">
        <v>12</v>
      </c>
      <c r="DT237" s="1">
        <v>12</v>
      </c>
      <c r="DU237" s="1">
        <v>12</v>
      </c>
      <c r="DV237" s="1">
        <v>0</v>
      </c>
      <c r="DW237" s="1">
        <v>0</v>
      </c>
      <c r="DX237" s="1">
        <v>0</v>
      </c>
      <c r="DZ237" s="1">
        <v>0</v>
      </c>
      <c r="EA237" s="1">
        <v>0</v>
      </c>
      <c r="EC237" s="1" t="s">
        <v>520</v>
      </c>
    </row>
    <row r="238" spans="1:133" x14ac:dyDescent="0.2">
      <c r="A238" s="2" t="s">
        <v>521</v>
      </c>
      <c r="B238" s="1">
        <v>2</v>
      </c>
      <c r="C238" s="1">
        <v>2</v>
      </c>
      <c r="D238" s="1">
        <v>2</v>
      </c>
      <c r="E238" s="1">
        <v>2</v>
      </c>
      <c r="F238" s="1">
        <v>2</v>
      </c>
      <c r="G238" s="1">
        <v>2</v>
      </c>
      <c r="H238" s="1">
        <v>2</v>
      </c>
      <c r="I238" s="1">
        <v>2</v>
      </c>
      <c r="J238" s="1">
        <v>2</v>
      </c>
      <c r="K238" s="1">
        <v>2</v>
      </c>
      <c r="L238" s="1">
        <v>2</v>
      </c>
      <c r="M238" s="1">
        <v>2</v>
      </c>
      <c r="N238" s="1">
        <v>2</v>
      </c>
      <c r="O238" s="1">
        <v>2</v>
      </c>
      <c r="P238" s="1">
        <v>2</v>
      </c>
      <c r="Q238" s="1">
        <v>4</v>
      </c>
      <c r="R238" s="1">
        <v>4</v>
      </c>
      <c r="S238" s="1">
        <v>2</v>
      </c>
      <c r="T238" s="1">
        <v>2</v>
      </c>
      <c r="U238" s="1">
        <v>2</v>
      </c>
      <c r="V238" s="1">
        <v>2</v>
      </c>
      <c r="W238" s="1">
        <v>2</v>
      </c>
      <c r="X238" s="1">
        <v>2</v>
      </c>
      <c r="Y238" s="1">
        <v>0</v>
      </c>
      <c r="Z238" s="1">
        <v>2</v>
      </c>
      <c r="AA238" s="1">
        <v>4</v>
      </c>
      <c r="AB238" s="1">
        <v>4</v>
      </c>
      <c r="AC238" s="1">
        <v>4</v>
      </c>
      <c r="AD238" s="1">
        <v>4</v>
      </c>
      <c r="AE238" s="1">
        <v>2</v>
      </c>
      <c r="AF238" s="1">
        <v>4</v>
      </c>
      <c r="AG238" s="1">
        <v>4</v>
      </c>
      <c r="AH238" s="1">
        <v>4</v>
      </c>
      <c r="AI238" s="1">
        <v>4</v>
      </c>
      <c r="AJ238" s="1">
        <v>4</v>
      </c>
      <c r="AK238" s="1">
        <v>4</v>
      </c>
      <c r="AL238" s="1">
        <v>4</v>
      </c>
      <c r="AM238" s="1">
        <v>4</v>
      </c>
      <c r="AN238" s="1">
        <v>4</v>
      </c>
      <c r="AO238" s="1">
        <v>4</v>
      </c>
      <c r="AP238" s="1">
        <v>4</v>
      </c>
      <c r="AQ238" s="1">
        <v>4</v>
      </c>
      <c r="AR238" s="1">
        <v>2</v>
      </c>
      <c r="AS238" s="1">
        <v>2</v>
      </c>
      <c r="AT238" s="1">
        <v>4</v>
      </c>
      <c r="AU238" s="1">
        <v>6</v>
      </c>
      <c r="AV238" s="1">
        <v>6</v>
      </c>
      <c r="AW238" s="1">
        <v>6</v>
      </c>
      <c r="AX238" s="1">
        <v>6</v>
      </c>
      <c r="AY238" s="1">
        <v>6</v>
      </c>
      <c r="AZ238" s="1">
        <v>2</v>
      </c>
      <c r="BA238" s="1">
        <v>2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6</v>
      </c>
      <c r="CB238" s="1">
        <v>6</v>
      </c>
      <c r="CC238" s="1">
        <v>6</v>
      </c>
      <c r="CD238" s="1">
        <v>6</v>
      </c>
      <c r="CE238" s="1">
        <v>0</v>
      </c>
      <c r="CF238" s="1">
        <v>0</v>
      </c>
      <c r="CG238" s="1">
        <v>6</v>
      </c>
      <c r="CH238" s="1">
        <v>6</v>
      </c>
      <c r="CI238" s="1">
        <v>6</v>
      </c>
      <c r="CJ238" s="1">
        <v>6</v>
      </c>
      <c r="CK238" s="1">
        <v>6</v>
      </c>
      <c r="CL238" s="1">
        <v>6</v>
      </c>
      <c r="CM238" s="1">
        <v>6</v>
      </c>
      <c r="CN238" s="1">
        <v>6</v>
      </c>
      <c r="CO238" s="1">
        <v>6</v>
      </c>
      <c r="CP238" s="1">
        <v>6</v>
      </c>
      <c r="CQ238" s="1">
        <v>6</v>
      </c>
      <c r="CR238" s="1">
        <v>6</v>
      </c>
      <c r="CS238" s="1">
        <v>6</v>
      </c>
      <c r="CT238" s="1">
        <v>6</v>
      </c>
      <c r="CU238" s="1">
        <v>2</v>
      </c>
      <c r="CV238" s="1">
        <v>2</v>
      </c>
      <c r="CW238" s="1">
        <v>2</v>
      </c>
      <c r="CX238" s="1">
        <v>6</v>
      </c>
      <c r="CY238" s="1">
        <v>6</v>
      </c>
      <c r="CZ238" s="1">
        <v>6</v>
      </c>
      <c r="DA238" s="1">
        <v>4</v>
      </c>
      <c r="DB238" s="1">
        <v>6</v>
      </c>
      <c r="DC238" s="1">
        <v>6</v>
      </c>
      <c r="DD238" s="1">
        <v>6</v>
      </c>
      <c r="DE238" s="1">
        <v>6</v>
      </c>
      <c r="DF238" s="1">
        <v>6</v>
      </c>
      <c r="DG238" s="1">
        <v>6</v>
      </c>
      <c r="DH238" s="1">
        <v>6</v>
      </c>
      <c r="DI238" s="1">
        <v>6</v>
      </c>
      <c r="DJ238" s="1">
        <v>6</v>
      </c>
      <c r="DK238" s="1">
        <v>6</v>
      </c>
      <c r="DL238" s="1">
        <v>6</v>
      </c>
      <c r="DM238" s="1">
        <v>6</v>
      </c>
      <c r="DN238" s="1">
        <v>6</v>
      </c>
      <c r="DO238" s="1">
        <v>4</v>
      </c>
      <c r="DP238" s="1">
        <v>4</v>
      </c>
      <c r="DQ238" s="1">
        <v>4</v>
      </c>
      <c r="DR238" s="1">
        <v>4</v>
      </c>
      <c r="DS238" s="1">
        <v>4</v>
      </c>
      <c r="DT238" s="1">
        <v>4</v>
      </c>
      <c r="DU238" s="1">
        <v>4</v>
      </c>
      <c r="DV238" s="1">
        <v>0</v>
      </c>
      <c r="DW238" s="1">
        <v>0</v>
      </c>
      <c r="DX238" s="1">
        <v>0</v>
      </c>
      <c r="DZ238" s="1">
        <v>0</v>
      </c>
      <c r="EA238" s="1">
        <v>0</v>
      </c>
      <c r="EC238" s="1" t="s">
        <v>521</v>
      </c>
    </row>
    <row r="239" spans="1:133" x14ac:dyDescent="0.2">
      <c r="A239" s="2" t="s">
        <v>522</v>
      </c>
      <c r="EC239" s="1" t="s">
        <v>522</v>
      </c>
    </row>
    <row r="240" spans="1:133" x14ac:dyDescent="0.2">
      <c r="A240" s="2" t="s">
        <v>523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X240" s="1">
        <v>0</v>
      </c>
      <c r="DZ240" s="1">
        <v>0</v>
      </c>
      <c r="EA240" s="1">
        <v>0</v>
      </c>
      <c r="EC240" s="1" t="s">
        <v>523</v>
      </c>
    </row>
    <row r="241" spans="1:133" x14ac:dyDescent="0.2">
      <c r="A241" s="2" t="s">
        <v>524</v>
      </c>
      <c r="B241" s="1" t="s">
        <v>317</v>
      </c>
      <c r="C241" s="1" t="s">
        <v>318</v>
      </c>
      <c r="D241" s="1" t="s">
        <v>319</v>
      </c>
      <c r="E241" s="1" t="s">
        <v>320</v>
      </c>
      <c r="F241" s="1" t="s">
        <v>321</v>
      </c>
      <c r="G241" s="1" t="s">
        <v>322</v>
      </c>
      <c r="H241" s="1" t="s">
        <v>323</v>
      </c>
      <c r="I241" s="1" t="s">
        <v>324</v>
      </c>
      <c r="J241" s="1" t="s">
        <v>325</v>
      </c>
      <c r="K241" s="1" t="s">
        <v>326</v>
      </c>
      <c r="L241" s="1" t="s">
        <v>327</v>
      </c>
      <c r="M241" s="1" t="s">
        <v>328</v>
      </c>
      <c r="N241" s="1" t="s">
        <v>329</v>
      </c>
      <c r="O241" s="1" t="s">
        <v>330</v>
      </c>
      <c r="P241" s="1" t="s">
        <v>331</v>
      </c>
      <c r="Q241" s="1">
        <v>3503984</v>
      </c>
      <c r="R241" s="1" t="s">
        <v>332</v>
      </c>
      <c r="S241" s="1" t="s">
        <v>333</v>
      </c>
      <c r="T241" s="1" t="s">
        <v>334</v>
      </c>
      <c r="U241" s="1" t="s">
        <v>335</v>
      </c>
      <c r="V241" s="1" t="s">
        <v>336</v>
      </c>
      <c r="W241" s="1" t="s">
        <v>337</v>
      </c>
      <c r="X241" s="1" t="s">
        <v>338</v>
      </c>
      <c r="Y241" s="1" t="s">
        <v>339</v>
      </c>
      <c r="Z241" s="1" t="s">
        <v>340</v>
      </c>
      <c r="AA241" s="1" t="s">
        <v>341</v>
      </c>
      <c r="AB241" s="1" t="s">
        <v>342</v>
      </c>
      <c r="AC241" s="1" t="s">
        <v>343</v>
      </c>
      <c r="AD241" s="1" t="s">
        <v>344</v>
      </c>
      <c r="AE241" s="1" t="s">
        <v>345</v>
      </c>
      <c r="AF241" s="1" t="s">
        <v>346</v>
      </c>
      <c r="AG241" s="1" t="s">
        <v>347</v>
      </c>
      <c r="AH241" s="1" t="s">
        <v>348</v>
      </c>
      <c r="AI241" s="1" t="s">
        <v>349</v>
      </c>
      <c r="AJ241" s="1" t="s">
        <v>350</v>
      </c>
      <c r="AK241" s="1" t="s">
        <v>525</v>
      </c>
      <c r="AL241" s="1" t="s">
        <v>352</v>
      </c>
      <c r="AM241" s="1" t="s">
        <v>526</v>
      </c>
      <c r="AN241" s="1" t="s">
        <v>527</v>
      </c>
      <c r="AO241" s="1" t="s">
        <v>355</v>
      </c>
      <c r="AP241" s="1" t="s">
        <v>356</v>
      </c>
      <c r="AQ241" s="1" t="s">
        <v>357</v>
      </c>
      <c r="AR241" s="1" t="s">
        <v>358</v>
      </c>
      <c r="AS241" s="1" t="s">
        <v>359</v>
      </c>
      <c r="AT241" s="1" t="s">
        <v>360</v>
      </c>
      <c r="AU241" s="1" t="s">
        <v>361</v>
      </c>
      <c r="AV241" s="1" t="s">
        <v>362</v>
      </c>
      <c r="AW241" s="1" t="s">
        <v>363</v>
      </c>
      <c r="AX241" s="1" t="s">
        <v>364</v>
      </c>
      <c r="AY241" s="1" t="s">
        <v>365</v>
      </c>
      <c r="AZ241" s="1" t="s">
        <v>366</v>
      </c>
      <c r="BA241" s="1" t="s">
        <v>367</v>
      </c>
      <c r="BB241" s="1" t="s">
        <v>368</v>
      </c>
      <c r="BC241" s="1" t="s">
        <v>369</v>
      </c>
      <c r="BD241" s="1" t="s">
        <v>370</v>
      </c>
      <c r="BE241" s="1" t="s">
        <v>371</v>
      </c>
      <c r="BF241" s="1">
        <v>327193010</v>
      </c>
      <c r="BG241" s="1" t="s">
        <v>372</v>
      </c>
      <c r="BH241" s="1" t="s">
        <v>373</v>
      </c>
      <c r="BI241" s="1" t="s">
        <v>374</v>
      </c>
      <c r="BJ241" s="1" t="s">
        <v>375</v>
      </c>
      <c r="BK241" s="1" t="s">
        <v>376</v>
      </c>
      <c r="BL241" s="1" t="s">
        <v>377</v>
      </c>
      <c r="BM241" s="1" t="s">
        <v>378</v>
      </c>
      <c r="BN241" s="1" t="s">
        <v>379</v>
      </c>
      <c r="BO241" s="1" t="s">
        <v>380</v>
      </c>
      <c r="BP241" s="1" t="s">
        <v>381</v>
      </c>
      <c r="BQ241" s="1" t="s">
        <v>382</v>
      </c>
      <c r="BR241" s="1" t="s">
        <v>383</v>
      </c>
      <c r="BS241" s="1" t="s">
        <v>384</v>
      </c>
      <c r="BT241" s="1" t="s">
        <v>385</v>
      </c>
      <c r="BU241" s="1" t="s">
        <v>386</v>
      </c>
      <c r="BV241" s="1" t="s">
        <v>387</v>
      </c>
      <c r="BW241" s="1" t="s">
        <v>388</v>
      </c>
      <c r="BX241" s="1" t="s">
        <v>389</v>
      </c>
      <c r="BY241" s="1">
        <v>327192013</v>
      </c>
      <c r="BZ241" s="1" t="s">
        <v>390</v>
      </c>
      <c r="CA241" s="1" t="s">
        <v>391</v>
      </c>
      <c r="CB241" s="1" t="s">
        <v>392</v>
      </c>
      <c r="CC241" s="1" t="s">
        <v>393</v>
      </c>
      <c r="CD241" s="1" t="s">
        <v>394</v>
      </c>
      <c r="CE241" s="1" t="s">
        <v>395</v>
      </c>
      <c r="CF241" s="1" t="s">
        <v>396</v>
      </c>
      <c r="CG241" s="1" t="s">
        <v>397</v>
      </c>
      <c r="CH241" s="1" t="s">
        <v>398</v>
      </c>
      <c r="CI241" s="1" t="s">
        <v>399</v>
      </c>
      <c r="CJ241" s="1" t="s">
        <v>400</v>
      </c>
      <c r="CK241" s="1" t="s">
        <v>401</v>
      </c>
      <c r="CL241" s="1" t="s">
        <v>528</v>
      </c>
      <c r="CM241" s="1" t="s">
        <v>529</v>
      </c>
      <c r="CN241" s="1" t="s">
        <v>404</v>
      </c>
      <c r="CO241" s="1" t="s">
        <v>405</v>
      </c>
      <c r="CP241" s="1" t="s">
        <v>406</v>
      </c>
      <c r="CQ241" s="1" t="s">
        <v>407</v>
      </c>
      <c r="CR241" s="1" t="s">
        <v>408</v>
      </c>
      <c r="CS241" s="1" t="s">
        <v>409</v>
      </c>
      <c r="CT241" s="1">
        <v>326635016</v>
      </c>
      <c r="CU241" s="1" t="s">
        <v>410</v>
      </c>
      <c r="CV241" s="1" t="s">
        <v>411</v>
      </c>
      <c r="CW241" s="1" t="s">
        <v>412</v>
      </c>
      <c r="CX241" s="1" t="s">
        <v>413</v>
      </c>
      <c r="CY241" s="1" t="s">
        <v>414</v>
      </c>
      <c r="CZ241" s="1" t="s">
        <v>415</v>
      </c>
      <c r="DA241" s="1" t="s">
        <v>416</v>
      </c>
      <c r="DB241" s="1" t="s">
        <v>417</v>
      </c>
      <c r="DC241" s="1" t="s">
        <v>418</v>
      </c>
      <c r="DD241" s="1" t="s">
        <v>419</v>
      </c>
      <c r="DE241" s="1" t="s">
        <v>420</v>
      </c>
      <c r="DF241" s="1" t="s">
        <v>421</v>
      </c>
      <c r="DG241" s="1" t="s">
        <v>422</v>
      </c>
      <c r="DH241" s="1" t="s">
        <v>423</v>
      </c>
      <c r="DI241" s="1" t="s">
        <v>424</v>
      </c>
      <c r="DJ241" s="1" t="s">
        <v>401</v>
      </c>
      <c r="DK241" s="1" t="s">
        <v>426</v>
      </c>
      <c r="DL241" s="1">
        <v>326636013</v>
      </c>
      <c r="DM241" s="1" t="s">
        <v>427</v>
      </c>
      <c r="DN241" s="1" t="s">
        <v>428</v>
      </c>
      <c r="DO241" s="1" t="s">
        <v>429</v>
      </c>
      <c r="DP241" s="1" t="s">
        <v>430</v>
      </c>
      <c r="DQ241" s="1" t="s">
        <v>431</v>
      </c>
      <c r="DR241" s="1" t="s">
        <v>432</v>
      </c>
      <c r="DS241" s="1" t="s">
        <v>433</v>
      </c>
      <c r="DT241" s="1" t="s">
        <v>434</v>
      </c>
      <c r="DU241" s="1" t="s">
        <v>435</v>
      </c>
      <c r="DV241" s="1">
        <v>0</v>
      </c>
      <c r="DW241" s="1" t="s">
        <v>436</v>
      </c>
      <c r="DX241" s="1" t="s">
        <v>437</v>
      </c>
      <c r="DZ241" s="1" t="s">
        <v>438</v>
      </c>
      <c r="EA241" s="1" t="s">
        <v>438</v>
      </c>
      <c r="EC241" s="1" t="s">
        <v>524</v>
      </c>
    </row>
    <row r="242" spans="1:133" x14ac:dyDescent="0.2">
      <c r="A242" s="2"/>
    </row>
    <row r="243" spans="1:133" x14ac:dyDescent="0.2">
      <c r="A243" s="2" t="s">
        <v>530</v>
      </c>
      <c r="B243" s="1">
        <v>156.999</v>
      </c>
      <c r="C243" s="1">
        <v>40.758000000000003</v>
      </c>
      <c r="D243" s="1">
        <v>704.01800000000003</v>
      </c>
      <c r="E243" s="1">
        <v>166.66800000000001</v>
      </c>
      <c r="F243" s="1">
        <v>2653</v>
      </c>
      <c r="G243" s="1">
        <v>-30</v>
      </c>
      <c r="H243" s="1">
        <v>296</v>
      </c>
      <c r="I243" s="1">
        <v>285.86200000000002</v>
      </c>
      <c r="J243" s="1">
        <v>3104</v>
      </c>
      <c r="K243" s="1">
        <v>10.102</v>
      </c>
      <c r="L243" s="1">
        <v>29.09</v>
      </c>
      <c r="M243" s="1">
        <v>0</v>
      </c>
      <c r="N243" s="1">
        <v>1088</v>
      </c>
      <c r="O243" s="1">
        <v>307</v>
      </c>
      <c r="P243" s="1">
        <v>1187</v>
      </c>
      <c r="Q243" s="1">
        <v>3024</v>
      </c>
      <c r="R243" s="1">
        <v>0</v>
      </c>
      <c r="S243" s="1">
        <v>212.8</v>
      </c>
      <c r="T243" s="1">
        <v>37074</v>
      </c>
      <c r="U243" s="1">
        <v>1436</v>
      </c>
      <c r="V243" s="1">
        <v>4928</v>
      </c>
      <c r="W243" s="1">
        <v>1623</v>
      </c>
      <c r="X243" s="1">
        <v>993</v>
      </c>
      <c r="Y243" s="1">
        <v>1884</v>
      </c>
      <c r="Z243" s="1">
        <v>5249</v>
      </c>
      <c r="AA243" s="1">
        <v>0</v>
      </c>
      <c r="AB243" s="1">
        <v>2707</v>
      </c>
      <c r="AC243" s="1">
        <v>4802</v>
      </c>
      <c r="AD243" s="1">
        <v>1768</v>
      </c>
      <c r="AE243" s="1">
        <v>4690</v>
      </c>
      <c r="AF243" s="1">
        <v>740</v>
      </c>
      <c r="AG243" s="1">
        <v>616</v>
      </c>
      <c r="AH243" s="1">
        <v>2293</v>
      </c>
      <c r="AI243" s="1">
        <v>1508</v>
      </c>
      <c r="AJ243" s="1">
        <v>846</v>
      </c>
      <c r="AK243" s="1">
        <v>738</v>
      </c>
      <c r="AL243" s="1">
        <v>297</v>
      </c>
      <c r="AM243" s="1">
        <v>0</v>
      </c>
      <c r="AN243" s="1">
        <v>0</v>
      </c>
      <c r="AO243" s="1">
        <v>713</v>
      </c>
      <c r="AP243" s="1">
        <v>16444</v>
      </c>
      <c r="AQ243" s="1">
        <v>72</v>
      </c>
      <c r="AR243" s="1">
        <v>20</v>
      </c>
      <c r="AS243" s="1">
        <v>503</v>
      </c>
      <c r="AT243" s="1">
        <v>266.8</v>
      </c>
      <c r="AU243" s="1">
        <v>3988.3850000000002</v>
      </c>
      <c r="AV243" s="1">
        <v>45.787999999999997</v>
      </c>
      <c r="AW243" s="1">
        <v>0.91700000000000004</v>
      </c>
      <c r="AX243" s="1">
        <v>2.968</v>
      </c>
      <c r="AY243" s="1">
        <v>0</v>
      </c>
      <c r="AZ243" s="1">
        <v>20.024999999999999</v>
      </c>
      <c r="BA243" s="1">
        <v>0</v>
      </c>
      <c r="BB243" s="1">
        <v>12714</v>
      </c>
      <c r="BC243" s="1">
        <v>2459</v>
      </c>
      <c r="BD243" s="1">
        <v>2966</v>
      </c>
      <c r="BE243" s="1">
        <v>6555.02</v>
      </c>
      <c r="BF243" s="1">
        <v>1428</v>
      </c>
      <c r="BG243" s="1">
        <v>1740</v>
      </c>
      <c r="BH243" s="1">
        <v>180</v>
      </c>
      <c r="BI243" s="1">
        <v>896</v>
      </c>
      <c r="BJ243" s="1">
        <v>2928</v>
      </c>
      <c r="BK243" s="1">
        <v>1868</v>
      </c>
      <c r="BL243" s="1">
        <v>368</v>
      </c>
      <c r="BM243" s="1">
        <v>0</v>
      </c>
      <c r="BN243" s="1">
        <v>3240</v>
      </c>
      <c r="BO243" s="1">
        <v>488</v>
      </c>
      <c r="BP243" s="1">
        <v>5910</v>
      </c>
      <c r="BQ243" s="1">
        <v>763</v>
      </c>
      <c r="BR243" s="1">
        <v>12040</v>
      </c>
      <c r="BS243" s="1">
        <v>184</v>
      </c>
      <c r="BT243" s="1">
        <v>168</v>
      </c>
      <c r="BU243" s="1">
        <v>3048</v>
      </c>
      <c r="BV243" s="1">
        <v>0</v>
      </c>
      <c r="BW243" s="1">
        <v>328</v>
      </c>
      <c r="BX243" s="1">
        <v>2880</v>
      </c>
      <c r="BY243" s="1">
        <v>2892</v>
      </c>
      <c r="BZ243" s="1">
        <v>504</v>
      </c>
      <c r="CA243" s="1">
        <v>6199</v>
      </c>
      <c r="CB243" s="1">
        <v>797</v>
      </c>
      <c r="CC243" s="1">
        <v>870</v>
      </c>
      <c r="CD243" s="1">
        <v>0</v>
      </c>
      <c r="CE243" s="1">
        <v>214</v>
      </c>
      <c r="CF243" s="1">
        <v>0</v>
      </c>
      <c r="CG243" s="1">
        <v>17062</v>
      </c>
      <c r="CH243" s="1">
        <v>46670</v>
      </c>
      <c r="CI243" s="1">
        <v>1608</v>
      </c>
      <c r="CJ243" s="1">
        <v>5988</v>
      </c>
      <c r="CK243" s="1">
        <v>1314</v>
      </c>
      <c r="CL243" s="1">
        <v>222</v>
      </c>
      <c r="CM243" s="1">
        <v>12</v>
      </c>
      <c r="CN243" s="1">
        <v>702</v>
      </c>
      <c r="CO243" s="1">
        <v>1270</v>
      </c>
      <c r="CP243" s="1">
        <v>636</v>
      </c>
      <c r="CQ243" s="1">
        <v>335</v>
      </c>
      <c r="CR243" s="1">
        <v>114</v>
      </c>
      <c r="CS243" s="1">
        <v>730</v>
      </c>
      <c r="CT243" s="1">
        <v>0</v>
      </c>
      <c r="CU243" s="1">
        <v>382</v>
      </c>
      <c r="CV243" s="1">
        <v>296</v>
      </c>
      <c r="CW243" s="1">
        <v>132</v>
      </c>
      <c r="CX243" s="1">
        <v>676</v>
      </c>
      <c r="CY243" s="1">
        <v>768</v>
      </c>
      <c r="CZ243" s="1">
        <v>1377</v>
      </c>
      <c r="DA243" s="1">
        <v>6558</v>
      </c>
      <c r="DB243" s="1">
        <v>1266</v>
      </c>
      <c r="DC243" s="1">
        <v>2533</v>
      </c>
      <c r="DD243" s="1">
        <v>2409</v>
      </c>
      <c r="DE243" s="1">
        <v>1587</v>
      </c>
      <c r="DF243" s="1">
        <v>4531</v>
      </c>
      <c r="DG243" s="1">
        <v>20814</v>
      </c>
      <c r="DH243" s="1">
        <v>9223</v>
      </c>
      <c r="DI243" s="1">
        <v>3228</v>
      </c>
      <c r="DJ243" s="1">
        <v>342</v>
      </c>
      <c r="DK243" s="1">
        <v>3666</v>
      </c>
      <c r="DL243" s="1">
        <v>0</v>
      </c>
      <c r="DM243" s="1">
        <v>680</v>
      </c>
      <c r="DN243" s="1">
        <v>1630</v>
      </c>
      <c r="DO243" s="1">
        <v>4973</v>
      </c>
      <c r="DP243" s="1">
        <v>1433</v>
      </c>
      <c r="DQ243" s="1">
        <v>991</v>
      </c>
      <c r="DR243" s="1">
        <v>751</v>
      </c>
      <c r="DS243" s="1">
        <v>951</v>
      </c>
      <c r="DT243" s="1">
        <v>140</v>
      </c>
      <c r="DU243" s="1">
        <v>755</v>
      </c>
      <c r="DV243" s="1">
        <v>0</v>
      </c>
      <c r="DW243" s="1">
        <v>0</v>
      </c>
      <c r="DX243" s="1">
        <v>0</v>
      </c>
      <c r="DZ243" s="1">
        <v>0</v>
      </c>
      <c r="EA243" s="1">
        <v>0</v>
      </c>
      <c r="EB243" s="1">
        <v>332886.2</v>
      </c>
      <c r="EC243" s="1" t="s">
        <v>530</v>
      </c>
    </row>
    <row r="244" spans="1:133" x14ac:dyDescent="0.2">
      <c r="A244" s="2" t="s">
        <v>447</v>
      </c>
      <c r="B244" s="1">
        <v>153.929</v>
      </c>
      <c r="C244" s="1">
        <v>40.758000000000003</v>
      </c>
      <c r="D244" s="1">
        <v>691.82799999999997</v>
      </c>
      <c r="E244" s="1">
        <v>166.74799999999999</v>
      </c>
      <c r="F244" s="1">
        <v>2453</v>
      </c>
      <c r="G244" s="1">
        <v>-30</v>
      </c>
      <c r="H244" s="1">
        <v>296</v>
      </c>
      <c r="I244" s="1">
        <v>259.11200000000002</v>
      </c>
      <c r="J244" s="1">
        <v>2216</v>
      </c>
      <c r="K244" s="1">
        <v>9.4559999999999995</v>
      </c>
      <c r="L244" s="1">
        <v>29.09</v>
      </c>
      <c r="M244" s="1">
        <v>0</v>
      </c>
      <c r="N244" s="1">
        <v>1040</v>
      </c>
      <c r="O244" s="1">
        <v>275</v>
      </c>
      <c r="P244" s="1">
        <v>971</v>
      </c>
      <c r="Q244" s="1">
        <v>704</v>
      </c>
      <c r="R244" s="1">
        <v>0</v>
      </c>
      <c r="S244" s="1">
        <v>212.8</v>
      </c>
      <c r="T244" s="1">
        <v>32314</v>
      </c>
      <c r="U244" s="1">
        <v>977</v>
      </c>
      <c r="V244" s="1">
        <v>3988</v>
      </c>
      <c r="W244" s="1">
        <v>1553</v>
      </c>
      <c r="X244" s="1">
        <v>993</v>
      </c>
      <c r="Y244" s="1">
        <v>1884</v>
      </c>
      <c r="Z244" s="1">
        <v>4919</v>
      </c>
      <c r="AA244" s="1">
        <v>0</v>
      </c>
      <c r="AB244" s="1">
        <v>2499</v>
      </c>
      <c r="AC244" s="1">
        <v>3837</v>
      </c>
      <c r="AD244" s="1">
        <v>1498</v>
      </c>
      <c r="AE244" s="1">
        <v>4690</v>
      </c>
      <c r="AF244" s="1">
        <v>740</v>
      </c>
      <c r="AG244" s="1">
        <v>616</v>
      </c>
      <c r="AH244" s="1">
        <v>2130</v>
      </c>
      <c r="AI244" s="1">
        <v>1444</v>
      </c>
      <c r="AJ244" s="1">
        <v>638</v>
      </c>
      <c r="AK244" s="1">
        <v>738</v>
      </c>
      <c r="AL244" s="1">
        <v>281</v>
      </c>
      <c r="AM244" s="1">
        <v>0</v>
      </c>
      <c r="AN244" s="1">
        <v>0</v>
      </c>
      <c r="AO244" s="1">
        <v>209</v>
      </c>
      <c r="AP244" s="1">
        <v>14455</v>
      </c>
      <c r="AQ244" s="1">
        <v>72</v>
      </c>
      <c r="AR244" s="1">
        <v>14</v>
      </c>
      <c r="AS244" s="1">
        <v>493</v>
      </c>
      <c r="AT244" s="1">
        <v>266.8</v>
      </c>
      <c r="AU244" s="1">
        <v>3913.3850000000002</v>
      </c>
      <c r="AV244" s="1">
        <v>30.222000000000001</v>
      </c>
      <c r="AW244" s="1">
        <v>0.91700000000000004</v>
      </c>
      <c r="AX244" s="1">
        <v>2.968</v>
      </c>
      <c r="AY244" s="1">
        <v>0</v>
      </c>
      <c r="AZ244" s="1">
        <v>20.024999999999999</v>
      </c>
      <c r="BA244" s="1">
        <v>0</v>
      </c>
      <c r="BB244" s="1">
        <v>11615</v>
      </c>
      <c r="BC244" s="1">
        <v>2179</v>
      </c>
      <c r="BD244" s="1">
        <v>398</v>
      </c>
      <c r="BE244" s="1">
        <v>4251.0200000000004</v>
      </c>
      <c r="BF244" s="1">
        <v>1428</v>
      </c>
      <c r="BG244" s="1">
        <v>1740</v>
      </c>
      <c r="BH244" s="1">
        <v>180</v>
      </c>
      <c r="BI244" s="1">
        <v>496</v>
      </c>
      <c r="BJ244" s="1">
        <v>48</v>
      </c>
      <c r="BK244" s="1">
        <v>1832</v>
      </c>
      <c r="BL244" s="1">
        <v>368</v>
      </c>
      <c r="BM244" s="1">
        <v>0</v>
      </c>
      <c r="BN244" s="1">
        <v>3240</v>
      </c>
      <c r="BO244" s="1">
        <v>480</v>
      </c>
      <c r="BP244" s="1">
        <v>5006</v>
      </c>
      <c r="BQ244" s="1">
        <v>747</v>
      </c>
      <c r="BR244" s="1">
        <v>4216</v>
      </c>
      <c r="BS244" s="1">
        <v>24</v>
      </c>
      <c r="BT244" s="1">
        <v>168</v>
      </c>
      <c r="BU244" s="1">
        <v>2964</v>
      </c>
      <c r="BV244" s="1">
        <v>0</v>
      </c>
      <c r="BW244" s="1">
        <v>328</v>
      </c>
      <c r="BX244" s="1">
        <v>0</v>
      </c>
      <c r="BY244" s="1">
        <v>2892</v>
      </c>
      <c r="BZ244" s="1">
        <v>504</v>
      </c>
      <c r="CA244" s="1">
        <v>5552</v>
      </c>
      <c r="CB244" s="1">
        <v>767</v>
      </c>
      <c r="CC244" s="1">
        <v>750</v>
      </c>
      <c r="CD244" s="1">
        <v>0</v>
      </c>
      <c r="CE244" s="1">
        <v>214</v>
      </c>
      <c r="CF244" s="1">
        <v>0</v>
      </c>
      <c r="CG244" s="1">
        <v>4408</v>
      </c>
      <c r="CH244" s="1">
        <v>42968</v>
      </c>
      <c r="CI244" s="1">
        <v>1128</v>
      </c>
      <c r="CJ244" s="1">
        <v>5988</v>
      </c>
      <c r="CK244" s="1">
        <v>1314</v>
      </c>
      <c r="CL244" s="1">
        <v>222</v>
      </c>
      <c r="CM244" s="1">
        <v>12</v>
      </c>
      <c r="CN244" s="1">
        <v>702</v>
      </c>
      <c r="CO244" s="1">
        <v>773</v>
      </c>
      <c r="CP244" s="1">
        <v>403</v>
      </c>
      <c r="CQ244" s="1">
        <v>246</v>
      </c>
      <c r="CR244" s="1">
        <v>114</v>
      </c>
      <c r="CS244" s="1">
        <v>616</v>
      </c>
      <c r="CT244" s="1">
        <v>0</v>
      </c>
      <c r="CU244" s="1">
        <v>376</v>
      </c>
      <c r="CV244" s="1">
        <v>290</v>
      </c>
      <c r="CW244" s="1">
        <v>132</v>
      </c>
      <c r="CX244" s="1">
        <v>532</v>
      </c>
      <c r="CY244" s="1">
        <v>768</v>
      </c>
      <c r="CZ244" s="1">
        <v>813</v>
      </c>
      <c r="DA244" s="1">
        <v>6558</v>
      </c>
      <c r="DB244" s="1">
        <v>786</v>
      </c>
      <c r="DC244" s="1">
        <v>2359</v>
      </c>
      <c r="DD244" s="1">
        <v>2145</v>
      </c>
      <c r="DE244" s="1">
        <v>1444</v>
      </c>
      <c r="DF244" s="1">
        <v>4142</v>
      </c>
      <c r="DG244" s="1">
        <v>15732</v>
      </c>
      <c r="DH244" s="1">
        <v>2713</v>
      </c>
      <c r="DI244" s="1">
        <v>3228</v>
      </c>
      <c r="DJ244" s="1">
        <v>342</v>
      </c>
      <c r="DK244" s="1">
        <v>3666</v>
      </c>
      <c r="DL244" s="1">
        <v>0</v>
      </c>
      <c r="DM244" s="1">
        <v>500</v>
      </c>
      <c r="DN244" s="1">
        <v>1201</v>
      </c>
      <c r="DO244" s="1">
        <v>4847</v>
      </c>
      <c r="DP244" s="1">
        <v>1427</v>
      </c>
      <c r="DQ244" s="1">
        <v>985</v>
      </c>
      <c r="DR244" s="1">
        <v>716</v>
      </c>
      <c r="DS244" s="1">
        <v>945</v>
      </c>
      <c r="DT244" s="1">
        <v>140</v>
      </c>
      <c r="DU244" s="1">
        <v>755</v>
      </c>
      <c r="DV244" s="1">
        <v>0</v>
      </c>
      <c r="DW244" s="1">
        <v>0</v>
      </c>
      <c r="DX244" s="1">
        <v>0</v>
      </c>
      <c r="DY244" s="1">
        <v>0</v>
      </c>
      <c r="DZ244" s="1">
        <v>0</v>
      </c>
      <c r="EA244" s="1">
        <v>0</v>
      </c>
      <c r="EB244" s="1">
        <v>263528.05800000002</v>
      </c>
      <c r="EC244" s="1" t="s">
        <v>452</v>
      </c>
    </row>
    <row r="245" spans="1:133" x14ac:dyDescent="0.2">
      <c r="A245" s="2" t="s">
        <v>448</v>
      </c>
      <c r="B245" s="1">
        <v>3.07</v>
      </c>
      <c r="C245" s="1">
        <v>0</v>
      </c>
      <c r="D245" s="1">
        <v>12.19</v>
      </c>
      <c r="E245" s="1">
        <v>-0.08</v>
      </c>
      <c r="F245" s="1">
        <v>200</v>
      </c>
      <c r="G245" s="1">
        <v>0</v>
      </c>
      <c r="H245" s="1">
        <v>0</v>
      </c>
      <c r="I245" s="1">
        <v>26.75</v>
      </c>
      <c r="J245" s="1">
        <v>888</v>
      </c>
      <c r="K245" s="1">
        <v>0.64600000000000002</v>
      </c>
      <c r="L245" s="1">
        <v>0</v>
      </c>
      <c r="M245" s="1">
        <v>0</v>
      </c>
      <c r="N245" s="1">
        <v>48</v>
      </c>
      <c r="O245" s="1">
        <v>32</v>
      </c>
      <c r="P245" s="1">
        <v>216</v>
      </c>
      <c r="Q245" s="1">
        <v>2320</v>
      </c>
      <c r="R245" s="1">
        <v>0</v>
      </c>
      <c r="S245" s="1">
        <v>0</v>
      </c>
      <c r="T245" s="1">
        <v>4760</v>
      </c>
      <c r="U245" s="1">
        <v>459</v>
      </c>
      <c r="V245" s="1">
        <v>940</v>
      </c>
      <c r="W245" s="1">
        <v>70</v>
      </c>
      <c r="X245" s="1">
        <v>0</v>
      </c>
      <c r="Y245" s="1">
        <v>0</v>
      </c>
      <c r="Z245" s="1">
        <v>330</v>
      </c>
      <c r="AA245" s="1">
        <v>0</v>
      </c>
      <c r="AB245" s="1">
        <v>208</v>
      </c>
      <c r="AC245" s="1">
        <v>965</v>
      </c>
      <c r="AD245" s="1">
        <v>270</v>
      </c>
      <c r="AE245" s="1">
        <v>0</v>
      </c>
      <c r="AF245" s="1">
        <v>0</v>
      </c>
      <c r="AG245" s="1">
        <v>0</v>
      </c>
      <c r="AH245" s="1">
        <v>163</v>
      </c>
      <c r="AI245" s="1">
        <v>64</v>
      </c>
      <c r="AJ245" s="1">
        <v>208</v>
      </c>
      <c r="AK245" s="1">
        <v>0</v>
      </c>
      <c r="AL245" s="1">
        <v>16</v>
      </c>
      <c r="AM245" s="1">
        <v>0</v>
      </c>
      <c r="AN245" s="1">
        <v>0</v>
      </c>
      <c r="AO245" s="1">
        <v>504</v>
      </c>
      <c r="AP245" s="1">
        <v>1989</v>
      </c>
      <c r="AQ245" s="1">
        <v>0</v>
      </c>
      <c r="AR245" s="1">
        <v>6</v>
      </c>
      <c r="AS245" s="1">
        <v>10</v>
      </c>
      <c r="AT245" s="1">
        <v>0</v>
      </c>
      <c r="AU245" s="1">
        <v>75</v>
      </c>
      <c r="AV245" s="1">
        <v>15.566000000000001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1099</v>
      </c>
      <c r="BC245" s="1">
        <v>280</v>
      </c>
      <c r="BD245" s="1">
        <v>2568</v>
      </c>
      <c r="BE245" s="1">
        <v>2304</v>
      </c>
      <c r="BF245" s="1">
        <v>0</v>
      </c>
      <c r="BG245" s="1">
        <v>0</v>
      </c>
      <c r="BH245" s="1">
        <v>0</v>
      </c>
      <c r="BI245" s="1">
        <v>400</v>
      </c>
      <c r="BJ245" s="1">
        <v>2880</v>
      </c>
      <c r="BK245" s="1">
        <v>36</v>
      </c>
      <c r="BL245" s="1">
        <v>0</v>
      </c>
      <c r="BM245" s="1">
        <v>0</v>
      </c>
      <c r="BN245" s="1">
        <v>0</v>
      </c>
      <c r="BO245" s="1">
        <v>8</v>
      </c>
      <c r="BP245" s="1">
        <v>904</v>
      </c>
      <c r="BQ245" s="1">
        <v>16</v>
      </c>
      <c r="BR245" s="1">
        <v>7824</v>
      </c>
      <c r="BS245" s="1">
        <v>160</v>
      </c>
      <c r="BT245" s="1">
        <v>0</v>
      </c>
      <c r="BU245" s="1">
        <v>84</v>
      </c>
      <c r="BV245" s="1">
        <v>0</v>
      </c>
      <c r="BW245" s="1">
        <v>0</v>
      </c>
      <c r="BX245" s="1">
        <v>2880</v>
      </c>
      <c r="BY245" s="1">
        <v>0</v>
      </c>
      <c r="BZ245" s="1">
        <v>0</v>
      </c>
      <c r="CA245" s="1">
        <v>647</v>
      </c>
      <c r="CB245" s="1">
        <v>30</v>
      </c>
      <c r="CC245" s="1">
        <v>120</v>
      </c>
      <c r="CD245" s="1">
        <v>0</v>
      </c>
      <c r="CE245" s="1">
        <v>0</v>
      </c>
      <c r="CF245" s="1">
        <v>0</v>
      </c>
      <c r="CG245" s="1">
        <v>12654</v>
      </c>
      <c r="CH245" s="1">
        <v>3702</v>
      </c>
      <c r="CI245" s="1">
        <v>480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497</v>
      </c>
      <c r="CP245" s="1">
        <v>233</v>
      </c>
      <c r="CQ245" s="1">
        <v>89</v>
      </c>
      <c r="CR245" s="1">
        <v>0</v>
      </c>
      <c r="CS245" s="1">
        <v>114</v>
      </c>
      <c r="CT245" s="1">
        <v>0</v>
      </c>
      <c r="CU245" s="1">
        <v>6</v>
      </c>
      <c r="CV245" s="1">
        <v>6</v>
      </c>
      <c r="CW245" s="1">
        <v>0</v>
      </c>
      <c r="CX245" s="1">
        <v>144</v>
      </c>
      <c r="CY245" s="1">
        <v>0</v>
      </c>
      <c r="CZ245" s="1">
        <v>564</v>
      </c>
      <c r="DA245" s="1">
        <v>0</v>
      </c>
      <c r="DB245" s="1">
        <v>480</v>
      </c>
      <c r="DC245" s="1">
        <v>174</v>
      </c>
      <c r="DD245" s="1">
        <v>264</v>
      </c>
      <c r="DE245" s="1">
        <v>143</v>
      </c>
      <c r="DF245" s="1">
        <v>389</v>
      </c>
      <c r="DG245" s="1">
        <v>5082</v>
      </c>
      <c r="DH245" s="1">
        <v>6510</v>
      </c>
      <c r="DI245" s="1">
        <v>0</v>
      </c>
      <c r="DJ245" s="1">
        <v>0</v>
      </c>
      <c r="DK245" s="1">
        <v>0</v>
      </c>
      <c r="DL245" s="1">
        <v>0</v>
      </c>
      <c r="DM245" s="1">
        <v>180</v>
      </c>
      <c r="DN245" s="1">
        <v>429</v>
      </c>
      <c r="DO245" s="1">
        <v>126</v>
      </c>
      <c r="DP245" s="1">
        <v>6</v>
      </c>
      <c r="DQ245" s="1">
        <v>6</v>
      </c>
      <c r="DR245" s="1">
        <v>35</v>
      </c>
      <c r="DS245" s="1">
        <v>6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0</v>
      </c>
      <c r="EB245" s="1">
        <v>69358.142000000007</v>
      </c>
      <c r="EC245" s="1" t="s">
        <v>453</v>
      </c>
    </row>
    <row r="246" spans="1:133" x14ac:dyDescent="0.2">
      <c r="A246" s="2">
        <v>0</v>
      </c>
      <c r="Q246" s="1">
        <v>0</v>
      </c>
      <c r="Z246" s="1">
        <v>0</v>
      </c>
      <c r="EB246" s="1">
        <v>0</v>
      </c>
    </row>
    <row r="247" spans="1:133" x14ac:dyDescent="0.2">
      <c r="A247" s="2">
        <v>0</v>
      </c>
      <c r="Q247" s="1">
        <v>0</v>
      </c>
      <c r="Z247" s="1">
        <v>0</v>
      </c>
      <c r="EB247" s="1">
        <v>0</v>
      </c>
    </row>
    <row r="248" spans="1:133" x14ac:dyDescent="0.2">
      <c r="A248" s="2" t="s">
        <v>449</v>
      </c>
      <c r="Q248" s="1">
        <v>0</v>
      </c>
      <c r="Z248" s="1">
        <v>0</v>
      </c>
      <c r="EB248" s="1">
        <v>0</v>
      </c>
      <c r="EC248" s="1" t="s">
        <v>454</v>
      </c>
    </row>
    <row r="249" spans="1:133" x14ac:dyDescent="0.2">
      <c r="A249" s="2" t="s">
        <v>450</v>
      </c>
      <c r="EB249" s="1">
        <v>0</v>
      </c>
      <c r="EC249" s="1" t="s">
        <v>455</v>
      </c>
    </row>
    <row r="250" spans="1:133" x14ac:dyDescent="0.2">
      <c r="A250" s="2"/>
    </row>
    <row r="251" spans="1:133" x14ac:dyDescent="0.2">
      <c r="A251" s="2" t="s">
        <v>531</v>
      </c>
      <c r="B251" s="1">
        <v>53.000999999999998</v>
      </c>
      <c r="C251" s="1">
        <v>-40.758000000000003</v>
      </c>
      <c r="D251" s="1">
        <v>212.982</v>
      </c>
      <c r="E251" s="1">
        <v>-145.66800000000001</v>
      </c>
      <c r="F251" s="1">
        <v>-1995.88</v>
      </c>
      <c r="G251" s="1">
        <v>30</v>
      </c>
      <c r="H251" s="1">
        <v>-293.04000000000002</v>
      </c>
      <c r="I251" s="1">
        <v>-66.861999999999995</v>
      </c>
      <c r="J251" s="1">
        <v>-2754.56</v>
      </c>
      <c r="K251" s="1">
        <v>-3.7519999999999998</v>
      </c>
      <c r="L251" s="1">
        <v>-29.09</v>
      </c>
      <c r="M251" s="1">
        <v>0</v>
      </c>
      <c r="N251" s="1">
        <v>-1043.5999999999999</v>
      </c>
      <c r="O251" s="1">
        <v>-194.52</v>
      </c>
      <c r="P251" s="1">
        <v>-938.36</v>
      </c>
      <c r="Q251" s="1">
        <v>-2719.36</v>
      </c>
      <c r="R251" s="1">
        <v>0</v>
      </c>
      <c r="S251" s="1">
        <v>-210.56</v>
      </c>
      <c r="T251" s="1">
        <v>-33071.120000000003</v>
      </c>
      <c r="U251" s="1">
        <v>-1313.6</v>
      </c>
      <c r="V251" s="1">
        <v>-4398.8</v>
      </c>
      <c r="W251" s="1">
        <v>-1518.6</v>
      </c>
      <c r="X251" s="1">
        <v>-943.8</v>
      </c>
      <c r="Y251" s="1">
        <v>-1882.8</v>
      </c>
      <c r="Z251" s="1">
        <v>-4119.0200000000004</v>
      </c>
      <c r="AA251" s="1">
        <v>0</v>
      </c>
      <c r="AB251" s="1">
        <v>-2707</v>
      </c>
      <c r="AC251" s="1">
        <v>-4588.3999999999996</v>
      </c>
      <c r="AD251" s="1">
        <v>-1764.4</v>
      </c>
      <c r="AE251" s="1">
        <v>-4690</v>
      </c>
      <c r="AF251" s="1">
        <v>-683.6</v>
      </c>
      <c r="AG251" s="1">
        <v>-568.96</v>
      </c>
      <c r="AH251" s="1">
        <v>-2207.88</v>
      </c>
      <c r="AI251" s="1">
        <v>-1317.6</v>
      </c>
      <c r="AJ251" s="1">
        <v>-452.4</v>
      </c>
      <c r="AK251" s="1">
        <v>-729.6</v>
      </c>
      <c r="AL251" s="1">
        <v>-287.39999999999998</v>
      </c>
      <c r="AM251" s="1">
        <v>0</v>
      </c>
      <c r="AN251" s="1">
        <v>0</v>
      </c>
      <c r="AO251" s="1">
        <v>-444.36</v>
      </c>
      <c r="AP251" s="1">
        <v>-15297.4</v>
      </c>
      <c r="AQ251" s="1">
        <v>-57.6</v>
      </c>
      <c r="AR251" s="1">
        <v>-20</v>
      </c>
      <c r="AS251" s="1">
        <v>-453.8</v>
      </c>
      <c r="AT251" s="1">
        <v>184</v>
      </c>
      <c r="AU251" s="1">
        <v>-3073.1849999999999</v>
      </c>
      <c r="AV251" s="1">
        <v>-45.787999999999997</v>
      </c>
      <c r="AW251" s="1">
        <v>-0.91700000000000004</v>
      </c>
      <c r="AX251" s="1">
        <v>-2.968</v>
      </c>
      <c r="AY251" s="1">
        <v>0</v>
      </c>
      <c r="AZ251" s="1">
        <v>-20.024999999999999</v>
      </c>
      <c r="BA251" s="1">
        <v>0</v>
      </c>
      <c r="BB251" s="1">
        <v>-12714</v>
      </c>
      <c r="BC251" s="1">
        <v>-2455</v>
      </c>
      <c r="BD251" s="1">
        <v>-2945</v>
      </c>
      <c r="BE251" s="1">
        <v>-6509.42</v>
      </c>
      <c r="BF251" s="1">
        <v>-1426.8</v>
      </c>
      <c r="BG251" s="1">
        <v>-1723.5</v>
      </c>
      <c r="BH251" s="1">
        <v>-178.5</v>
      </c>
      <c r="BI251" s="1">
        <v>-894.4</v>
      </c>
      <c r="BJ251" s="1">
        <v>-2927.2</v>
      </c>
      <c r="BK251" s="1">
        <v>-1865.6</v>
      </c>
      <c r="BL251" s="1">
        <v>-364</v>
      </c>
      <c r="BM251" s="1">
        <v>0</v>
      </c>
      <c r="BN251" s="1">
        <v>-3240</v>
      </c>
      <c r="BO251" s="1">
        <v>-475.2</v>
      </c>
      <c r="BP251" s="1">
        <v>-5374</v>
      </c>
      <c r="BQ251" s="1">
        <v>-754</v>
      </c>
      <c r="BR251" s="1">
        <v>-12040</v>
      </c>
      <c r="BS251" s="1">
        <v>-179.2</v>
      </c>
      <c r="BT251" s="1">
        <v>-168</v>
      </c>
      <c r="BU251" s="1">
        <v>-3040.8</v>
      </c>
      <c r="BV251" s="1">
        <v>0</v>
      </c>
      <c r="BW251" s="1">
        <v>-322</v>
      </c>
      <c r="BX251" s="1">
        <v>-2879.2</v>
      </c>
      <c r="BY251" s="1">
        <v>-2890.8</v>
      </c>
      <c r="BZ251" s="1">
        <v>-502.5</v>
      </c>
      <c r="CA251" s="1">
        <v>-5975.5</v>
      </c>
      <c r="CB251" s="1">
        <v>-554</v>
      </c>
      <c r="CC251" s="1">
        <v>-794.4</v>
      </c>
      <c r="CD251" s="1">
        <v>21.6</v>
      </c>
      <c r="CE251" s="1">
        <v>-201.4</v>
      </c>
      <c r="CF251" s="1">
        <v>0</v>
      </c>
      <c r="CG251" s="1">
        <v>-8155</v>
      </c>
      <c r="CH251" s="1">
        <v>-42590</v>
      </c>
      <c r="CI251" s="1">
        <v>-1478.4</v>
      </c>
      <c r="CJ251" s="1">
        <v>-5763.36</v>
      </c>
      <c r="CK251" s="1">
        <v>-1254</v>
      </c>
      <c r="CL251" s="1">
        <v>-109.2</v>
      </c>
      <c r="CM251" s="1">
        <v>57.6</v>
      </c>
      <c r="CN251" s="1">
        <v>-597.6</v>
      </c>
      <c r="CO251" s="1">
        <v>-1015.6</v>
      </c>
      <c r="CP251" s="1">
        <v>-607.20000000000005</v>
      </c>
      <c r="CQ251" s="1">
        <v>-317</v>
      </c>
      <c r="CR251" s="1">
        <v>-57</v>
      </c>
      <c r="CS251" s="1">
        <v>-571.6</v>
      </c>
      <c r="CT251" s="1">
        <v>0</v>
      </c>
      <c r="CU251" s="1">
        <v>-322</v>
      </c>
      <c r="CV251" s="1">
        <v>-227</v>
      </c>
      <c r="CW251" s="1">
        <v>-127.5</v>
      </c>
      <c r="CX251" s="1">
        <v>-463</v>
      </c>
      <c r="CY251" s="1">
        <v>-673.2</v>
      </c>
      <c r="CZ251" s="1">
        <v>-797.4</v>
      </c>
      <c r="DA251" s="1">
        <v>-5851.68</v>
      </c>
      <c r="DB251" s="1">
        <v>-1206</v>
      </c>
      <c r="DC251" s="1">
        <v>-2068.6</v>
      </c>
      <c r="DD251" s="1">
        <v>-2181</v>
      </c>
      <c r="DE251" s="1">
        <v>-1429.32</v>
      </c>
      <c r="DF251" s="1">
        <v>-3916</v>
      </c>
      <c r="DG251" s="1">
        <v>-14226</v>
      </c>
      <c r="DH251" s="1">
        <v>-6205</v>
      </c>
      <c r="DI251" s="1">
        <v>-2749.5</v>
      </c>
      <c r="DJ251" s="1">
        <v>-303.60000000000002</v>
      </c>
      <c r="DK251" s="1">
        <v>-3072</v>
      </c>
      <c r="DL251" s="1">
        <v>0</v>
      </c>
      <c r="DM251" s="1">
        <v>-533</v>
      </c>
      <c r="DN251" s="1">
        <v>-1537.6</v>
      </c>
      <c r="DO251" s="1">
        <v>-3479</v>
      </c>
      <c r="DP251" s="1">
        <v>421</v>
      </c>
      <c r="DQ251" s="1">
        <v>-619</v>
      </c>
      <c r="DR251" s="1">
        <v>-109</v>
      </c>
      <c r="DS251" s="1">
        <v>-582</v>
      </c>
      <c r="DT251" s="1">
        <v>604</v>
      </c>
      <c r="DU251" s="1">
        <v>187</v>
      </c>
      <c r="DV251" s="1">
        <v>0</v>
      </c>
      <c r="DW251" s="1">
        <v>0</v>
      </c>
      <c r="EA251" s="1">
        <v>0</v>
      </c>
      <c r="EB251" s="1">
        <v>-283914.63</v>
      </c>
      <c r="EC251" s="1" t="s">
        <v>531</v>
      </c>
    </row>
    <row r="252" spans="1:133" x14ac:dyDescent="0.2">
      <c r="A252" s="2" t="s">
        <v>532</v>
      </c>
      <c r="B252" s="1">
        <v>56.070999999999998</v>
      </c>
      <c r="C252" s="1">
        <v>-40.758000000000003</v>
      </c>
      <c r="D252" s="1">
        <v>225.172</v>
      </c>
      <c r="E252" s="1">
        <v>-145.74799999999999</v>
      </c>
      <c r="F252" s="1">
        <v>-1795.88</v>
      </c>
      <c r="G252" s="1">
        <v>30</v>
      </c>
      <c r="H252" s="1">
        <v>-293.04000000000002</v>
      </c>
      <c r="I252" s="1">
        <v>-40.112000000000002</v>
      </c>
      <c r="J252" s="1">
        <v>-1866.56</v>
      </c>
      <c r="K252" s="1">
        <v>-3.1059999999999999</v>
      </c>
      <c r="L252" s="1">
        <v>-29.09</v>
      </c>
      <c r="M252" s="1">
        <v>0</v>
      </c>
      <c r="N252" s="1">
        <v>-995.6</v>
      </c>
      <c r="O252" s="1">
        <v>-162.52000000000001</v>
      </c>
      <c r="P252" s="1">
        <v>-722.36</v>
      </c>
      <c r="Q252" s="1">
        <v>-399.36</v>
      </c>
      <c r="R252" s="1">
        <v>0</v>
      </c>
      <c r="S252" s="1">
        <v>-210.56</v>
      </c>
      <c r="T252" s="1">
        <v>-28311.119999999999</v>
      </c>
      <c r="U252" s="1">
        <v>-854.6</v>
      </c>
      <c r="V252" s="1">
        <v>-3458.8</v>
      </c>
      <c r="W252" s="1">
        <v>-1448.6</v>
      </c>
      <c r="X252" s="1">
        <v>-943.8</v>
      </c>
      <c r="Y252" s="1">
        <v>-1882.8</v>
      </c>
      <c r="Z252" s="1">
        <v>-3789.02</v>
      </c>
      <c r="AA252" s="1">
        <v>0</v>
      </c>
      <c r="AB252" s="1">
        <v>-2499</v>
      </c>
      <c r="AC252" s="1">
        <v>-3623.4</v>
      </c>
      <c r="AD252" s="1">
        <v>-1494.4</v>
      </c>
      <c r="AE252" s="1">
        <v>-4690</v>
      </c>
      <c r="AF252" s="1">
        <v>-683.6</v>
      </c>
      <c r="AG252" s="1">
        <v>-568.96</v>
      </c>
      <c r="AH252" s="1">
        <v>-2044.88</v>
      </c>
      <c r="AI252" s="1">
        <v>-1253.5999999999999</v>
      </c>
      <c r="AJ252" s="1">
        <v>-244.4</v>
      </c>
      <c r="AK252" s="1">
        <v>-729.6</v>
      </c>
      <c r="AL252" s="1">
        <v>-271.39999999999998</v>
      </c>
      <c r="AM252" s="1">
        <v>0</v>
      </c>
      <c r="AN252" s="1">
        <v>0</v>
      </c>
      <c r="AO252" s="1">
        <v>59.64</v>
      </c>
      <c r="AP252" s="1">
        <v>-13308.4</v>
      </c>
      <c r="AQ252" s="1">
        <v>-57.6</v>
      </c>
      <c r="AR252" s="1">
        <v>-14</v>
      </c>
      <c r="AS252" s="1">
        <v>-443.8</v>
      </c>
      <c r="AT252" s="1">
        <v>184</v>
      </c>
      <c r="AU252" s="1">
        <v>-2998.1849999999999</v>
      </c>
      <c r="AV252" s="1">
        <v>-30.222000000000001</v>
      </c>
      <c r="AW252" s="1">
        <v>-0.91700000000000004</v>
      </c>
      <c r="AX252" s="1">
        <v>-2.968</v>
      </c>
      <c r="AY252" s="1">
        <v>0</v>
      </c>
      <c r="AZ252" s="1">
        <v>-20.024999999999999</v>
      </c>
      <c r="BA252" s="1">
        <v>0</v>
      </c>
      <c r="BB252" s="1">
        <v>-11615</v>
      </c>
      <c r="BC252" s="1">
        <v>-2175</v>
      </c>
      <c r="BD252" s="1">
        <v>-377</v>
      </c>
      <c r="BE252" s="1">
        <v>-4205.42</v>
      </c>
      <c r="BF252" s="1">
        <v>-1426.8</v>
      </c>
      <c r="BG252" s="1">
        <v>-1723.5</v>
      </c>
      <c r="BH252" s="1">
        <v>-178.5</v>
      </c>
      <c r="BI252" s="1">
        <v>-494.4</v>
      </c>
      <c r="BJ252" s="1">
        <v>-47.2</v>
      </c>
      <c r="BK252" s="1">
        <v>-1829.6</v>
      </c>
      <c r="BL252" s="1">
        <v>-364</v>
      </c>
      <c r="BM252" s="1">
        <v>0</v>
      </c>
      <c r="BN252" s="1">
        <v>-3240</v>
      </c>
      <c r="BO252" s="1">
        <v>-467.2</v>
      </c>
      <c r="BP252" s="1">
        <v>-4470</v>
      </c>
      <c r="BQ252" s="1">
        <v>-738</v>
      </c>
      <c r="BR252" s="1">
        <v>-4216</v>
      </c>
      <c r="BS252" s="1">
        <v>-19.2</v>
      </c>
      <c r="BT252" s="1">
        <v>-168</v>
      </c>
      <c r="BU252" s="1">
        <v>-2956.8</v>
      </c>
      <c r="BV252" s="1">
        <v>0</v>
      </c>
      <c r="BW252" s="1">
        <v>-322</v>
      </c>
      <c r="BX252" s="1">
        <v>0.8</v>
      </c>
      <c r="BY252" s="1">
        <v>-2890.8</v>
      </c>
      <c r="BZ252" s="1">
        <v>-502.5</v>
      </c>
      <c r="CA252" s="1">
        <v>-5328.5</v>
      </c>
      <c r="CB252" s="1">
        <v>-524</v>
      </c>
      <c r="CC252" s="1">
        <v>-674.4</v>
      </c>
      <c r="CD252" s="1">
        <v>21.6</v>
      </c>
      <c r="CE252" s="1">
        <v>-201.4</v>
      </c>
      <c r="CF252" s="1">
        <v>0</v>
      </c>
      <c r="CG252" s="1">
        <v>4499</v>
      </c>
      <c r="CH252" s="1">
        <v>-38888</v>
      </c>
      <c r="CI252" s="1">
        <v>-998.4</v>
      </c>
      <c r="CJ252" s="1">
        <v>-5763.36</v>
      </c>
      <c r="CK252" s="1">
        <v>-1254</v>
      </c>
      <c r="CL252" s="1">
        <v>-109.2</v>
      </c>
      <c r="CM252" s="1">
        <v>57.6</v>
      </c>
      <c r="CN252" s="1">
        <v>-597.6</v>
      </c>
      <c r="CO252" s="1">
        <v>-518.6</v>
      </c>
      <c r="CP252" s="1">
        <v>-374.2</v>
      </c>
      <c r="CQ252" s="1">
        <v>-228</v>
      </c>
      <c r="CR252" s="1">
        <v>-57</v>
      </c>
      <c r="CS252" s="1">
        <v>-457.6</v>
      </c>
      <c r="CT252" s="1">
        <v>0</v>
      </c>
      <c r="CU252" s="1">
        <v>-316</v>
      </c>
      <c r="CV252" s="1">
        <v>-221</v>
      </c>
      <c r="CW252" s="1">
        <v>-127.5</v>
      </c>
      <c r="CX252" s="1">
        <v>-319</v>
      </c>
      <c r="CY252" s="1">
        <v>-673.2</v>
      </c>
      <c r="CZ252" s="1">
        <v>-233.4</v>
      </c>
      <c r="DA252" s="1">
        <v>-5851.68</v>
      </c>
      <c r="DB252" s="1">
        <v>-726</v>
      </c>
      <c r="DC252" s="1">
        <v>-1894.6</v>
      </c>
      <c r="DD252" s="1">
        <v>-1917</v>
      </c>
      <c r="DE252" s="1">
        <v>-1286.32</v>
      </c>
      <c r="DF252" s="1">
        <v>-3527</v>
      </c>
      <c r="DG252" s="1">
        <v>-10258.5</v>
      </c>
      <c r="DH252" s="1">
        <v>-2704</v>
      </c>
      <c r="DI252" s="1">
        <v>-2749.5</v>
      </c>
      <c r="DJ252" s="1">
        <v>-303.60000000000002</v>
      </c>
      <c r="DK252" s="1">
        <v>-3072</v>
      </c>
      <c r="DL252" s="1">
        <v>0</v>
      </c>
      <c r="DM252" s="1">
        <v>-353</v>
      </c>
      <c r="DN252" s="1">
        <v>-1108.5999999999999</v>
      </c>
      <c r="DO252" s="1">
        <v>-3767</v>
      </c>
      <c r="DP252" s="1">
        <v>-173</v>
      </c>
      <c r="DQ252" s="1">
        <v>-613</v>
      </c>
      <c r="DR252" s="1">
        <v>-74</v>
      </c>
      <c r="DS252" s="1">
        <v>-576</v>
      </c>
      <c r="DT252" s="1">
        <v>604</v>
      </c>
      <c r="DU252" s="1">
        <v>187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-219693.98800000001</v>
      </c>
      <c r="EC252" s="1" t="s">
        <v>532</v>
      </c>
    </row>
    <row r="253" spans="1:133" x14ac:dyDescent="0.2">
      <c r="A253" s="2" t="s">
        <v>533</v>
      </c>
      <c r="B253" s="1">
        <v>-3.07</v>
      </c>
      <c r="C253" s="1">
        <v>0</v>
      </c>
      <c r="D253" s="1">
        <v>-12.19</v>
      </c>
      <c r="E253" s="1">
        <v>0.08</v>
      </c>
      <c r="F253" s="1">
        <v>-200</v>
      </c>
      <c r="G253" s="1">
        <v>0</v>
      </c>
      <c r="H253" s="1">
        <v>0</v>
      </c>
      <c r="I253" s="1">
        <v>-26.75</v>
      </c>
      <c r="J253" s="1">
        <v>-888</v>
      </c>
      <c r="K253" s="1">
        <v>-0.64600000000000002</v>
      </c>
      <c r="L253" s="1">
        <v>0</v>
      </c>
      <c r="M253" s="1">
        <v>0</v>
      </c>
      <c r="N253" s="1">
        <v>-48</v>
      </c>
      <c r="O253" s="1">
        <v>-32</v>
      </c>
      <c r="P253" s="1">
        <v>-216</v>
      </c>
      <c r="Q253" s="1">
        <v>-2320</v>
      </c>
      <c r="R253" s="1">
        <v>0</v>
      </c>
      <c r="S253" s="1">
        <v>0</v>
      </c>
      <c r="T253" s="1">
        <v>-4760</v>
      </c>
      <c r="U253" s="1">
        <v>-459</v>
      </c>
      <c r="V253" s="1">
        <v>-940</v>
      </c>
      <c r="W253" s="1">
        <v>-70</v>
      </c>
      <c r="X253" s="1">
        <v>0</v>
      </c>
      <c r="Y253" s="1">
        <v>0</v>
      </c>
      <c r="Z253" s="1">
        <v>-330</v>
      </c>
      <c r="AA253" s="1">
        <v>0</v>
      </c>
      <c r="AB253" s="1">
        <v>-208</v>
      </c>
      <c r="AC253" s="1">
        <v>-965</v>
      </c>
      <c r="AD253" s="1">
        <v>-270</v>
      </c>
      <c r="AE253" s="1">
        <v>0</v>
      </c>
      <c r="AF253" s="1">
        <v>0</v>
      </c>
      <c r="AG253" s="1">
        <v>0</v>
      </c>
      <c r="AH253" s="1">
        <v>-163</v>
      </c>
      <c r="AI253" s="1">
        <v>-64</v>
      </c>
      <c r="AJ253" s="1">
        <v>-208</v>
      </c>
      <c r="AK253" s="1">
        <v>0</v>
      </c>
      <c r="AL253" s="1">
        <v>-16</v>
      </c>
      <c r="AM253" s="1">
        <v>0</v>
      </c>
      <c r="AN253" s="1">
        <v>0</v>
      </c>
      <c r="AO253" s="1">
        <v>-504</v>
      </c>
      <c r="AP253" s="1">
        <v>-1989</v>
      </c>
      <c r="AQ253" s="1">
        <v>0</v>
      </c>
      <c r="AR253" s="1">
        <v>-6</v>
      </c>
      <c r="AS253" s="1">
        <v>-10</v>
      </c>
      <c r="AT253" s="1">
        <v>0</v>
      </c>
      <c r="AU253" s="1">
        <v>-75</v>
      </c>
      <c r="AV253" s="1">
        <v>-15.566000000000001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-1099</v>
      </c>
      <c r="BC253" s="1">
        <v>-280</v>
      </c>
      <c r="BD253" s="1">
        <v>-2568</v>
      </c>
      <c r="BE253" s="1">
        <v>-2304</v>
      </c>
      <c r="BF253" s="1">
        <v>0</v>
      </c>
      <c r="BG253" s="1">
        <v>0</v>
      </c>
      <c r="BH253" s="1">
        <v>0</v>
      </c>
      <c r="BI253" s="1">
        <v>-400</v>
      </c>
      <c r="BJ253" s="1">
        <v>-2880</v>
      </c>
      <c r="BK253" s="1">
        <v>-36</v>
      </c>
      <c r="BL253" s="1">
        <v>0</v>
      </c>
      <c r="BM253" s="1">
        <v>0</v>
      </c>
      <c r="BN253" s="1">
        <v>0</v>
      </c>
      <c r="BO253" s="1">
        <v>-8</v>
      </c>
      <c r="BP253" s="1">
        <v>-904</v>
      </c>
      <c r="BQ253" s="1">
        <v>-16</v>
      </c>
      <c r="BR253" s="1">
        <v>-7824</v>
      </c>
      <c r="BS253" s="1">
        <v>-160</v>
      </c>
      <c r="BT253" s="1">
        <v>0</v>
      </c>
      <c r="BU253" s="1">
        <v>-84</v>
      </c>
      <c r="BV253" s="1">
        <v>0</v>
      </c>
      <c r="BW253" s="1">
        <v>0</v>
      </c>
      <c r="BX253" s="1">
        <v>-2880</v>
      </c>
      <c r="BY253" s="1">
        <v>0</v>
      </c>
      <c r="BZ253" s="1">
        <v>0</v>
      </c>
      <c r="CA253" s="1">
        <v>-647</v>
      </c>
      <c r="CB253" s="1">
        <v>-30</v>
      </c>
      <c r="CC253" s="1">
        <v>-120</v>
      </c>
      <c r="CD253" s="1">
        <v>0</v>
      </c>
      <c r="CE253" s="1">
        <v>0</v>
      </c>
      <c r="CF253" s="1">
        <v>0</v>
      </c>
      <c r="CG253" s="1">
        <v>-12654</v>
      </c>
      <c r="CH253" s="1">
        <v>-3702</v>
      </c>
      <c r="CI253" s="1">
        <v>-480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-497</v>
      </c>
      <c r="CP253" s="1">
        <v>-233</v>
      </c>
      <c r="CQ253" s="1">
        <v>-89</v>
      </c>
      <c r="CR253" s="1">
        <v>0</v>
      </c>
      <c r="CS253" s="1">
        <v>-114</v>
      </c>
      <c r="CT253" s="1">
        <v>0</v>
      </c>
      <c r="CU253" s="1">
        <v>-6</v>
      </c>
      <c r="CV253" s="1">
        <v>-6</v>
      </c>
      <c r="CW253" s="1">
        <v>0</v>
      </c>
      <c r="CX253" s="1">
        <v>-144</v>
      </c>
      <c r="CY253" s="1">
        <v>0</v>
      </c>
      <c r="CZ253" s="1">
        <v>-564</v>
      </c>
      <c r="DA253" s="1">
        <v>0</v>
      </c>
      <c r="DB253" s="1">
        <v>-480</v>
      </c>
      <c r="DC253" s="1">
        <v>-174</v>
      </c>
      <c r="DD253" s="1">
        <v>-264</v>
      </c>
      <c r="DE253" s="1">
        <v>-143</v>
      </c>
      <c r="DF253" s="1">
        <v>-389</v>
      </c>
      <c r="DG253" s="1">
        <v>-3967.5</v>
      </c>
      <c r="DH253" s="1">
        <v>-3501</v>
      </c>
      <c r="DI253" s="1">
        <v>0</v>
      </c>
      <c r="DJ253" s="1">
        <v>0</v>
      </c>
      <c r="DK253" s="1">
        <v>0</v>
      </c>
      <c r="DL253" s="1">
        <v>0</v>
      </c>
      <c r="DM253" s="1">
        <v>-180</v>
      </c>
      <c r="DN253" s="1">
        <v>-429</v>
      </c>
      <c r="DO253" s="1">
        <v>288</v>
      </c>
      <c r="DP253" s="1">
        <v>594</v>
      </c>
      <c r="DQ253" s="1">
        <v>-6</v>
      </c>
      <c r="DR253" s="1">
        <v>-35</v>
      </c>
      <c r="DS253" s="1">
        <v>-6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-64220.642</v>
      </c>
      <c r="EC253" s="1" t="s">
        <v>533</v>
      </c>
    </row>
    <row r="254" spans="1:133" x14ac:dyDescent="0.2">
      <c r="A254" s="2" t="s">
        <v>534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EA254" s="1">
        <v>0</v>
      </c>
      <c r="EB254" s="1">
        <v>0</v>
      </c>
      <c r="EC254" s="1" t="s">
        <v>534</v>
      </c>
    </row>
    <row r="255" spans="1:133" x14ac:dyDescent="0.2">
      <c r="A255" s="2" t="s">
        <v>535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0</v>
      </c>
      <c r="EA255" s="1">
        <v>0</v>
      </c>
      <c r="EB255" s="1">
        <v>0</v>
      </c>
      <c r="EC255" s="1" t="s">
        <v>535</v>
      </c>
    </row>
    <row r="256" spans="1:133" x14ac:dyDescent="0.2">
      <c r="A256" s="2" t="s">
        <v>536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EA256" s="1">
        <v>0</v>
      </c>
      <c r="EB256" s="1">
        <v>0</v>
      </c>
      <c r="EC256" s="1" t="s">
        <v>536</v>
      </c>
    </row>
    <row r="257" spans="1:135" x14ac:dyDescent="0.2">
      <c r="A257" s="2" t="s">
        <v>537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EA257" s="1">
        <v>0</v>
      </c>
      <c r="EB257" s="1">
        <v>0</v>
      </c>
      <c r="EC257" s="1" t="s">
        <v>537</v>
      </c>
    </row>
    <row r="258" spans="1:135" x14ac:dyDescent="0.2">
      <c r="A258" s="2"/>
    </row>
    <row r="259" spans="1:135" x14ac:dyDescent="0.2">
      <c r="A259" s="2" t="s">
        <v>538</v>
      </c>
    </row>
    <row r="260" spans="1:135" x14ac:dyDescent="0.2">
      <c r="A260" s="2" t="s">
        <v>539</v>
      </c>
      <c r="B260" s="1">
        <v>2033.646</v>
      </c>
      <c r="C260" s="1">
        <v>108.629</v>
      </c>
      <c r="D260" s="1">
        <v>876.29200000000003</v>
      </c>
      <c r="E260" s="1">
        <v>163.47999999999999</v>
      </c>
      <c r="F260" s="1">
        <v>929.44</v>
      </c>
      <c r="G260" s="1">
        <v>108</v>
      </c>
      <c r="H260" s="1">
        <v>346.32</v>
      </c>
      <c r="I260" s="1">
        <v>160.392</v>
      </c>
      <c r="J260" s="1">
        <v>521.91999999999996</v>
      </c>
      <c r="K260" s="1">
        <v>184.86799999999999</v>
      </c>
      <c r="L260" s="1">
        <v>246.72800000000001</v>
      </c>
      <c r="M260" s="1">
        <v>0</v>
      </c>
      <c r="N260" s="1">
        <v>461.76</v>
      </c>
      <c r="O260" s="1">
        <v>242.72</v>
      </c>
      <c r="P260" s="1">
        <v>219.04</v>
      </c>
      <c r="Q260" s="1">
        <v>960.96</v>
      </c>
      <c r="S260" s="1">
        <v>0</v>
      </c>
      <c r="T260" s="1">
        <v>10450.719999999999</v>
      </c>
      <c r="U260" s="1">
        <v>72.400000000000006</v>
      </c>
      <c r="V260" s="1">
        <v>534</v>
      </c>
      <c r="W260" s="1">
        <v>313.2</v>
      </c>
      <c r="X260" s="1">
        <v>49.2</v>
      </c>
      <c r="Y260" s="1">
        <v>228</v>
      </c>
      <c r="Z260" s="1">
        <v>1578.42</v>
      </c>
      <c r="AA260" s="1">
        <v>99.9</v>
      </c>
      <c r="AB260" s="1">
        <v>1748</v>
      </c>
      <c r="AC260" s="1">
        <v>360.12</v>
      </c>
      <c r="AD260" s="1">
        <v>112.8</v>
      </c>
      <c r="AE260" s="1">
        <v>522</v>
      </c>
      <c r="AF260" s="1">
        <v>122.4</v>
      </c>
      <c r="AG260" s="1">
        <v>262.08</v>
      </c>
      <c r="AH260" s="1">
        <v>536.76</v>
      </c>
      <c r="AI260" s="1">
        <v>85.12</v>
      </c>
      <c r="AJ260" s="1">
        <v>10588.8</v>
      </c>
      <c r="AK260" s="1">
        <v>0</v>
      </c>
      <c r="AL260" s="1">
        <v>1152</v>
      </c>
      <c r="AO260" s="1">
        <v>426.88</v>
      </c>
      <c r="AP260" s="1">
        <v>2560.1999999999998</v>
      </c>
      <c r="AQ260" s="1">
        <v>108</v>
      </c>
      <c r="AR260" s="1">
        <v>4704</v>
      </c>
      <c r="AS260" s="1">
        <v>27.6</v>
      </c>
      <c r="AT260" s="1">
        <v>1048.8</v>
      </c>
      <c r="AU260" s="1">
        <v>330.46</v>
      </c>
      <c r="AV260" s="1">
        <v>86.75</v>
      </c>
      <c r="AW260" s="1">
        <v>51.255000000000003</v>
      </c>
      <c r="AX260" s="1">
        <v>22.13</v>
      </c>
      <c r="AY260" s="1">
        <v>0</v>
      </c>
      <c r="AZ260" s="1">
        <v>0</v>
      </c>
      <c r="BA260" s="1">
        <v>14</v>
      </c>
      <c r="BB260" s="1">
        <v>1390.875</v>
      </c>
      <c r="BC260" s="1">
        <v>414</v>
      </c>
      <c r="BD260" s="1">
        <v>521</v>
      </c>
      <c r="BE260" s="1">
        <v>900</v>
      </c>
      <c r="BF260" s="1">
        <v>72</v>
      </c>
      <c r="BG260" s="1">
        <v>474</v>
      </c>
      <c r="BH260" s="1">
        <v>135</v>
      </c>
      <c r="BI260" s="1">
        <v>33.6</v>
      </c>
      <c r="BJ260" s="1">
        <v>115.2</v>
      </c>
      <c r="BK260" s="1">
        <v>128.4</v>
      </c>
      <c r="BL260" s="1">
        <v>93</v>
      </c>
      <c r="BN260" s="1">
        <v>260</v>
      </c>
      <c r="BO260" s="1">
        <v>47.2</v>
      </c>
      <c r="BP260" s="1">
        <v>7155</v>
      </c>
      <c r="BQ260" s="1">
        <v>101.875</v>
      </c>
      <c r="BR260" s="1">
        <v>2332.8000000000002</v>
      </c>
      <c r="BS260" s="1">
        <v>137.6</v>
      </c>
      <c r="BT260" s="1">
        <v>129</v>
      </c>
      <c r="BU260" s="1">
        <v>129.6</v>
      </c>
      <c r="BW260" s="1">
        <v>39</v>
      </c>
      <c r="BX260" s="1">
        <v>288</v>
      </c>
      <c r="BY260" s="1">
        <v>272.39999999999998</v>
      </c>
      <c r="BZ260" s="1">
        <v>522</v>
      </c>
      <c r="CA260" s="1">
        <v>1810.25</v>
      </c>
      <c r="CB260" s="1">
        <v>759</v>
      </c>
      <c r="CC260" s="1">
        <v>128.4</v>
      </c>
      <c r="CE260" s="1">
        <v>95.4</v>
      </c>
      <c r="CF260" s="1">
        <v>0</v>
      </c>
      <c r="CG260" s="1">
        <v>9060</v>
      </c>
      <c r="CH260" s="1">
        <v>5958</v>
      </c>
      <c r="CI260" s="1">
        <v>264</v>
      </c>
      <c r="CJ260" s="1">
        <v>810</v>
      </c>
      <c r="CK260" s="1">
        <v>451.5</v>
      </c>
      <c r="CL260" s="1">
        <v>166.8</v>
      </c>
      <c r="CM260" s="1">
        <v>62.4</v>
      </c>
      <c r="CN260" s="1">
        <v>0</v>
      </c>
      <c r="CO260" s="1">
        <v>8414.7999999999993</v>
      </c>
      <c r="CP260" s="1">
        <v>615.20000000000005</v>
      </c>
      <c r="CS260" s="1">
        <v>157.6</v>
      </c>
      <c r="CT260" s="1">
        <v>46.5</v>
      </c>
      <c r="CU260" s="1">
        <v>434</v>
      </c>
      <c r="CW260" s="1">
        <v>171</v>
      </c>
      <c r="CX260" s="1">
        <v>981</v>
      </c>
      <c r="CY260" s="1">
        <v>66</v>
      </c>
      <c r="CZ260" s="1">
        <v>573.20000000000005</v>
      </c>
      <c r="DA260" s="1">
        <v>928.8</v>
      </c>
      <c r="DB260" s="1">
        <v>384</v>
      </c>
      <c r="DC260" s="1">
        <v>1304.6400000000001</v>
      </c>
      <c r="DE260" s="1">
        <v>196.38</v>
      </c>
      <c r="DF260" s="1">
        <v>2983.75</v>
      </c>
      <c r="DG260" s="1">
        <v>2974.5</v>
      </c>
      <c r="DH260" s="1">
        <v>4176</v>
      </c>
      <c r="DI260" s="1">
        <v>970.5</v>
      </c>
      <c r="DJ260" s="1">
        <v>145.19999999999999</v>
      </c>
      <c r="DK260" s="1">
        <v>1035</v>
      </c>
      <c r="DL260" s="1">
        <v>36</v>
      </c>
      <c r="DM260" s="1">
        <v>1188</v>
      </c>
      <c r="DN260" s="1">
        <v>880</v>
      </c>
      <c r="DO260" s="1">
        <v>889</v>
      </c>
      <c r="DP260" s="1">
        <v>1116</v>
      </c>
      <c r="DQ260" s="1">
        <v>304</v>
      </c>
      <c r="DR260" s="1">
        <v>215</v>
      </c>
      <c r="DS260" s="1">
        <v>339</v>
      </c>
      <c r="DT260" s="1">
        <v>396</v>
      </c>
      <c r="DU260" s="1">
        <v>672</v>
      </c>
      <c r="EB260" s="1">
        <v>113610.56</v>
      </c>
      <c r="EC260" s="1" t="s">
        <v>539</v>
      </c>
    </row>
    <row r="261" spans="1:135" x14ac:dyDescent="0.2">
      <c r="A261" s="2" t="s">
        <v>540</v>
      </c>
      <c r="B261" s="1">
        <v>1644.4380000000001</v>
      </c>
      <c r="C261" s="1">
        <v>187.63399999999999</v>
      </c>
      <c r="D261" s="1">
        <v>1645.6220000000001</v>
      </c>
      <c r="E261" s="1">
        <v>201.744</v>
      </c>
      <c r="F261" s="1">
        <v>1098.1600000000001</v>
      </c>
      <c r="G261" s="1">
        <v>48</v>
      </c>
      <c r="H261" s="1">
        <v>642.32000000000005</v>
      </c>
      <c r="I261" s="1">
        <v>41.65</v>
      </c>
      <c r="J261" s="1">
        <v>904.96</v>
      </c>
      <c r="K261" s="1">
        <v>24.286000000000001</v>
      </c>
      <c r="L261" s="1">
        <v>163.554</v>
      </c>
      <c r="M261" s="1">
        <v>0</v>
      </c>
      <c r="N261" s="1">
        <v>837.68</v>
      </c>
      <c r="O261" s="1">
        <v>257.52</v>
      </c>
      <c r="P261" s="1">
        <v>444</v>
      </c>
      <c r="Q261" s="1">
        <v>300.16000000000003</v>
      </c>
      <c r="S261" s="1">
        <v>408</v>
      </c>
      <c r="T261" s="1">
        <v>24572.799999999999</v>
      </c>
      <c r="U261" s="1">
        <v>246.6</v>
      </c>
      <c r="V261" s="1">
        <v>3339.6</v>
      </c>
      <c r="W261" s="1">
        <v>357.6</v>
      </c>
      <c r="X261" s="1">
        <v>147.6</v>
      </c>
      <c r="Y261" s="1">
        <v>540</v>
      </c>
      <c r="Z261" s="1">
        <v>1514.04</v>
      </c>
      <c r="AA261" s="1">
        <v>31.08</v>
      </c>
      <c r="AB261" s="1">
        <v>2439.84</v>
      </c>
      <c r="AC261" s="1">
        <v>1422.48</v>
      </c>
      <c r="AD261" s="1">
        <v>128.4</v>
      </c>
      <c r="AE261" s="1">
        <v>1168.8</v>
      </c>
      <c r="AF261" s="1">
        <v>205.2</v>
      </c>
      <c r="AG261" s="1">
        <v>589.12</v>
      </c>
      <c r="AH261" s="1">
        <v>1340.64</v>
      </c>
      <c r="AI261" s="1">
        <v>183.68</v>
      </c>
      <c r="AJ261" s="1">
        <v>1315.2</v>
      </c>
      <c r="AK261" s="1">
        <v>0</v>
      </c>
      <c r="AL261" s="1">
        <v>710.4</v>
      </c>
      <c r="AO261" s="1">
        <v>463.68</v>
      </c>
      <c r="AP261" s="1">
        <v>9955.6</v>
      </c>
      <c r="AQ261" s="1">
        <v>216</v>
      </c>
      <c r="AR261" s="1">
        <v>660</v>
      </c>
      <c r="AS261" s="1">
        <v>42</v>
      </c>
      <c r="AT261" s="1">
        <v>846.4</v>
      </c>
      <c r="AU261" s="1">
        <v>365.04</v>
      </c>
      <c r="AV261" s="1">
        <v>71.165000000000006</v>
      </c>
      <c r="AW261" s="1">
        <v>108.97</v>
      </c>
      <c r="AX261" s="1">
        <v>28.518000000000001</v>
      </c>
      <c r="AY261" s="1">
        <v>0</v>
      </c>
      <c r="AZ261" s="1">
        <v>0</v>
      </c>
      <c r="BA261" s="1">
        <v>0</v>
      </c>
      <c r="BB261" s="1">
        <v>2213.5</v>
      </c>
      <c r="BC261" s="1">
        <v>686</v>
      </c>
      <c r="BD261" s="1">
        <v>644</v>
      </c>
      <c r="BE261" s="1">
        <v>1240</v>
      </c>
      <c r="BF261" s="1">
        <v>252</v>
      </c>
      <c r="BG261" s="1">
        <v>898.5</v>
      </c>
      <c r="BH261" s="1">
        <v>154.5</v>
      </c>
      <c r="BI261" s="1">
        <v>37.6</v>
      </c>
      <c r="BJ261" s="1">
        <v>634.4</v>
      </c>
      <c r="BK261" s="1">
        <v>501.6</v>
      </c>
      <c r="BL261" s="1">
        <v>227</v>
      </c>
      <c r="BN261" s="1">
        <v>842</v>
      </c>
      <c r="BO261" s="1">
        <v>155.19999999999999</v>
      </c>
      <c r="BP261" s="1">
        <v>5575</v>
      </c>
      <c r="BQ261" s="1">
        <v>244.5</v>
      </c>
      <c r="BR261" s="1">
        <v>4327.2</v>
      </c>
      <c r="BS261" s="1">
        <v>720</v>
      </c>
      <c r="BT261" s="1">
        <v>181.5</v>
      </c>
      <c r="BU261" s="1">
        <v>680.4</v>
      </c>
      <c r="BW261" s="1">
        <v>246</v>
      </c>
      <c r="BX261" s="1">
        <v>1132</v>
      </c>
      <c r="BY261" s="1">
        <v>596.4</v>
      </c>
      <c r="BZ261" s="1">
        <v>1072.5</v>
      </c>
      <c r="CA261" s="1">
        <v>1844.5</v>
      </c>
      <c r="CB261" s="1">
        <v>432</v>
      </c>
      <c r="CC261" s="1">
        <v>657.6</v>
      </c>
      <c r="CE261" s="1">
        <v>232.2</v>
      </c>
      <c r="CF261" s="1">
        <v>0</v>
      </c>
      <c r="CG261" s="1">
        <v>11319</v>
      </c>
      <c r="CH261" s="1">
        <v>8599.2000000000007</v>
      </c>
      <c r="CI261" s="1">
        <v>0</v>
      </c>
      <c r="CJ261" s="1">
        <v>2412.7199999999998</v>
      </c>
      <c r="CK261" s="1">
        <v>1248</v>
      </c>
      <c r="CL261" s="1">
        <v>301.2</v>
      </c>
      <c r="CM261" s="1">
        <v>294</v>
      </c>
      <c r="CN261" s="1">
        <v>276</v>
      </c>
      <c r="CO261" s="1">
        <v>15789.6</v>
      </c>
      <c r="CP261" s="1">
        <v>500.4</v>
      </c>
      <c r="CS261" s="1">
        <v>162</v>
      </c>
      <c r="CT261" s="1">
        <v>67.5</v>
      </c>
      <c r="CU261" s="1">
        <v>369</v>
      </c>
      <c r="CW261" s="1">
        <v>142.5</v>
      </c>
      <c r="CX261" s="1">
        <v>2155</v>
      </c>
      <c r="CY261" s="1">
        <v>244.8</v>
      </c>
      <c r="CZ261" s="1">
        <v>3010.8</v>
      </c>
      <c r="DA261" s="1">
        <v>2511</v>
      </c>
      <c r="DB261" s="1">
        <v>0</v>
      </c>
      <c r="DC261" s="1">
        <v>941.76</v>
      </c>
      <c r="DE261" s="1">
        <v>461.88</v>
      </c>
      <c r="DF261" s="1">
        <v>1501</v>
      </c>
      <c r="DG261" s="1">
        <v>7584</v>
      </c>
      <c r="DH261" s="1">
        <v>4077</v>
      </c>
      <c r="DI261" s="1">
        <v>1809</v>
      </c>
      <c r="DJ261" s="1">
        <v>326.39999999999998</v>
      </c>
      <c r="DK261" s="1">
        <v>1417.5</v>
      </c>
      <c r="DL261" s="1">
        <v>57</v>
      </c>
      <c r="DM261" s="1">
        <v>2130</v>
      </c>
      <c r="DN261" s="1">
        <v>728.4</v>
      </c>
      <c r="DO261" s="1">
        <v>917.5</v>
      </c>
      <c r="DP261" s="1">
        <v>874</v>
      </c>
      <c r="DQ261" s="1">
        <v>285</v>
      </c>
      <c r="DR261" s="1">
        <v>129</v>
      </c>
      <c r="DS261" s="1">
        <v>60</v>
      </c>
      <c r="DT261" s="1">
        <v>48</v>
      </c>
      <c r="DU261" s="1">
        <v>606</v>
      </c>
      <c r="EB261" s="1">
        <v>161644.44099999999</v>
      </c>
      <c r="EC261" s="1" t="s">
        <v>540</v>
      </c>
    </row>
    <row r="262" spans="1:135" x14ac:dyDescent="0.2">
      <c r="A262" s="2" t="s">
        <v>541</v>
      </c>
      <c r="B262" s="1">
        <v>1744.134</v>
      </c>
      <c r="C262" s="1">
        <v>106.45</v>
      </c>
      <c r="D262" s="1">
        <v>1970.7070000000001</v>
      </c>
      <c r="E262" s="1">
        <v>319.86200000000002</v>
      </c>
      <c r="F262" s="1">
        <v>1435.6</v>
      </c>
      <c r="G262" s="1">
        <v>72</v>
      </c>
      <c r="H262" s="1">
        <v>358.16</v>
      </c>
      <c r="I262" s="1">
        <v>389.34199999999998</v>
      </c>
      <c r="J262" s="1">
        <v>1989.4</v>
      </c>
      <c r="K262" s="1">
        <v>211.31200000000001</v>
      </c>
      <c r="L262" s="1">
        <v>385.99799999999999</v>
      </c>
      <c r="M262" s="1">
        <v>0</v>
      </c>
      <c r="N262" s="1">
        <v>953.12</v>
      </c>
      <c r="O262" s="1">
        <v>287.12</v>
      </c>
      <c r="P262" s="1">
        <v>544.64</v>
      </c>
      <c r="Q262" s="1">
        <v>638.4</v>
      </c>
      <c r="S262" s="1">
        <v>407.84</v>
      </c>
      <c r="T262" s="1">
        <v>19313.560000000001</v>
      </c>
      <c r="U262" s="1">
        <v>225</v>
      </c>
      <c r="V262" s="1">
        <v>1502.4</v>
      </c>
      <c r="W262" s="1">
        <v>1020</v>
      </c>
      <c r="X262" s="1">
        <v>56.4</v>
      </c>
      <c r="Y262" s="1">
        <v>816</v>
      </c>
      <c r="Z262" s="1">
        <v>2044.62</v>
      </c>
      <c r="AA262" s="1">
        <v>15.54</v>
      </c>
      <c r="AB262" s="1">
        <v>2325.7600000000002</v>
      </c>
      <c r="AC262" s="1">
        <v>413.76</v>
      </c>
      <c r="AD262" s="1">
        <v>206.28</v>
      </c>
      <c r="AE262" s="1">
        <v>1596</v>
      </c>
      <c r="AF262" s="1">
        <v>93.6</v>
      </c>
      <c r="AG262" s="1">
        <v>418.88</v>
      </c>
      <c r="AH262" s="1">
        <v>2764.16</v>
      </c>
      <c r="AI262" s="1">
        <v>239.68</v>
      </c>
      <c r="AJ262" s="1">
        <v>3302.4</v>
      </c>
      <c r="AK262" s="1">
        <v>0</v>
      </c>
      <c r="AL262" s="1">
        <v>768</v>
      </c>
      <c r="AO262" s="1">
        <v>515.20000000000005</v>
      </c>
      <c r="AP262" s="1">
        <v>8688.7999999999993</v>
      </c>
      <c r="AQ262" s="1">
        <v>0</v>
      </c>
      <c r="AR262" s="1">
        <v>756</v>
      </c>
      <c r="AS262" s="1">
        <v>68.400000000000006</v>
      </c>
      <c r="AT262" s="1">
        <v>1260.4000000000001</v>
      </c>
      <c r="AU262" s="1">
        <v>509.6</v>
      </c>
      <c r="AV262" s="1">
        <v>58.72</v>
      </c>
      <c r="AW262" s="1">
        <v>70.635000000000005</v>
      </c>
      <c r="AX262" s="1">
        <v>29.535</v>
      </c>
      <c r="AY262" s="1">
        <v>0</v>
      </c>
      <c r="AZ262" s="1">
        <v>0</v>
      </c>
      <c r="BA262" s="1">
        <v>0</v>
      </c>
      <c r="BB262" s="1">
        <v>2330</v>
      </c>
      <c r="BC262" s="1">
        <v>679</v>
      </c>
      <c r="BD262" s="1">
        <v>999</v>
      </c>
      <c r="BE262" s="1">
        <v>2853.6</v>
      </c>
      <c r="BF262" s="1">
        <v>192</v>
      </c>
      <c r="BG262" s="1">
        <v>798</v>
      </c>
      <c r="BH262" s="1">
        <v>204</v>
      </c>
      <c r="BI262" s="1">
        <v>319.2</v>
      </c>
      <c r="BJ262" s="1">
        <v>288</v>
      </c>
      <c r="BK262" s="1">
        <v>274.8</v>
      </c>
      <c r="BL262" s="1">
        <v>131</v>
      </c>
      <c r="BN262" s="1">
        <v>1030</v>
      </c>
      <c r="BO262" s="1">
        <v>139.4</v>
      </c>
      <c r="BP262" s="1">
        <v>5328</v>
      </c>
      <c r="BQ262" s="1">
        <v>161</v>
      </c>
      <c r="BR262" s="1">
        <v>5728</v>
      </c>
      <c r="BS262" s="1">
        <v>125.6</v>
      </c>
      <c r="BT262" s="1">
        <v>192</v>
      </c>
      <c r="BU262" s="1">
        <v>391.2</v>
      </c>
      <c r="BW262" s="1">
        <v>123</v>
      </c>
      <c r="BX262" s="1">
        <v>384</v>
      </c>
      <c r="BY262" s="1">
        <v>277.2</v>
      </c>
      <c r="BZ262" s="1">
        <v>652.5</v>
      </c>
      <c r="CA262" s="1">
        <v>1961.25</v>
      </c>
      <c r="CB262" s="1">
        <v>354</v>
      </c>
      <c r="CC262" s="1">
        <v>770.4</v>
      </c>
      <c r="CE262" s="1">
        <v>133.19999999999999</v>
      </c>
      <c r="CF262" s="1">
        <v>0</v>
      </c>
      <c r="CG262" s="1">
        <v>13143</v>
      </c>
      <c r="CH262" s="1">
        <v>7220.4</v>
      </c>
      <c r="CI262" s="1">
        <v>192</v>
      </c>
      <c r="CJ262" s="1">
        <v>3234.6</v>
      </c>
      <c r="CK262" s="1">
        <v>733.5</v>
      </c>
      <c r="CL262" s="1">
        <v>142.80000000000001</v>
      </c>
      <c r="CM262" s="1">
        <v>120</v>
      </c>
      <c r="CN262" s="1">
        <v>288</v>
      </c>
      <c r="CO262" s="1">
        <v>12616.6</v>
      </c>
      <c r="CP262" s="1">
        <v>459</v>
      </c>
      <c r="CS262" s="1">
        <v>255</v>
      </c>
      <c r="CT262" s="1">
        <v>16.5</v>
      </c>
      <c r="CU262" s="1">
        <v>429</v>
      </c>
      <c r="CW262" s="1">
        <v>111</v>
      </c>
      <c r="CX262" s="1">
        <v>3219</v>
      </c>
      <c r="CY262" s="1">
        <v>165.6</v>
      </c>
      <c r="CZ262" s="1">
        <v>237.8</v>
      </c>
      <c r="DA262" s="1">
        <v>3164.4</v>
      </c>
      <c r="DB262" s="1">
        <v>0</v>
      </c>
      <c r="DC262" s="1">
        <v>1422.36</v>
      </c>
      <c r="DE262" s="1">
        <v>284.39999999999998</v>
      </c>
      <c r="DF262" s="1">
        <v>2036</v>
      </c>
      <c r="DG262" s="1">
        <v>6696</v>
      </c>
      <c r="DH262" s="1">
        <v>3597</v>
      </c>
      <c r="DI262" s="1">
        <v>1255.5</v>
      </c>
      <c r="DJ262" s="1">
        <v>145.19999999999999</v>
      </c>
      <c r="DK262" s="1">
        <v>2512.5</v>
      </c>
      <c r="DL262" s="1">
        <v>18</v>
      </c>
      <c r="DM262" s="1">
        <v>3738</v>
      </c>
      <c r="DN262" s="1">
        <v>939</v>
      </c>
      <c r="DO262" s="1">
        <v>747</v>
      </c>
      <c r="DP262" s="1">
        <v>744</v>
      </c>
      <c r="DQ262" s="1">
        <v>210</v>
      </c>
      <c r="DR262" s="1">
        <v>111.5</v>
      </c>
      <c r="DS262" s="1">
        <v>90</v>
      </c>
      <c r="DT262" s="1">
        <v>78</v>
      </c>
      <c r="DU262" s="1">
        <v>522</v>
      </c>
      <c r="EB262" s="1">
        <v>158607.42499999999</v>
      </c>
      <c r="EC262" s="1" t="s">
        <v>541</v>
      </c>
    </row>
    <row r="263" spans="1:135" x14ac:dyDescent="0.2">
      <c r="A263" s="2" t="s">
        <v>542</v>
      </c>
      <c r="B263" s="1">
        <v>3515.9960000000001</v>
      </c>
      <c r="C263" s="1">
        <v>137.52199999999999</v>
      </c>
      <c r="D263" s="1">
        <v>2055.192</v>
      </c>
      <c r="E263" s="1">
        <v>209.42</v>
      </c>
      <c r="F263" s="1">
        <v>1681.65</v>
      </c>
      <c r="G263" s="1">
        <v>78</v>
      </c>
      <c r="H263" s="1">
        <v>408.48</v>
      </c>
      <c r="I263" s="1">
        <v>960.39400000000001</v>
      </c>
      <c r="J263" s="1">
        <v>1973.44</v>
      </c>
      <c r="K263" s="1">
        <v>40.246000000000002</v>
      </c>
      <c r="L263" s="1">
        <v>187.614</v>
      </c>
      <c r="M263" s="1">
        <v>0</v>
      </c>
      <c r="N263" s="1">
        <v>1024.1600000000001</v>
      </c>
      <c r="O263" s="1">
        <v>266.39999999999998</v>
      </c>
      <c r="P263" s="1">
        <v>456.58</v>
      </c>
      <c r="Q263" s="1">
        <v>1657.6</v>
      </c>
      <c r="S263" s="1">
        <v>612</v>
      </c>
      <c r="T263" s="1">
        <v>29958.6</v>
      </c>
      <c r="U263" s="1">
        <v>556.20000000000005</v>
      </c>
      <c r="V263" s="1">
        <v>1855.2</v>
      </c>
      <c r="W263" s="1">
        <v>1083.5999999999999</v>
      </c>
      <c r="X263" s="1">
        <v>72</v>
      </c>
      <c r="Y263" s="1">
        <v>1254</v>
      </c>
      <c r="Z263" s="1">
        <v>4003.03</v>
      </c>
      <c r="AA263" s="1">
        <v>0</v>
      </c>
      <c r="AB263" s="1">
        <v>3433.9</v>
      </c>
      <c r="AC263" s="1">
        <v>524.76</v>
      </c>
      <c r="AD263" s="1">
        <v>284.27999999999997</v>
      </c>
      <c r="AE263" s="1">
        <v>1792.8</v>
      </c>
      <c r="AF263" s="1">
        <v>102</v>
      </c>
      <c r="AG263" s="1">
        <v>448</v>
      </c>
      <c r="AH263" s="1">
        <v>2076.7600000000002</v>
      </c>
      <c r="AI263" s="1">
        <v>225.12</v>
      </c>
      <c r="AJ263" s="1">
        <v>1497.6</v>
      </c>
      <c r="AK263" s="1">
        <v>1.8</v>
      </c>
      <c r="AL263" s="1">
        <v>528</v>
      </c>
      <c r="AO263" s="1">
        <v>621.91999999999996</v>
      </c>
      <c r="AP263" s="1">
        <v>11496.6</v>
      </c>
      <c r="AQ263" s="1">
        <v>216</v>
      </c>
      <c r="AR263" s="1">
        <v>2661</v>
      </c>
      <c r="AS263" s="1">
        <v>61.2</v>
      </c>
      <c r="AT263" s="1">
        <v>1094.8</v>
      </c>
      <c r="AU263" s="1">
        <v>209.04</v>
      </c>
      <c r="AV263" s="1">
        <v>32.479999999999997</v>
      </c>
      <c r="AW263" s="1">
        <v>89.525000000000006</v>
      </c>
      <c r="AX263" s="1">
        <v>26.625</v>
      </c>
      <c r="AY263" s="1">
        <v>0</v>
      </c>
      <c r="AZ263" s="1">
        <v>0</v>
      </c>
      <c r="BA263" s="1">
        <v>4998</v>
      </c>
      <c r="BB263" s="1">
        <v>3599</v>
      </c>
      <c r="BC263" s="1">
        <v>671</v>
      </c>
      <c r="BD263" s="1">
        <v>840</v>
      </c>
      <c r="BE263" s="1">
        <v>1430.4</v>
      </c>
      <c r="BF263" s="1">
        <v>489.6</v>
      </c>
      <c r="BG263" s="1">
        <v>721.5</v>
      </c>
      <c r="BH263" s="1">
        <v>168</v>
      </c>
      <c r="BI263" s="1">
        <v>1191.2</v>
      </c>
      <c r="BJ263" s="1">
        <v>460.8</v>
      </c>
      <c r="BK263" s="1">
        <v>343.2</v>
      </c>
      <c r="BL263" s="1">
        <v>113</v>
      </c>
      <c r="BN263" s="1">
        <v>970</v>
      </c>
      <c r="BO263" s="1">
        <v>183.2</v>
      </c>
      <c r="BP263" s="1">
        <v>2049.75</v>
      </c>
      <c r="BQ263" s="1">
        <v>139.5</v>
      </c>
      <c r="BR263" s="1">
        <v>4435.2</v>
      </c>
      <c r="BS263" s="1">
        <v>300.8</v>
      </c>
      <c r="BT263" s="1">
        <v>162</v>
      </c>
      <c r="BU263" s="1">
        <v>547.20000000000005</v>
      </c>
      <c r="BW263" s="1">
        <v>101</v>
      </c>
      <c r="BX263" s="1">
        <v>675.2</v>
      </c>
      <c r="BY263" s="1">
        <v>824.4</v>
      </c>
      <c r="BZ263" s="1">
        <v>624</v>
      </c>
      <c r="CA263" s="1">
        <v>2595.25</v>
      </c>
      <c r="CB263" s="1">
        <v>317</v>
      </c>
      <c r="CC263" s="1">
        <v>1010.4</v>
      </c>
      <c r="CE263" s="1">
        <v>131.4</v>
      </c>
      <c r="CF263" s="1">
        <v>0</v>
      </c>
      <c r="CG263" s="1">
        <v>5052</v>
      </c>
      <c r="CH263" s="1">
        <v>15076.8</v>
      </c>
      <c r="CI263" s="1">
        <v>374.4</v>
      </c>
      <c r="CJ263" s="1">
        <v>4044.6</v>
      </c>
      <c r="CK263" s="1">
        <v>790.5</v>
      </c>
      <c r="CL263" s="1">
        <v>102</v>
      </c>
      <c r="CM263" s="1">
        <v>120</v>
      </c>
      <c r="CN263" s="1">
        <v>768</v>
      </c>
      <c r="CO263" s="1">
        <v>11053.6</v>
      </c>
      <c r="CP263" s="1">
        <v>320.39999999999998</v>
      </c>
      <c r="CS263" s="1">
        <v>314.39999999999998</v>
      </c>
      <c r="CT263" s="1">
        <v>46.5</v>
      </c>
      <c r="CU263" s="1">
        <v>320.5</v>
      </c>
      <c r="CW263" s="1">
        <v>127.5</v>
      </c>
      <c r="CX263" s="1">
        <v>2822.5</v>
      </c>
      <c r="CY263" s="1">
        <v>181.2</v>
      </c>
      <c r="CZ263" s="1">
        <v>852</v>
      </c>
      <c r="DA263" s="1">
        <v>1938.6</v>
      </c>
      <c r="DB263" s="1">
        <v>0</v>
      </c>
      <c r="DC263" s="1">
        <v>2015.28</v>
      </c>
      <c r="DE263" s="1">
        <v>414.9</v>
      </c>
      <c r="DF263" s="1">
        <v>1752.5</v>
      </c>
      <c r="DG263" s="1">
        <v>9406.5</v>
      </c>
      <c r="DH263" s="1">
        <v>4500</v>
      </c>
      <c r="DI263" s="1">
        <v>1101</v>
      </c>
      <c r="DJ263" s="1">
        <v>165.6</v>
      </c>
      <c r="DK263" s="1">
        <v>2482.5</v>
      </c>
      <c r="DL263" s="1">
        <v>21</v>
      </c>
      <c r="DM263" s="1">
        <v>2975</v>
      </c>
      <c r="DN263" s="1">
        <v>1122.2</v>
      </c>
      <c r="DO263" s="1">
        <v>993.5</v>
      </c>
      <c r="DP263" s="1">
        <v>806</v>
      </c>
      <c r="DQ263" s="1">
        <v>210</v>
      </c>
      <c r="DR263" s="1">
        <v>113.5</v>
      </c>
      <c r="DS263" s="1">
        <v>42</v>
      </c>
      <c r="DT263" s="1">
        <v>432</v>
      </c>
      <c r="DU263" s="1">
        <v>372</v>
      </c>
      <c r="EB263" s="1">
        <v>184794.514</v>
      </c>
      <c r="EC263" s="1" t="s">
        <v>542</v>
      </c>
    </row>
    <row r="264" spans="1:135" x14ac:dyDescent="0.2">
      <c r="A264" s="2" t="s">
        <v>543</v>
      </c>
      <c r="B264" s="1">
        <v>3465.0219999999999</v>
      </c>
      <c r="C264" s="1">
        <v>214.66</v>
      </c>
      <c r="D264" s="1">
        <v>3604.712</v>
      </c>
      <c r="E264" s="1">
        <v>298.90199999999999</v>
      </c>
      <c r="F264" s="1">
        <v>2789.32</v>
      </c>
      <c r="G264" s="1">
        <v>84</v>
      </c>
      <c r="H264" s="1">
        <v>290.08</v>
      </c>
      <c r="I264" s="1">
        <v>647.20799999999997</v>
      </c>
      <c r="J264" s="1">
        <v>2116.8000000000002</v>
      </c>
      <c r="K264" s="1">
        <v>26.885999999999999</v>
      </c>
      <c r="L264" s="1">
        <v>2112.2660000000001</v>
      </c>
      <c r="M264" s="1">
        <v>0</v>
      </c>
      <c r="N264" s="1">
        <v>1491.84</v>
      </c>
      <c r="O264" s="1">
        <v>325.60000000000002</v>
      </c>
      <c r="P264" s="1">
        <v>905.76</v>
      </c>
      <c r="Q264" s="1">
        <v>4518.08</v>
      </c>
      <c r="S264" s="1">
        <v>408</v>
      </c>
      <c r="T264" s="1">
        <v>32499.599999999999</v>
      </c>
      <c r="U264" s="1">
        <v>562.20000000000005</v>
      </c>
      <c r="V264" s="1">
        <v>1713.84</v>
      </c>
      <c r="W264" s="1">
        <v>1185.5999999999999</v>
      </c>
      <c r="X264" s="1">
        <v>58.8</v>
      </c>
      <c r="Y264" s="1">
        <v>906</v>
      </c>
      <c r="Z264" s="1">
        <v>5514.48</v>
      </c>
      <c r="AA264" s="1">
        <v>0</v>
      </c>
      <c r="AB264" s="1">
        <v>3834.56</v>
      </c>
      <c r="AC264" s="1">
        <v>1105.68</v>
      </c>
      <c r="AD264" s="1">
        <v>252.72</v>
      </c>
      <c r="AE264" s="1">
        <v>2028</v>
      </c>
      <c r="AF264" s="1">
        <v>70.8</v>
      </c>
      <c r="AG264" s="1">
        <v>273.27999999999997</v>
      </c>
      <c r="AH264" s="1">
        <v>2273.04</v>
      </c>
      <c r="AI264" s="1">
        <v>268.24</v>
      </c>
      <c r="AJ264" s="1">
        <v>4617.6000000000004</v>
      </c>
      <c r="AK264" s="1">
        <v>1314</v>
      </c>
      <c r="AL264" s="1">
        <v>2256</v>
      </c>
      <c r="AO264" s="1">
        <v>673.44</v>
      </c>
      <c r="AP264" s="1">
        <v>8954.6</v>
      </c>
      <c r="AQ264" s="1">
        <v>216</v>
      </c>
      <c r="AR264" s="1">
        <v>3966</v>
      </c>
      <c r="AS264" s="1">
        <v>45.6</v>
      </c>
      <c r="AT264" s="1">
        <v>1168.4000000000001</v>
      </c>
      <c r="AU264" s="1">
        <v>282.88</v>
      </c>
      <c r="AV264" s="1">
        <v>94.635000000000005</v>
      </c>
      <c r="AW264" s="1">
        <v>68</v>
      </c>
      <c r="AX264" s="1">
        <v>18.11</v>
      </c>
      <c r="AY264" s="1">
        <v>0</v>
      </c>
      <c r="AZ264" s="1">
        <v>0</v>
      </c>
      <c r="BA264" s="1">
        <v>0</v>
      </c>
      <c r="BB264" s="1">
        <v>3089.25</v>
      </c>
      <c r="BC264" s="1">
        <v>461.5</v>
      </c>
      <c r="BD264" s="1">
        <v>1356</v>
      </c>
      <c r="BE264" s="1">
        <v>1451.4</v>
      </c>
      <c r="BF264" s="1">
        <v>264</v>
      </c>
      <c r="BG264" s="1">
        <v>799.5</v>
      </c>
      <c r="BH264" s="1">
        <v>148.5</v>
      </c>
      <c r="BI264" s="1">
        <v>141.6</v>
      </c>
      <c r="BJ264" s="1">
        <v>345.6</v>
      </c>
      <c r="BK264" s="1">
        <v>282</v>
      </c>
      <c r="BL264" s="1">
        <v>151</v>
      </c>
      <c r="BN264" s="1">
        <v>1160</v>
      </c>
      <c r="BO264" s="1">
        <v>148.4</v>
      </c>
      <c r="BP264" s="1">
        <v>1713</v>
      </c>
      <c r="BQ264" s="1">
        <v>167.5</v>
      </c>
      <c r="BR264" s="1">
        <v>5300</v>
      </c>
      <c r="BS264" s="1">
        <v>850.4</v>
      </c>
      <c r="BT264" s="1">
        <v>94.5</v>
      </c>
      <c r="BU264" s="1">
        <v>432</v>
      </c>
      <c r="BW264" s="1">
        <v>122</v>
      </c>
      <c r="BX264" s="1">
        <v>541.6</v>
      </c>
      <c r="BY264" s="1">
        <v>519.6</v>
      </c>
      <c r="BZ264" s="1">
        <v>574.5</v>
      </c>
      <c r="CA264" s="1">
        <v>2158.5</v>
      </c>
      <c r="CB264" s="1">
        <v>261</v>
      </c>
      <c r="CC264" s="1">
        <v>570</v>
      </c>
      <c r="CE264" s="1">
        <v>207</v>
      </c>
      <c r="CF264" s="1">
        <v>0</v>
      </c>
      <c r="CG264" s="1">
        <v>11913</v>
      </c>
      <c r="CH264" s="1">
        <v>8733.6</v>
      </c>
      <c r="CI264" s="1">
        <v>288</v>
      </c>
      <c r="CJ264" s="1">
        <v>2916</v>
      </c>
      <c r="CK264" s="1">
        <v>639</v>
      </c>
      <c r="CL264" s="1">
        <v>51.6</v>
      </c>
      <c r="CM264" s="1">
        <v>79.2</v>
      </c>
      <c r="CN264" s="1">
        <v>960</v>
      </c>
      <c r="CO264" s="1">
        <v>2865.2</v>
      </c>
      <c r="CP264" s="1">
        <v>644</v>
      </c>
      <c r="CS264" s="1">
        <v>582.4</v>
      </c>
      <c r="CT264" s="1">
        <v>30</v>
      </c>
      <c r="CU264" s="1">
        <v>427</v>
      </c>
      <c r="CW264" s="1">
        <v>81</v>
      </c>
      <c r="CX264" s="1">
        <v>3144</v>
      </c>
      <c r="CY264" s="1">
        <v>75.599999999999994</v>
      </c>
      <c r="CZ264" s="1">
        <v>1317.2</v>
      </c>
      <c r="DA264" s="1">
        <v>2143.8000000000002</v>
      </c>
      <c r="DB264" s="1">
        <v>0</v>
      </c>
      <c r="DC264" s="1">
        <v>1458</v>
      </c>
      <c r="DE264" s="1">
        <v>541.44000000000005</v>
      </c>
      <c r="DF264" s="1">
        <v>2319</v>
      </c>
      <c r="DG264" s="1">
        <v>5871.5</v>
      </c>
      <c r="DH264" s="1">
        <v>4665</v>
      </c>
      <c r="DI264" s="1">
        <v>816</v>
      </c>
      <c r="DJ264" s="1">
        <v>93.6</v>
      </c>
      <c r="DK264" s="1">
        <v>1246.5</v>
      </c>
      <c r="DL264" s="1">
        <v>12</v>
      </c>
      <c r="DM264" s="1">
        <v>4026</v>
      </c>
      <c r="DN264" s="1">
        <v>804.4</v>
      </c>
      <c r="DO264" s="1">
        <v>1185</v>
      </c>
      <c r="DP264" s="1">
        <v>1524</v>
      </c>
      <c r="DQ264" s="1">
        <v>151</v>
      </c>
      <c r="DR264" s="1">
        <v>200</v>
      </c>
      <c r="DS264" s="1">
        <v>48</v>
      </c>
      <c r="DT264" s="1">
        <v>250</v>
      </c>
      <c r="DU264" s="1">
        <v>786</v>
      </c>
      <c r="EB264" s="1">
        <v>185719.63099999999</v>
      </c>
      <c r="EC264" s="1" t="s">
        <v>543</v>
      </c>
    </row>
    <row r="265" spans="1:135" x14ac:dyDescent="0.2">
      <c r="A265" s="2" t="s">
        <v>544</v>
      </c>
      <c r="B265" s="1">
        <v>3269.5219999999999</v>
      </c>
      <c r="C265" s="1">
        <v>173.816</v>
      </c>
      <c r="D265" s="1">
        <v>1977.0139999999999</v>
      </c>
      <c r="E265" s="1">
        <v>407.79199999999997</v>
      </c>
      <c r="F265" s="1">
        <v>2556.6999999999998</v>
      </c>
      <c r="G265" s="1">
        <v>54</v>
      </c>
      <c r="H265" s="1">
        <v>213.12</v>
      </c>
      <c r="I265" s="1">
        <v>570.23199999999997</v>
      </c>
      <c r="J265" s="1">
        <v>1611.68</v>
      </c>
      <c r="K265" s="1">
        <v>215.352</v>
      </c>
      <c r="L265" s="1">
        <v>0</v>
      </c>
      <c r="M265" s="1">
        <v>0</v>
      </c>
      <c r="N265" s="1">
        <v>973.1</v>
      </c>
      <c r="O265" s="1">
        <v>372.96</v>
      </c>
      <c r="P265" s="1">
        <v>615.67999999999995</v>
      </c>
      <c r="Q265" s="1">
        <v>2067.52</v>
      </c>
      <c r="S265" s="1">
        <v>204</v>
      </c>
      <c r="T265" s="1">
        <v>15167.32</v>
      </c>
      <c r="U265" s="1">
        <v>581.4</v>
      </c>
      <c r="V265" s="1">
        <v>2150.7600000000002</v>
      </c>
      <c r="W265" s="1">
        <v>2031.72</v>
      </c>
      <c r="X265" s="1">
        <v>117.6</v>
      </c>
      <c r="Y265" s="1">
        <v>798</v>
      </c>
      <c r="Z265" s="1">
        <v>1725.68</v>
      </c>
      <c r="AA265" s="1">
        <v>0</v>
      </c>
      <c r="AB265" s="1">
        <v>1957.76</v>
      </c>
      <c r="AC265" s="1">
        <v>1080.3599999999999</v>
      </c>
      <c r="AD265" s="1">
        <v>205.44</v>
      </c>
      <c r="AE265" s="1">
        <v>1372.8</v>
      </c>
      <c r="AF265" s="1">
        <v>74.400000000000006</v>
      </c>
      <c r="AG265" s="1">
        <v>259.83999999999997</v>
      </c>
      <c r="AH265" s="1">
        <v>1471.96</v>
      </c>
      <c r="AI265" s="1">
        <v>186.48</v>
      </c>
      <c r="AJ265" s="1">
        <v>2424</v>
      </c>
      <c r="AK265" s="1">
        <v>432</v>
      </c>
      <c r="AL265" s="1">
        <v>1075.2</v>
      </c>
      <c r="AO265" s="1">
        <v>638.02</v>
      </c>
      <c r="AP265" s="1">
        <v>8154.4</v>
      </c>
      <c r="AQ265" s="1">
        <v>216</v>
      </c>
      <c r="AR265" s="1">
        <v>2442</v>
      </c>
      <c r="AS265" s="1">
        <v>28.8</v>
      </c>
      <c r="AT265" s="1">
        <v>938.4</v>
      </c>
      <c r="AU265" s="1">
        <v>291.2</v>
      </c>
      <c r="AV265" s="1">
        <v>69.884</v>
      </c>
      <c r="AW265" s="1">
        <v>62.9</v>
      </c>
      <c r="AX265" s="1">
        <v>13.237</v>
      </c>
      <c r="AY265" s="1">
        <v>0</v>
      </c>
      <c r="AZ265" s="1">
        <v>0</v>
      </c>
      <c r="BA265" s="1">
        <v>0</v>
      </c>
      <c r="BB265" s="1">
        <v>2433.5</v>
      </c>
      <c r="BC265" s="1">
        <v>503.125</v>
      </c>
      <c r="BD265" s="1">
        <v>875</v>
      </c>
      <c r="BE265" s="1">
        <v>1061.0999999999999</v>
      </c>
      <c r="BF265" s="1">
        <v>265.2</v>
      </c>
      <c r="BG265" s="1">
        <v>894</v>
      </c>
      <c r="BH265" s="1">
        <v>181.5</v>
      </c>
      <c r="BI265" s="1">
        <v>286.39999999999998</v>
      </c>
      <c r="BJ265" s="1">
        <v>288</v>
      </c>
      <c r="BK265" s="1">
        <v>349.2</v>
      </c>
      <c r="BL265" s="1">
        <v>93</v>
      </c>
      <c r="BN265" s="1">
        <v>900</v>
      </c>
      <c r="BO265" s="1">
        <v>160.6</v>
      </c>
      <c r="BP265" s="1">
        <v>5116.625</v>
      </c>
      <c r="BQ265" s="1">
        <v>247</v>
      </c>
      <c r="BR265" s="1">
        <v>4526.8999999999996</v>
      </c>
      <c r="BS265" s="1">
        <v>129.6</v>
      </c>
      <c r="BT265" s="1">
        <v>168</v>
      </c>
      <c r="BU265" s="1">
        <v>516</v>
      </c>
      <c r="BW265" s="1">
        <v>103</v>
      </c>
      <c r="BX265" s="1">
        <v>518.4</v>
      </c>
      <c r="BY265" s="1">
        <v>570</v>
      </c>
      <c r="BZ265" s="1">
        <v>634.5</v>
      </c>
      <c r="CA265" s="1">
        <v>2507.25</v>
      </c>
      <c r="CB265" s="1">
        <v>157</v>
      </c>
      <c r="CC265" s="1">
        <v>1333.2</v>
      </c>
      <c r="CE265" s="1">
        <v>234.3</v>
      </c>
      <c r="CF265" s="1">
        <v>0</v>
      </c>
      <c r="CG265" s="1">
        <v>2619</v>
      </c>
      <c r="CH265" s="1">
        <v>16225.2</v>
      </c>
      <c r="CI265" s="1">
        <v>288</v>
      </c>
      <c r="CJ265" s="1">
        <v>2106</v>
      </c>
      <c r="CK265" s="1">
        <v>630</v>
      </c>
      <c r="CL265" s="1">
        <v>49.2</v>
      </c>
      <c r="CM265" s="1">
        <v>75.599999999999994</v>
      </c>
      <c r="CN265" s="1">
        <v>516</v>
      </c>
      <c r="CO265" s="1">
        <v>274.60000000000002</v>
      </c>
      <c r="CP265" s="1">
        <v>435</v>
      </c>
      <c r="CS265" s="1">
        <v>372.6</v>
      </c>
      <c r="CT265" s="1">
        <v>27</v>
      </c>
      <c r="CU265" s="1">
        <v>367</v>
      </c>
      <c r="CW265" s="1">
        <v>120</v>
      </c>
      <c r="CX265" s="1">
        <v>2622</v>
      </c>
      <c r="CY265" s="1">
        <v>154.80000000000001</v>
      </c>
      <c r="CZ265" s="1">
        <v>1099.8</v>
      </c>
      <c r="DA265" s="1">
        <v>1490.4</v>
      </c>
      <c r="DB265" s="1">
        <v>96</v>
      </c>
      <c r="DC265" s="1">
        <v>1405.08</v>
      </c>
      <c r="DE265" s="1">
        <v>214.02</v>
      </c>
      <c r="DF265" s="1">
        <v>1987.5</v>
      </c>
      <c r="DG265" s="1">
        <v>3601.5</v>
      </c>
      <c r="DH265" s="1">
        <v>3684</v>
      </c>
      <c r="DI265" s="1">
        <v>981</v>
      </c>
      <c r="DJ265" s="1">
        <v>78</v>
      </c>
      <c r="DK265" s="1">
        <v>1147.5</v>
      </c>
      <c r="DL265" s="1">
        <v>13.5</v>
      </c>
      <c r="DM265" s="1">
        <v>2727</v>
      </c>
      <c r="DN265" s="1">
        <v>517.4</v>
      </c>
      <c r="DO265" s="1">
        <v>1173</v>
      </c>
      <c r="DP265" s="1">
        <v>1000</v>
      </c>
      <c r="DQ265" s="1">
        <v>197</v>
      </c>
      <c r="DR265" s="1">
        <v>115.5</v>
      </c>
      <c r="DS265" s="1">
        <v>45</v>
      </c>
      <c r="DT265" s="1">
        <v>312</v>
      </c>
      <c r="DU265" s="1">
        <v>774</v>
      </c>
      <c r="EB265" s="1">
        <v>135843.649</v>
      </c>
      <c r="EC265" s="1" t="s">
        <v>544</v>
      </c>
    </row>
    <row r="266" spans="1:135" x14ac:dyDescent="0.2">
      <c r="A266" s="2"/>
    </row>
    <row r="267" spans="1:135" x14ac:dyDescent="0.2">
      <c r="A267" s="2"/>
    </row>
    <row r="268" spans="1:135" x14ac:dyDescent="0.2">
      <c r="A268" s="2"/>
    </row>
    <row r="269" spans="1:135" x14ac:dyDescent="0.2">
      <c r="A269" s="2" t="s">
        <v>545</v>
      </c>
      <c r="B269" s="1">
        <v>1606.3440000000001</v>
      </c>
      <c r="C269" s="1">
        <v>255.01</v>
      </c>
      <c r="D269" s="1">
        <v>2933.152</v>
      </c>
      <c r="E269" s="1">
        <v>331.30799999999999</v>
      </c>
      <c r="F269" s="1">
        <v>2772.78</v>
      </c>
      <c r="G269" s="1">
        <v>162</v>
      </c>
      <c r="I269" s="1">
        <v>1028.3230000000001</v>
      </c>
      <c r="J269" s="1">
        <v>3386.88</v>
      </c>
      <c r="K269" s="1">
        <v>310.18599999999998</v>
      </c>
      <c r="L269" s="1">
        <v>0</v>
      </c>
      <c r="M269" s="1">
        <v>3947.68</v>
      </c>
      <c r="N269" s="1">
        <v>1989.12</v>
      </c>
      <c r="O269" s="1">
        <v>6674.8</v>
      </c>
      <c r="P269" s="1">
        <v>631.59</v>
      </c>
      <c r="Q269" s="1">
        <v>3727.36</v>
      </c>
      <c r="T269" s="1">
        <v>11181.52</v>
      </c>
      <c r="U269" s="1">
        <v>208.8</v>
      </c>
      <c r="V269" s="1">
        <v>3318</v>
      </c>
      <c r="W269" s="1">
        <v>416.4</v>
      </c>
      <c r="Z269" s="1">
        <v>2999.96</v>
      </c>
      <c r="AA269" s="1">
        <v>0</v>
      </c>
      <c r="AB269" s="1">
        <v>3334.08</v>
      </c>
      <c r="AC269" s="1">
        <v>439.08</v>
      </c>
      <c r="AE269" s="1">
        <v>1317.6</v>
      </c>
      <c r="AH269" s="1">
        <v>1955.24</v>
      </c>
      <c r="AO269" s="1">
        <v>1151.8399999999999</v>
      </c>
      <c r="AP269" s="1">
        <v>11571</v>
      </c>
      <c r="AR269" s="1">
        <v>534</v>
      </c>
      <c r="AS269" s="1">
        <v>135.6</v>
      </c>
      <c r="AT269" s="1">
        <v>809.6</v>
      </c>
      <c r="AU269" s="1">
        <v>173.94</v>
      </c>
      <c r="AV269" s="1">
        <v>34.450000000000003</v>
      </c>
      <c r="AX269" s="1">
        <v>24.707999999999998</v>
      </c>
      <c r="AY269" s="1">
        <v>11.382</v>
      </c>
      <c r="AZ269" s="1">
        <v>0</v>
      </c>
      <c r="BA269" s="1">
        <v>0</v>
      </c>
      <c r="BB269" s="1">
        <v>1740</v>
      </c>
      <c r="BC269" s="1">
        <v>334</v>
      </c>
      <c r="BD269" s="1">
        <v>297</v>
      </c>
      <c r="BE269" s="1">
        <v>1488.2</v>
      </c>
      <c r="BF269" s="1">
        <v>423.6</v>
      </c>
      <c r="BG269" s="1">
        <v>930</v>
      </c>
      <c r="BH269" s="1">
        <v>190.5</v>
      </c>
      <c r="BO269" s="1">
        <v>4.2</v>
      </c>
      <c r="BP269" s="1">
        <v>1419</v>
      </c>
      <c r="BR269" s="1">
        <v>1857.2</v>
      </c>
      <c r="BT269" s="1">
        <v>157.5</v>
      </c>
      <c r="BY269" s="1">
        <v>618</v>
      </c>
      <c r="BZ269" s="1">
        <v>864</v>
      </c>
      <c r="CA269" s="1">
        <v>3481.75</v>
      </c>
      <c r="CB269" s="1">
        <v>42</v>
      </c>
      <c r="CG269" s="1">
        <v>26034</v>
      </c>
      <c r="CH269" s="1">
        <v>16494</v>
      </c>
      <c r="CJ269" s="1">
        <v>3153.6</v>
      </c>
      <c r="CN269" s="1">
        <v>240</v>
      </c>
      <c r="CT269" s="1">
        <v>61.5</v>
      </c>
      <c r="CU269" s="1">
        <v>425</v>
      </c>
      <c r="CX269" s="1">
        <v>204</v>
      </c>
      <c r="CZ269" s="1">
        <v>385.2</v>
      </c>
      <c r="DA269" s="1">
        <v>2035.8</v>
      </c>
      <c r="DC269" s="1">
        <v>1184.76</v>
      </c>
      <c r="DE269" s="1">
        <v>421.56</v>
      </c>
      <c r="DF269" s="1">
        <v>2380.75</v>
      </c>
      <c r="DG269" s="1">
        <v>7995</v>
      </c>
      <c r="DH269" s="1">
        <v>3060</v>
      </c>
      <c r="DK269" s="1">
        <v>1852.5</v>
      </c>
      <c r="DL269" s="1">
        <v>25.5</v>
      </c>
      <c r="DM269" s="1">
        <v>924</v>
      </c>
      <c r="DO269" s="1">
        <v>1225</v>
      </c>
      <c r="DP269" s="1">
        <v>604</v>
      </c>
      <c r="DT269" s="1">
        <v>144</v>
      </c>
      <c r="DU269" s="1">
        <v>438</v>
      </c>
      <c r="EB269" s="1">
        <v>185876.26300000001</v>
      </c>
      <c r="EC269" s="1" t="s">
        <v>545</v>
      </c>
    </row>
    <row r="270" spans="1:135" x14ac:dyDescent="0.2">
      <c r="A270" s="2" t="s">
        <v>546</v>
      </c>
    </row>
    <row r="271" spans="1:135" x14ac:dyDescent="0.2">
      <c r="A271" s="2"/>
      <c r="B271" s="1" t="s">
        <v>156</v>
      </c>
      <c r="E271" s="1" t="s">
        <v>547</v>
      </c>
      <c r="F271" s="1" t="s">
        <v>194</v>
      </c>
      <c r="G271" s="1" t="s">
        <v>192</v>
      </c>
      <c r="J271" s="1" t="s">
        <v>190</v>
      </c>
      <c r="L271" s="1" t="s">
        <v>189</v>
      </c>
      <c r="M271" s="1" t="s">
        <v>548</v>
      </c>
      <c r="N271" s="1" t="s">
        <v>196</v>
      </c>
      <c r="O271" s="1" t="s">
        <v>238</v>
      </c>
      <c r="P271" s="1" t="s">
        <v>234</v>
      </c>
      <c r="Q271" s="1" t="s">
        <v>235</v>
      </c>
      <c r="T271" s="1" t="s">
        <v>549</v>
      </c>
      <c r="U271" s="1" t="s">
        <v>202</v>
      </c>
      <c r="V271" s="1" t="s">
        <v>291</v>
      </c>
      <c r="W271" s="1" t="s">
        <v>294</v>
      </c>
      <c r="Z271" s="1" t="s">
        <v>550</v>
      </c>
      <c r="AA271" s="1" t="s">
        <v>299</v>
      </c>
      <c r="AB271" s="1" t="s">
        <v>297</v>
      </c>
      <c r="AC271" s="1" t="s">
        <v>551</v>
      </c>
      <c r="AE271" s="1" t="s">
        <v>302</v>
      </c>
      <c r="AH271" s="1" t="s">
        <v>303</v>
      </c>
      <c r="AO271" s="1" t="s">
        <v>552</v>
      </c>
      <c r="AP271" s="1" t="s">
        <v>311</v>
      </c>
      <c r="AR271" s="1" t="s">
        <v>553</v>
      </c>
      <c r="AS271" s="1" t="s">
        <v>312</v>
      </c>
      <c r="AT271" s="1" t="s">
        <v>307</v>
      </c>
      <c r="AU271" s="1" t="s">
        <v>554</v>
      </c>
      <c r="AV271" s="1" t="s">
        <v>229</v>
      </c>
      <c r="AW271" s="1" t="s">
        <v>555</v>
      </c>
      <c r="AX271" s="1" t="s">
        <v>555</v>
      </c>
      <c r="AY271" s="1" t="s">
        <v>556</v>
      </c>
      <c r="AZ271" s="1" t="s">
        <v>557</v>
      </c>
      <c r="BA271" s="1" t="s">
        <v>232</v>
      </c>
      <c r="BB271" s="1" t="s">
        <v>231</v>
      </c>
      <c r="BC271" s="1" t="s">
        <v>558</v>
      </c>
      <c r="BD271" s="1" t="s">
        <v>559</v>
      </c>
      <c r="BE271" s="1" t="s">
        <v>560</v>
      </c>
      <c r="BF271" s="1" t="s">
        <v>561</v>
      </c>
      <c r="BG271" s="1" t="s">
        <v>562</v>
      </c>
      <c r="BH271" s="1" t="s">
        <v>563</v>
      </c>
      <c r="BO271" s="1" t="s">
        <v>221</v>
      </c>
      <c r="BP271" s="1" t="s">
        <v>216</v>
      </c>
      <c r="BR271" s="1" t="s">
        <v>218</v>
      </c>
      <c r="BT271" s="1" t="s">
        <v>564</v>
      </c>
      <c r="BY271" s="1" t="s">
        <v>565</v>
      </c>
      <c r="BZ271" s="1" t="s">
        <v>566</v>
      </c>
      <c r="CA271" s="1" t="s">
        <v>567</v>
      </c>
      <c r="CB271" s="1" t="s">
        <v>568</v>
      </c>
      <c r="CG271" s="1" t="s">
        <v>569</v>
      </c>
      <c r="CH271" s="1" t="s">
        <v>570</v>
      </c>
      <c r="CJ271" s="1" t="s">
        <v>571</v>
      </c>
      <c r="CK271" s="1" t="s">
        <v>572</v>
      </c>
      <c r="CN271" s="1" t="s">
        <v>573</v>
      </c>
      <c r="CT271" s="1" t="s">
        <v>574</v>
      </c>
      <c r="CU271" s="1" t="s">
        <v>233</v>
      </c>
      <c r="CX271" s="1" t="s">
        <v>575</v>
      </c>
      <c r="CZ271" s="1" t="s">
        <v>203</v>
      </c>
      <c r="DA271" s="1" t="s">
        <v>576</v>
      </c>
      <c r="DC271" s="1" t="s">
        <v>273</v>
      </c>
      <c r="DE271" s="1" t="s">
        <v>577</v>
      </c>
      <c r="DF271" s="1" t="s">
        <v>266</v>
      </c>
      <c r="DG271" s="1" t="s">
        <v>267</v>
      </c>
      <c r="DH271" s="1" t="s">
        <v>285</v>
      </c>
      <c r="DI271" s="1" t="s">
        <v>578</v>
      </c>
      <c r="DK271" s="1" t="s">
        <v>579</v>
      </c>
      <c r="DL271" s="1" t="s">
        <v>580</v>
      </c>
      <c r="DM271" s="1" t="s">
        <v>581</v>
      </c>
      <c r="DO271" s="1" t="s">
        <v>296</v>
      </c>
      <c r="DP271" s="1" t="s">
        <v>582</v>
      </c>
      <c r="DT271" s="1" t="s">
        <v>286</v>
      </c>
      <c r="DU271" s="1" t="s">
        <v>210</v>
      </c>
      <c r="DV271" s="1" t="s">
        <v>208</v>
      </c>
      <c r="DW271" s="1" t="s">
        <v>583</v>
      </c>
      <c r="DX271" s="1" t="s">
        <v>207</v>
      </c>
      <c r="DY271" s="1" t="s">
        <v>584</v>
      </c>
      <c r="DZ271" s="1" t="s">
        <v>585</v>
      </c>
      <c r="EA271" s="1" t="s">
        <v>209</v>
      </c>
      <c r="EB271" s="1" t="s">
        <v>199</v>
      </c>
      <c r="EC271" s="1" t="s">
        <v>197</v>
      </c>
      <c r="ED271" s="1" t="s">
        <v>198</v>
      </c>
      <c r="EE271" s="1" t="s">
        <v>586</v>
      </c>
    </row>
    <row r="272" spans="1:135" x14ac:dyDescent="0.2">
      <c r="A272" s="2"/>
      <c r="E272" s="1">
        <v>1594</v>
      </c>
      <c r="F272" s="1" t="s">
        <v>322</v>
      </c>
      <c r="G272" s="1" t="s">
        <v>320</v>
      </c>
      <c r="J272" s="1" t="s">
        <v>318</v>
      </c>
      <c r="L272" s="1" t="s">
        <v>317</v>
      </c>
      <c r="M272" s="1" t="s">
        <v>319</v>
      </c>
      <c r="N272" s="1" t="s">
        <v>324</v>
      </c>
      <c r="O272" s="1" t="s">
        <v>365</v>
      </c>
      <c r="P272" s="1" t="s">
        <v>361</v>
      </c>
      <c r="Q272" s="1" t="s">
        <v>362</v>
      </c>
      <c r="T272" s="1" t="s">
        <v>587</v>
      </c>
      <c r="U272" s="1" t="s">
        <v>330</v>
      </c>
      <c r="V272" s="1" t="s">
        <v>415</v>
      </c>
      <c r="W272" s="1" t="s">
        <v>418</v>
      </c>
      <c r="Z272" s="1" t="s">
        <v>413</v>
      </c>
      <c r="AA272" s="1" t="s">
        <v>423</v>
      </c>
      <c r="AB272" s="1" t="s">
        <v>421</v>
      </c>
      <c r="AC272" s="1" t="s">
        <v>427</v>
      </c>
      <c r="AE272" s="1" t="s">
        <v>426</v>
      </c>
      <c r="AH272" s="1">
        <v>326636013</v>
      </c>
      <c r="AO272" s="1" t="s">
        <v>588</v>
      </c>
      <c r="AP272" s="1" t="s">
        <v>434</v>
      </c>
      <c r="AR272" s="1" t="s">
        <v>589</v>
      </c>
      <c r="AS272" s="1" t="s">
        <v>435</v>
      </c>
      <c r="AT272" s="1" t="s">
        <v>430</v>
      </c>
      <c r="AU272" s="1" t="s">
        <v>590</v>
      </c>
      <c r="AV272" s="1" t="s">
        <v>356</v>
      </c>
      <c r="AW272" s="1" t="s">
        <v>591</v>
      </c>
      <c r="AX272" s="1" t="s">
        <v>591</v>
      </c>
      <c r="AY272" s="1" t="s">
        <v>592</v>
      </c>
      <c r="AZ272" s="1" t="s">
        <v>593</v>
      </c>
      <c r="BA272" s="1" t="s">
        <v>359</v>
      </c>
      <c r="BB272" s="1" t="s">
        <v>358</v>
      </c>
      <c r="BC272" s="1" t="s">
        <v>594</v>
      </c>
      <c r="BD272" s="1" t="s">
        <v>369</v>
      </c>
      <c r="BE272" s="1" t="s">
        <v>380</v>
      </c>
      <c r="BF272" s="1" t="s">
        <v>595</v>
      </c>
      <c r="BG272" s="1" t="s">
        <v>355</v>
      </c>
      <c r="BH272" s="1" t="s">
        <v>596</v>
      </c>
      <c r="BO272" s="1" t="s">
        <v>348</v>
      </c>
      <c r="BP272" s="1" t="s">
        <v>343</v>
      </c>
      <c r="BR272" s="1" t="s">
        <v>345</v>
      </c>
      <c r="BT272" s="1" t="s">
        <v>597</v>
      </c>
      <c r="BY272" s="1" t="s">
        <v>373</v>
      </c>
      <c r="BZ272" s="1" t="s">
        <v>371</v>
      </c>
      <c r="CA272" s="1" t="s">
        <v>598</v>
      </c>
      <c r="CB272" s="1" t="s">
        <v>599</v>
      </c>
      <c r="CG272" s="1" t="s">
        <v>372</v>
      </c>
      <c r="CH272" s="1" t="s">
        <v>385</v>
      </c>
      <c r="CJ272" s="1" t="s">
        <v>383</v>
      </c>
      <c r="CK272" s="1" t="s">
        <v>600</v>
      </c>
      <c r="CN272" s="1" t="s">
        <v>601</v>
      </c>
      <c r="CT272" s="1">
        <v>327192013</v>
      </c>
      <c r="CU272" s="1" t="s">
        <v>360</v>
      </c>
      <c r="CX272" s="1" t="s">
        <v>602</v>
      </c>
      <c r="CZ272" s="1" t="s">
        <v>331</v>
      </c>
      <c r="DA272" s="1" t="s">
        <v>603</v>
      </c>
      <c r="DC272" s="1" t="s">
        <v>398</v>
      </c>
      <c r="DE272" s="1" t="s">
        <v>604</v>
      </c>
      <c r="DF272" s="1" t="s">
        <v>391</v>
      </c>
      <c r="DG272" s="1" t="s">
        <v>392</v>
      </c>
      <c r="DH272" s="1">
        <v>326635016</v>
      </c>
      <c r="DI272" s="1" t="s">
        <v>400</v>
      </c>
      <c r="DK272" s="1" t="s">
        <v>605</v>
      </c>
      <c r="DL272" s="1" t="s">
        <v>606</v>
      </c>
      <c r="DM272" s="1" t="s">
        <v>607</v>
      </c>
      <c r="DO272" s="1" t="s">
        <v>420</v>
      </c>
      <c r="DP272" s="1" t="s">
        <v>608</v>
      </c>
      <c r="DT272" s="1" t="s">
        <v>410</v>
      </c>
      <c r="DU272" s="1" t="s">
        <v>337</v>
      </c>
      <c r="DV272" s="1" t="s">
        <v>335</v>
      </c>
      <c r="DW272" s="1" t="s">
        <v>609</v>
      </c>
      <c r="DX272" s="1" t="s">
        <v>334</v>
      </c>
      <c r="DY272" s="1" t="s">
        <v>610</v>
      </c>
      <c r="DZ272" s="1" t="s">
        <v>611</v>
      </c>
      <c r="EA272" s="1" t="s">
        <v>336</v>
      </c>
      <c r="EB272" s="1" t="s">
        <v>327</v>
      </c>
      <c r="EC272" s="1" t="s">
        <v>325</v>
      </c>
      <c r="ED272" s="1" t="s">
        <v>326</v>
      </c>
      <c r="EE272" s="1" t="s">
        <v>612</v>
      </c>
    </row>
    <row r="273" spans="1:135" x14ac:dyDescent="0.2">
      <c r="A273" s="2" t="s">
        <v>156</v>
      </c>
      <c r="B273" s="1">
        <v>157659.82810000001</v>
      </c>
      <c r="F273" s="1">
        <v>222</v>
      </c>
      <c r="G273" s="1">
        <v>260.35599999999999</v>
      </c>
      <c r="J273" s="1">
        <v>817.36599999999999</v>
      </c>
      <c r="L273" s="1">
        <v>2805.27</v>
      </c>
      <c r="M273" s="1">
        <v>2481.8580000000002</v>
      </c>
      <c r="N273" s="1">
        <v>193.202</v>
      </c>
      <c r="O273" s="1">
        <v>12.757999999999999</v>
      </c>
      <c r="P273" s="1">
        <v>276.64</v>
      </c>
      <c r="Q273" s="1">
        <v>28.113099999999999</v>
      </c>
      <c r="T273" s="1">
        <v>18.2</v>
      </c>
      <c r="U273" s="1">
        <v>5526.32</v>
      </c>
      <c r="V273" s="1">
        <v>421.2</v>
      </c>
      <c r="W273" s="1">
        <v>1280.8800000000001</v>
      </c>
      <c r="Z273" s="1">
        <v>243</v>
      </c>
      <c r="AA273" s="1">
        <v>4023</v>
      </c>
      <c r="AB273" s="1">
        <v>2164.75</v>
      </c>
      <c r="AC273" s="1">
        <v>240</v>
      </c>
      <c r="AE273" s="1">
        <v>1381.5</v>
      </c>
      <c r="AH273" s="1">
        <v>49.5</v>
      </c>
      <c r="AO273" s="1">
        <v>543</v>
      </c>
      <c r="AP273" s="1">
        <v>50</v>
      </c>
      <c r="AR273" s="1">
        <v>219</v>
      </c>
      <c r="AS273" s="1">
        <v>564</v>
      </c>
      <c r="AT273" s="1">
        <v>600</v>
      </c>
      <c r="AU273" s="1">
        <v>162</v>
      </c>
      <c r="AV273" s="1">
        <v>5559.8</v>
      </c>
      <c r="AW273" s="1">
        <v>184</v>
      </c>
      <c r="AX273" s="1">
        <v>184</v>
      </c>
      <c r="AY273" s="1">
        <v>4140</v>
      </c>
      <c r="BA273" s="1">
        <v>110.4</v>
      </c>
      <c r="BB273" s="1">
        <v>942</v>
      </c>
      <c r="BD273" s="1">
        <v>631.125</v>
      </c>
      <c r="BE273" s="1">
        <v>1.6</v>
      </c>
      <c r="BF273" s="1">
        <v>173.9</v>
      </c>
      <c r="BG273" s="1">
        <v>1078.24</v>
      </c>
      <c r="BH273" s="1">
        <v>8.2799999999999994</v>
      </c>
      <c r="BO273" s="1">
        <v>1536.92</v>
      </c>
      <c r="BP273" s="1">
        <v>462.24</v>
      </c>
      <c r="BR273" s="1">
        <v>1198.8</v>
      </c>
      <c r="BT273" s="1">
        <v>209</v>
      </c>
      <c r="BY273" s="1">
        <v>169.5</v>
      </c>
      <c r="BZ273" s="1">
        <v>1839.3</v>
      </c>
      <c r="CA273" s="1">
        <v>12.6</v>
      </c>
      <c r="CG273" s="1">
        <v>963</v>
      </c>
      <c r="CH273" s="1">
        <v>120</v>
      </c>
      <c r="CJ273" s="1">
        <v>4170.2</v>
      </c>
      <c r="CK273" s="1">
        <v>259</v>
      </c>
      <c r="CN273" s="1">
        <v>33.75</v>
      </c>
      <c r="CT273" s="1">
        <v>842.4</v>
      </c>
      <c r="CU273" s="1">
        <v>1352.4</v>
      </c>
      <c r="CX273" s="1">
        <v>48</v>
      </c>
      <c r="CZ273" s="1">
        <v>713.36</v>
      </c>
      <c r="DA273" s="1">
        <v>60</v>
      </c>
      <c r="DC273" s="1">
        <v>8436.4</v>
      </c>
      <c r="DE273" s="1">
        <v>309</v>
      </c>
      <c r="DF273" s="1">
        <v>2090.75</v>
      </c>
      <c r="DG273" s="1">
        <v>84</v>
      </c>
      <c r="DH273" s="1">
        <v>91.5</v>
      </c>
      <c r="DI273" s="1">
        <v>2949.48</v>
      </c>
      <c r="DK273" s="1">
        <v>381</v>
      </c>
      <c r="DL273" s="1">
        <v>9.24</v>
      </c>
      <c r="DM273" s="1">
        <v>1200.78</v>
      </c>
      <c r="DO273" s="1">
        <v>451.62</v>
      </c>
      <c r="DP273" s="1">
        <v>444</v>
      </c>
      <c r="DT273" s="1">
        <v>484</v>
      </c>
      <c r="DU273" s="1">
        <v>348</v>
      </c>
      <c r="DV273" s="1">
        <v>313.2</v>
      </c>
      <c r="DW273" s="1">
        <v>470.96</v>
      </c>
      <c r="DX273" s="1">
        <v>19722.64</v>
      </c>
      <c r="DY273" s="1">
        <v>3.7</v>
      </c>
      <c r="DZ273" s="1">
        <v>606.96</v>
      </c>
      <c r="EA273" s="1">
        <v>2421.7199999999998</v>
      </c>
      <c r="EB273" s="1">
        <v>41.83</v>
      </c>
      <c r="EC273" s="1">
        <v>1639.68</v>
      </c>
      <c r="ED273" s="1">
        <v>207.88399999999999</v>
      </c>
      <c r="EE273" s="1">
        <v>814.5</v>
      </c>
    </row>
    <row r="274" spans="1:135" x14ac:dyDescent="0.2">
      <c r="A274" s="2"/>
    </row>
    <row r="275" spans="1:135" x14ac:dyDescent="0.2">
      <c r="A275" s="2"/>
      <c r="F275" s="1" t="s">
        <v>322</v>
      </c>
      <c r="G275" s="1" t="s">
        <v>320</v>
      </c>
      <c r="J275" s="1" t="s">
        <v>318</v>
      </c>
      <c r="L275" s="1" t="s">
        <v>317</v>
      </c>
      <c r="M275" s="1" t="s">
        <v>319</v>
      </c>
      <c r="N275" s="1" t="s">
        <v>324</v>
      </c>
      <c r="O275" s="1" t="s">
        <v>365</v>
      </c>
      <c r="P275" s="1" t="s">
        <v>361</v>
      </c>
      <c r="Q275" s="1" t="s">
        <v>362</v>
      </c>
      <c r="U275" s="1" t="s">
        <v>330</v>
      </c>
      <c r="V275" s="1" t="s">
        <v>415</v>
      </c>
      <c r="W275" s="1" t="s">
        <v>418</v>
      </c>
      <c r="Z275" s="1" t="s">
        <v>413</v>
      </c>
      <c r="AA275" s="1" t="s">
        <v>423</v>
      </c>
      <c r="AB275" s="1" t="s">
        <v>421</v>
      </c>
      <c r="AC275" s="1" t="s">
        <v>427</v>
      </c>
      <c r="AE275" s="1" t="s">
        <v>426</v>
      </c>
      <c r="AH275" s="1">
        <v>326636013</v>
      </c>
      <c r="AP275" s="1" t="s">
        <v>434</v>
      </c>
      <c r="AS275" s="1" t="s">
        <v>435</v>
      </c>
      <c r="AT275" s="1" t="s">
        <v>430</v>
      </c>
      <c r="AV275" s="1" t="s">
        <v>356</v>
      </c>
      <c r="BA275" s="1" t="s">
        <v>359</v>
      </c>
      <c r="BB275" s="1" t="s">
        <v>358</v>
      </c>
      <c r="BD275" s="1" t="s">
        <v>369</v>
      </c>
      <c r="BE275" s="1" t="s">
        <v>380</v>
      </c>
      <c r="BG275" s="1" t="s">
        <v>355</v>
      </c>
      <c r="BO275" s="1" t="s">
        <v>348</v>
      </c>
      <c r="BP275" s="1" t="s">
        <v>343</v>
      </c>
      <c r="BR275" s="1" t="s">
        <v>345</v>
      </c>
      <c r="BY275" s="1" t="s">
        <v>373</v>
      </c>
      <c r="BZ275" s="1" t="s">
        <v>371</v>
      </c>
      <c r="CG275" s="1" t="s">
        <v>372</v>
      </c>
      <c r="CH275" s="1" t="s">
        <v>385</v>
      </c>
      <c r="CJ275" s="1" t="s">
        <v>383</v>
      </c>
      <c r="CT275" s="1">
        <v>327192013</v>
      </c>
      <c r="CU275" s="1" t="s">
        <v>360</v>
      </c>
      <c r="CZ275" s="1" t="s">
        <v>331</v>
      </c>
      <c r="DC275" s="1" t="s">
        <v>398</v>
      </c>
      <c r="DF275" s="1" t="s">
        <v>391</v>
      </c>
      <c r="DG275" s="1" t="s">
        <v>392</v>
      </c>
      <c r="DH275" s="1">
        <v>326635016</v>
      </c>
      <c r="DI275" s="1" t="s">
        <v>400</v>
      </c>
      <c r="DO275" s="1" t="s">
        <v>420</v>
      </c>
      <c r="DT275" s="1" t="s">
        <v>410</v>
      </c>
      <c r="DU275" s="1" t="s">
        <v>337</v>
      </c>
      <c r="DV275" s="1" t="s">
        <v>335</v>
      </c>
      <c r="DX275" s="1" t="s">
        <v>334</v>
      </c>
      <c r="EA275" s="1" t="s">
        <v>336</v>
      </c>
      <c r="EB275" s="1" t="s">
        <v>327</v>
      </c>
      <c r="EC275" s="1" t="s">
        <v>325</v>
      </c>
    </row>
    <row r="276" spans="1:135" x14ac:dyDescent="0.2">
      <c r="A276" s="2"/>
    </row>
    <row r="277" spans="1:135" x14ac:dyDescent="0.2">
      <c r="A277" s="2"/>
    </row>
    <row r="278" spans="1:135" x14ac:dyDescent="0.2">
      <c r="A278" s="2"/>
    </row>
    <row r="279" spans="1:135" x14ac:dyDescent="0.2">
      <c r="A279" s="2"/>
    </row>
    <row r="280" spans="1:135" x14ac:dyDescent="0.2">
      <c r="A280" s="2"/>
    </row>
    <row r="281" spans="1:135" x14ac:dyDescent="0.2">
      <c r="A281" s="2"/>
    </row>
    <row r="282" spans="1:135" x14ac:dyDescent="0.2">
      <c r="A282" s="2"/>
    </row>
    <row r="283" spans="1:135" x14ac:dyDescent="0.2">
      <c r="A283" s="2"/>
    </row>
    <row r="284" spans="1:135" x14ac:dyDescent="0.2">
      <c r="A284" s="2"/>
    </row>
    <row r="285" spans="1:135" x14ac:dyDescent="0.2">
      <c r="A285" s="2"/>
    </row>
    <row r="286" spans="1:135" x14ac:dyDescent="0.2">
      <c r="A286" s="2"/>
    </row>
    <row r="287" spans="1:135" x14ac:dyDescent="0.2">
      <c r="A287" s="2"/>
    </row>
    <row r="288" spans="1:135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33" x14ac:dyDescent="0.2">
      <c r="A305" s="2"/>
    </row>
    <row r="306" spans="1:133" x14ac:dyDescent="0.2">
      <c r="A306" s="2"/>
    </row>
    <row r="307" spans="1:133" x14ac:dyDescent="0.2">
      <c r="A307" s="2"/>
    </row>
    <row r="308" spans="1:133" x14ac:dyDescent="0.2">
      <c r="A308" s="2"/>
      <c r="B308" s="1" t="s">
        <v>190</v>
      </c>
      <c r="C308" s="1" t="s">
        <v>189</v>
      </c>
      <c r="D308" s="1" t="s">
        <v>613</v>
      </c>
      <c r="E308" s="1" t="s">
        <v>614</v>
      </c>
      <c r="F308" s="1" t="s">
        <v>193</v>
      </c>
      <c r="I308" s="1" t="s">
        <v>549</v>
      </c>
      <c r="N308" s="1" t="s">
        <v>291</v>
      </c>
      <c r="P308" s="1" t="s">
        <v>615</v>
      </c>
      <c r="Q308" s="1" t="s">
        <v>551</v>
      </c>
      <c r="Z308" s="1" t="s">
        <v>303</v>
      </c>
      <c r="AA308" s="1" t="s">
        <v>616</v>
      </c>
      <c r="AB308" s="1" t="s">
        <v>617</v>
      </c>
      <c r="AO308" s="1" t="s">
        <v>312</v>
      </c>
      <c r="AT308" s="1" t="s">
        <v>618</v>
      </c>
      <c r="AU308" s="1" t="s">
        <v>619</v>
      </c>
      <c r="BA308" s="1" t="s">
        <v>620</v>
      </c>
      <c r="BB308" s="1" t="s">
        <v>561</v>
      </c>
      <c r="BD308" s="1" t="s">
        <v>621</v>
      </c>
      <c r="BE308" s="1" t="s">
        <v>622</v>
      </c>
      <c r="BF308" s="1" t="s">
        <v>623</v>
      </c>
      <c r="BH308" s="1" t="s">
        <v>565</v>
      </c>
      <c r="BO308" s="1" t="s">
        <v>624</v>
      </c>
      <c r="BP308" s="1" t="s">
        <v>624</v>
      </c>
      <c r="BR308" s="1" t="s">
        <v>570</v>
      </c>
      <c r="BT308" s="1" t="s">
        <v>625</v>
      </c>
      <c r="BY308" s="1" t="s">
        <v>626</v>
      </c>
      <c r="CG308" s="1" t="s">
        <v>627</v>
      </c>
      <c r="CH308" s="1" t="s">
        <v>628</v>
      </c>
      <c r="CT308" s="1" t="s">
        <v>203</v>
      </c>
      <c r="CX308" s="1" t="s">
        <v>629</v>
      </c>
      <c r="CZ308" s="1" t="s">
        <v>630</v>
      </c>
      <c r="DC308" s="1" t="s">
        <v>631</v>
      </c>
      <c r="DE308" s="1" t="s">
        <v>632</v>
      </c>
      <c r="DF308" s="1" t="s">
        <v>285</v>
      </c>
      <c r="DG308" s="1" t="s">
        <v>633</v>
      </c>
      <c r="DH308" s="1" t="s">
        <v>634</v>
      </c>
      <c r="DL308" s="1" t="s">
        <v>296</v>
      </c>
      <c r="DM308" s="1" t="s">
        <v>635</v>
      </c>
      <c r="DO308" s="1" t="s">
        <v>636</v>
      </c>
      <c r="DP308" s="1" t="s">
        <v>204</v>
      </c>
      <c r="DU308" s="1" t="s">
        <v>637</v>
      </c>
      <c r="DV308" s="1" t="s">
        <v>201</v>
      </c>
      <c r="DW308" s="1" t="s">
        <v>638</v>
      </c>
      <c r="EA308" s="1" t="s">
        <v>639</v>
      </c>
      <c r="EB308" s="1" t="s">
        <v>640</v>
      </c>
    </row>
    <row r="309" spans="1:133" x14ac:dyDescent="0.2">
      <c r="A309" s="2" t="s">
        <v>641</v>
      </c>
      <c r="B309" s="1">
        <v>6</v>
      </c>
      <c r="C309" s="1">
        <v>70.7</v>
      </c>
      <c r="D309" s="1">
        <v>7.7679999999999998</v>
      </c>
      <c r="E309" s="1">
        <v>82.016999999999996</v>
      </c>
      <c r="F309" s="1">
        <v>344.1</v>
      </c>
      <c r="I309" s="1">
        <v>849.68</v>
      </c>
      <c r="N309" s="1">
        <v>130.4</v>
      </c>
      <c r="P309" s="1">
        <v>571.85</v>
      </c>
      <c r="Q309" s="1">
        <v>551</v>
      </c>
      <c r="Z309" s="1">
        <v>12</v>
      </c>
      <c r="AA309" s="1">
        <v>1013.66</v>
      </c>
      <c r="AB309" s="1">
        <v>319.5</v>
      </c>
      <c r="AO309" s="1">
        <v>392</v>
      </c>
      <c r="AT309" s="1">
        <v>12</v>
      </c>
      <c r="AU309" s="1">
        <v>40</v>
      </c>
      <c r="BA309" s="1">
        <v>2</v>
      </c>
      <c r="BB309" s="1">
        <v>25.9</v>
      </c>
      <c r="BD309" s="1">
        <v>83.72</v>
      </c>
      <c r="BE309" s="1">
        <v>929.2</v>
      </c>
      <c r="BF309" s="1">
        <v>432.4</v>
      </c>
      <c r="BO309" s="1">
        <v>42</v>
      </c>
      <c r="BP309" s="1">
        <v>42</v>
      </c>
      <c r="BR309" s="1">
        <v>-1.5</v>
      </c>
      <c r="BT309" s="1">
        <v>2.1</v>
      </c>
      <c r="BY309" s="1">
        <v>3</v>
      </c>
      <c r="CG309" s="1">
        <v>-45</v>
      </c>
      <c r="CH309" s="1">
        <v>168</v>
      </c>
      <c r="CT309" s="1">
        <v>-4.07</v>
      </c>
      <c r="CX309" s="1">
        <v>2776</v>
      </c>
      <c r="CZ309" s="1">
        <v>157.25</v>
      </c>
      <c r="DC309" s="1">
        <v>660.298</v>
      </c>
      <c r="DE309" s="1">
        <v>5152</v>
      </c>
      <c r="DF309" s="1">
        <v>7.5</v>
      </c>
      <c r="DG309" s="1">
        <v>954.5</v>
      </c>
      <c r="DH309" s="1">
        <v>16.84</v>
      </c>
      <c r="DL309" s="1">
        <v>439.02</v>
      </c>
      <c r="DM309" s="1">
        <v>-4.25</v>
      </c>
      <c r="DO309" s="1">
        <v>409.28</v>
      </c>
      <c r="DP309" s="1">
        <v>120.96</v>
      </c>
      <c r="DU309" s="1">
        <v>70.400000000000006</v>
      </c>
      <c r="DV309" s="1">
        <v>136.6</v>
      </c>
      <c r="DW309" s="1">
        <v>121.41</v>
      </c>
      <c r="EA309" s="1">
        <v>429.40499999999997</v>
      </c>
      <c r="EB309" s="1">
        <v>46756.084999999999</v>
      </c>
      <c r="EC309" s="1">
        <v>216771.973</v>
      </c>
    </row>
    <row r="310" spans="1:133" x14ac:dyDescent="0.2">
      <c r="A310" s="2" t="s">
        <v>642</v>
      </c>
      <c r="B310" s="1">
        <v>6</v>
      </c>
      <c r="D310" s="1">
        <v>1.946</v>
      </c>
      <c r="E310" s="1">
        <v>2E-3</v>
      </c>
      <c r="F310" s="1">
        <v>11.84</v>
      </c>
      <c r="I310" s="1">
        <v>5.2</v>
      </c>
      <c r="P310" s="1">
        <v>1.08</v>
      </c>
      <c r="AA310" s="1">
        <v>4.32</v>
      </c>
      <c r="AB310" s="1">
        <v>3</v>
      </c>
      <c r="AT310" s="1">
        <v>4</v>
      </c>
      <c r="BA310" s="1">
        <v>0.75</v>
      </c>
      <c r="BB310" s="1">
        <v>3.7</v>
      </c>
      <c r="BD310" s="1">
        <v>5.52</v>
      </c>
      <c r="BH310" s="1">
        <v>1.5</v>
      </c>
      <c r="BR310" s="1">
        <v>3</v>
      </c>
      <c r="BY310" s="1">
        <v>1.5</v>
      </c>
      <c r="CT310" s="1">
        <v>2.96</v>
      </c>
      <c r="CX310" s="1">
        <v>1.2</v>
      </c>
      <c r="DC310" s="1">
        <v>3</v>
      </c>
      <c r="DE310" s="1">
        <v>3</v>
      </c>
      <c r="DG310" s="1">
        <v>132</v>
      </c>
      <c r="DL310" s="1">
        <v>3.06</v>
      </c>
      <c r="DO310" s="1">
        <v>110.88</v>
      </c>
      <c r="DW310" s="1">
        <v>2.2799999999999998</v>
      </c>
      <c r="EA310" s="1">
        <v>2.2200000000000002</v>
      </c>
      <c r="EB310" s="1">
        <v>1521.7840000000001</v>
      </c>
      <c r="EC310" s="1">
        <v>67836.357999999993</v>
      </c>
    </row>
    <row r="311" spans="1:133" x14ac:dyDescent="0.2">
      <c r="A311" s="2"/>
      <c r="B311" s="1" t="s">
        <v>190</v>
      </c>
      <c r="C311" s="1" t="s">
        <v>189</v>
      </c>
      <c r="F311" s="1" t="s">
        <v>193</v>
      </c>
      <c r="N311" s="1" t="s">
        <v>291</v>
      </c>
      <c r="Z311" s="1" t="s">
        <v>303</v>
      </c>
      <c r="AO311" s="1" t="s">
        <v>312</v>
      </c>
      <c r="CT311" s="1" t="s">
        <v>203</v>
      </c>
      <c r="DF311" s="1" t="s">
        <v>285</v>
      </c>
      <c r="DL311" s="1" t="s">
        <v>296</v>
      </c>
      <c r="DP311" s="1" t="s">
        <v>204</v>
      </c>
      <c r="DV311" s="1" t="s">
        <v>201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41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31" t="s">
        <v>694</v>
      </c>
      <c r="B1" s="31" t="s">
        <v>694</v>
      </c>
    </row>
    <row r="2" spans="1:2" x14ac:dyDescent="0.2">
      <c r="A2" s="31" t="s">
        <v>238</v>
      </c>
      <c r="B2" s="31" t="s">
        <v>669</v>
      </c>
    </row>
    <row r="3" spans="1:2" x14ac:dyDescent="0.2">
      <c r="A3" s="31" t="s">
        <v>237</v>
      </c>
      <c r="B3" s="31" t="s">
        <v>669</v>
      </c>
    </row>
    <row r="4" spans="1:2" x14ac:dyDescent="0.2">
      <c r="A4" s="31" t="s">
        <v>234</v>
      </c>
      <c r="B4" s="31" t="s">
        <v>669</v>
      </c>
    </row>
    <row r="5" spans="1:2" x14ac:dyDescent="0.2">
      <c r="A5" s="31" t="s">
        <v>235</v>
      </c>
      <c r="B5" s="31" t="s">
        <v>669</v>
      </c>
    </row>
    <row r="6" spans="1:2" x14ac:dyDescent="0.2">
      <c r="A6" s="31" t="s">
        <v>236</v>
      </c>
      <c r="B6" s="31" t="s">
        <v>669</v>
      </c>
    </row>
    <row r="7" spans="1:2" x14ac:dyDescent="0.2">
      <c r="A7" s="31" t="s">
        <v>229</v>
      </c>
      <c r="B7" s="31" t="s">
        <v>661</v>
      </c>
    </row>
    <row r="8" spans="1:2" x14ac:dyDescent="0.2">
      <c r="A8" s="31" t="s">
        <v>223</v>
      </c>
      <c r="B8" s="31" t="s">
        <v>661</v>
      </c>
    </row>
    <row r="9" spans="1:2" x14ac:dyDescent="0.2">
      <c r="A9" s="31" t="s">
        <v>232</v>
      </c>
      <c r="B9" s="31" t="s">
        <v>664</v>
      </c>
    </row>
    <row r="10" spans="1:2" x14ac:dyDescent="0.2">
      <c r="A10" s="31" t="s">
        <v>225</v>
      </c>
      <c r="B10" s="31" t="s">
        <v>664</v>
      </c>
    </row>
    <row r="11" spans="1:2" x14ac:dyDescent="0.2">
      <c r="A11" s="31" t="s">
        <v>231</v>
      </c>
      <c r="B11" s="31" t="s">
        <v>664</v>
      </c>
    </row>
    <row r="12" spans="1:2" x14ac:dyDescent="0.2">
      <c r="A12" s="31" t="s">
        <v>240</v>
      </c>
      <c r="B12" s="31" t="s">
        <v>664</v>
      </c>
    </row>
    <row r="13" spans="1:2" x14ac:dyDescent="0.2">
      <c r="A13" s="31" t="s">
        <v>222</v>
      </c>
      <c r="B13" s="31" t="s">
        <v>654</v>
      </c>
    </row>
    <row r="14" spans="1:2" x14ac:dyDescent="0.2">
      <c r="A14" s="31" t="s">
        <v>224</v>
      </c>
      <c r="B14" s="31" t="s">
        <v>661</v>
      </c>
    </row>
    <row r="15" spans="1:2" x14ac:dyDescent="0.2">
      <c r="A15" s="31" t="s">
        <v>226</v>
      </c>
      <c r="B15" s="31" t="s">
        <v>661</v>
      </c>
    </row>
    <row r="16" spans="1:2" x14ac:dyDescent="0.2">
      <c r="A16" s="31" t="s">
        <v>227</v>
      </c>
      <c r="B16" s="31" t="s">
        <v>661</v>
      </c>
    </row>
    <row r="17" spans="1:2" x14ac:dyDescent="0.2">
      <c r="A17" s="31" t="s">
        <v>562</v>
      </c>
      <c r="B17" s="31" t="s">
        <v>661</v>
      </c>
    </row>
    <row r="18" spans="1:2" x14ac:dyDescent="0.2">
      <c r="A18" s="31" t="s">
        <v>228</v>
      </c>
      <c r="B18" s="31" t="s">
        <v>661</v>
      </c>
    </row>
    <row r="19" spans="1:2" x14ac:dyDescent="0.2">
      <c r="A19" s="31" t="s">
        <v>716</v>
      </c>
      <c r="B19" s="31" t="s">
        <v>664</v>
      </c>
    </row>
    <row r="20" spans="1:2" x14ac:dyDescent="0.2">
      <c r="A20" s="31" t="s">
        <v>215</v>
      </c>
      <c r="B20" s="31" t="s">
        <v>664</v>
      </c>
    </row>
    <row r="21" spans="1:2" x14ac:dyDescent="0.2">
      <c r="A21" s="31" t="s">
        <v>220</v>
      </c>
      <c r="B21" s="31" t="s">
        <v>661</v>
      </c>
    </row>
    <row r="22" spans="1:2" x14ac:dyDescent="0.2">
      <c r="A22" s="31" t="s">
        <v>230</v>
      </c>
      <c r="B22" s="31" t="s">
        <v>661</v>
      </c>
    </row>
    <row r="23" spans="1:2" x14ac:dyDescent="0.2">
      <c r="A23" s="31" t="s">
        <v>214</v>
      </c>
      <c r="B23" s="31" t="s">
        <v>661</v>
      </c>
    </row>
    <row r="24" spans="1:2" x14ac:dyDescent="0.2">
      <c r="A24" s="31" t="s">
        <v>221</v>
      </c>
      <c r="B24" s="31" t="s">
        <v>664</v>
      </c>
    </row>
    <row r="25" spans="1:2" x14ac:dyDescent="0.2">
      <c r="A25" s="31" t="s">
        <v>216</v>
      </c>
      <c r="B25" s="31" t="s">
        <v>664</v>
      </c>
    </row>
    <row r="26" spans="1:2" x14ac:dyDescent="0.2">
      <c r="A26" s="31" t="s">
        <v>217</v>
      </c>
      <c r="B26" s="31" t="s">
        <v>664</v>
      </c>
    </row>
    <row r="27" spans="1:2" x14ac:dyDescent="0.2">
      <c r="A27" s="31" t="s">
        <v>218</v>
      </c>
      <c r="B27" s="31" t="s">
        <v>664</v>
      </c>
    </row>
    <row r="28" spans="1:2" x14ac:dyDescent="0.2">
      <c r="A28" s="31" t="s">
        <v>219</v>
      </c>
      <c r="B28" s="31" t="s">
        <v>664</v>
      </c>
    </row>
    <row r="29" spans="1:2" x14ac:dyDescent="0.2">
      <c r="A29" s="31" t="s">
        <v>239</v>
      </c>
      <c r="B29" s="31" t="s">
        <v>664</v>
      </c>
    </row>
    <row r="30" spans="1:2" x14ac:dyDescent="0.2">
      <c r="A30" s="31" t="s">
        <v>233</v>
      </c>
      <c r="B30" s="31" t="s">
        <v>661</v>
      </c>
    </row>
    <row r="31" spans="1:2" x14ac:dyDescent="0.2">
      <c r="A31" s="31" t="s">
        <v>213</v>
      </c>
      <c r="B31" s="31" t="s">
        <v>664</v>
      </c>
    </row>
    <row r="32" spans="1:2" x14ac:dyDescent="0.2">
      <c r="A32" s="31" t="s">
        <v>206</v>
      </c>
      <c r="B32" s="31" t="s">
        <v>664</v>
      </c>
    </row>
    <row r="33" spans="1:2" x14ac:dyDescent="0.2">
      <c r="A33" s="31" t="s">
        <v>205</v>
      </c>
      <c r="B33" s="31" t="s">
        <v>664</v>
      </c>
    </row>
    <row r="34" spans="1:2" x14ac:dyDescent="0.2">
      <c r="A34" s="31" t="s">
        <v>204</v>
      </c>
      <c r="B34" s="31" t="s">
        <v>661</v>
      </c>
    </row>
    <row r="35" spans="1:2" x14ac:dyDescent="0.2">
      <c r="A35" s="31" t="s">
        <v>210</v>
      </c>
      <c r="B35" s="31" t="s">
        <v>664</v>
      </c>
    </row>
    <row r="36" spans="1:2" x14ac:dyDescent="0.2">
      <c r="A36" s="31" t="s">
        <v>208</v>
      </c>
      <c r="B36" s="31" t="s">
        <v>664</v>
      </c>
    </row>
    <row r="37" spans="1:2" x14ac:dyDescent="0.2">
      <c r="A37" s="31" t="s">
        <v>207</v>
      </c>
      <c r="B37" s="31" t="s">
        <v>664</v>
      </c>
    </row>
    <row r="38" spans="1:2" x14ac:dyDescent="0.2">
      <c r="A38" s="31" t="s">
        <v>212</v>
      </c>
      <c r="B38" s="31" t="s">
        <v>654</v>
      </c>
    </row>
    <row r="39" spans="1:2" x14ac:dyDescent="0.2">
      <c r="A39" s="31" t="s">
        <v>585</v>
      </c>
      <c r="B39" s="31" t="s">
        <v>664</v>
      </c>
    </row>
    <row r="40" spans="1:2" x14ac:dyDescent="0.2">
      <c r="A40" s="31" t="s">
        <v>211</v>
      </c>
      <c r="B40" s="31" t="s">
        <v>664</v>
      </c>
    </row>
    <row r="41" spans="1:2" x14ac:dyDescent="0.2">
      <c r="A41" s="31" t="s">
        <v>209</v>
      </c>
      <c r="B41" s="31" t="s">
        <v>664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41" t="s">
        <v>694</v>
      </c>
    </row>
    <row r="2" spans="1:1" x14ac:dyDescent="0.2">
      <c r="A2" s="31" t="s">
        <v>664</v>
      </c>
    </row>
    <row r="3" spans="1:1" x14ac:dyDescent="0.2">
      <c r="A3" s="31" t="s">
        <v>669</v>
      </c>
    </row>
    <row r="4" spans="1:1" x14ac:dyDescent="0.2">
      <c r="A4" s="31" t="s">
        <v>667</v>
      </c>
    </row>
    <row r="5" spans="1:1" x14ac:dyDescent="0.2">
      <c r="A5" s="31" t="s">
        <v>658</v>
      </c>
    </row>
    <row r="6" spans="1:1" x14ac:dyDescent="0.2">
      <c r="A6" s="31" t="s">
        <v>715</v>
      </c>
    </row>
    <row r="7" spans="1:1" x14ac:dyDescent="0.2">
      <c r="A7" s="31" t="s">
        <v>654</v>
      </c>
    </row>
    <row r="8" spans="1:1" x14ac:dyDescent="0.2">
      <c r="A8" s="31" t="s">
        <v>661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3"/>
  <sheetViews>
    <sheetView topLeftCell="E1" zoomScale="90" zoomScaleNormal="90" workbookViewId="0">
      <pane ySplit="1" topLeftCell="A2" activePane="bottomLeft" state="frozen"/>
      <selection activeCell="E1" sqref="E1"/>
      <selection pane="bottomLeft" activeCell="X15" sqref="X15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5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5" customWidth="1"/>
    <col min="12" max="12" width="9.1640625" style="6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10" customFormat="1" ht="30" customHeight="1" x14ac:dyDescent="0.2">
      <c r="A1" s="7" t="s">
        <v>643</v>
      </c>
      <c r="B1" s="7" t="s">
        <v>644</v>
      </c>
      <c r="C1" s="7" t="s">
        <v>168</v>
      </c>
      <c r="D1" s="7" t="s">
        <v>645</v>
      </c>
      <c r="E1" s="7" t="s">
        <v>646</v>
      </c>
      <c r="F1" s="8" t="s">
        <v>647</v>
      </c>
      <c r="G1" s="8" t="s">
        <v>648</v>
      </c>
      <c r="H1" s="7" t="s">
        <v>649</v>
      </c>
      <c r="I1" s="7"/>
      <c r="J1" s="7" t="s">
        <v>650</v>
      </c>
      <c r="K1" s="8" t="s">
        <v>651</v>
      </c>
      <c r="L1" s="9" t="s">
        <v>652</v>
      </c>
      <c r="M1" s="7" t="s">
        <v>653</v>
      </c>
      <c r="O1" s="11" t="s">
        <v>465</v>
      </c>
    </row>
    <row r="2" spans="1:19" ht="14.5" customHeight="1" x14ac:dyDescent="0.2">
      <c r="A2" s="42" t="s">
        <v>654</v>
      </c>
      <c r="B2" s="12" t="s">
        <v>655</v>
      </c>
      <c r="C2" s="13" t="s">
        <v>169</v>
      </c>
      <c r="D2" s="13" t="s">
        <v>212</v>
      </c>
      <c r="E2" s="13">
        <f>IFERROR(INDEX('файл остатки'!$A$5:$FG$265,MATCH($O$1,'файл остатки'!$A$5:$A$228,0),MATCH(D2,'файл остатки'!$A$5:$FG$5,0)), 0)</f>
        <v>-598.79999999999995</v>
      </c>
      <c r="F2" s="13">
        <f>IFERROR(INDEX('файл остатки'!$A$5:$FG$265,MATCH($O$2,'файл остатки'!$A$5:$A$228,0),MATCH(D2,'файл остатки'!$A$5:$FG$5,0)), 0)</f>
        <v>0</v>
      </c>
      <c r="G2" s="13">
        <f t="shared" ref="G2:G10" si="0">MIN(E2, 0)</f>
        <v>-598.79999999999995</v>
      </c>
      <c r="H2" s="13">
        <v>0</v>
      </c>
      <c r="J2" s="14">
        <v>850</v>
      </c>
      <c r="K2" s="14">
        <f>-(G2 + G3) / J2</f>
        <v>0.70447058823529407</v>
      </c>
      <c r="L2" s="14">
        <f>ROUND(K2, 0)</f>
        <v>1</v>
      </c>
      <c r="O2" s="15" t="s">
        <v>459</v>
      </c>
      <c r="R2" s="14" t="s">
        <v>656</v>
      </c>
      <c r="S2" s="14">
        <v>3</v>
      </c>
    </row>
    <row r="3" spans="1:19" x14ac:dyDescent="0.2">
      <c r="A3" s="42"/>
      <c r="B3" s="16" t="s">
        <v>657</v>
      </c>
      <c r="C3" s="17" t="s">
        <v>172</v>
      </c>
      <c r="D3" s="17" t="s">
        <v>222</v>
      </c>
      <c r="E3" s="17">
        <f>IFERROR(INDEX('файл остатки'!$A$5:$FG$265,MATCH($O$1,'файл остатки'!$A$5:$A$228,0),MATCH(D3,'файл остатки'!$A$5:$FG$5,0)), 0)</f>
        <v>83.16</v>
      </c>
      <c r="F3" s="17">
        <f>IFERROR(INDEX('файл остатки'!$A$5:$FG$265,MATCH($O$2,'файл остатки'!$A$5:$A$228,0),MATCH(D3,'файл остатки'!$A$5:$FG$5,0)), 0)</f>
        <v>113.17333333333301</v>
      </c>
      <c r="G3" s="17">
        <f t="shared" si="0"/>
        <v>0</v>
      </c>
      <c r="H3" s="17">
        <v>0</v>
      </c>
    </row>
    <row r="4" spans="1:19" ht="14.5" customHeight="1" x14ac:dyDescent="0.2">
      <c r="A4" s="42" t="s">
        <v>658</v>
      </c>
      <c r="B4" s="44" t="s">
        <v>659</v>
      </c>
      <c r="C4" s="18" t="s">
        <v>172</v>
      </c>
      <c r="D4" s="18" t="s">
        <v>242</v>
      </c>
      <c r="E4" s="18">
        <f>IFERROR(INDEX('файл остатки'!$A$5:$FG$265,MATCH($O$1,'файл остатки'!$A$5:$A$228,0),MATCH(D4,'файл остатки'!$A$5:$FG$5,0)), 0)</f>
        <v>-46.875</v>
      </c>
      <c r="F4" s="18">
        <f>IFERROR(INDEX('файл остатки'!$A$5:$FG$265,MATCH($O$2,'файл остатки'!$A$5:$A$228,0),MATCH(D4,'файл остатки'!$A$5:$FG$5,0)), 0)</f>
        <v>0</v>
      </c>
      <c r="G4" s="18">
        <f t="shared" si="0"/>
        <v>-46.875</v>
      </c>
      <c r="H4" s="18">
        <v>0</v>
      </c>
      <c r="J4" s="14">
        <v>1000</v>
      </c>
      <c r="K4" s="14">
        <f>-(G4 + G5 + G6 + G7 + G8 + G9 + G10) / J4</f>
        <v>0.81474999999999997</v>
      </c>
      <c r="L4" s="14">
        <f>ROUND(K4, 0)</f>
        <v>1</v>
      </c>
      <c r="R4" s="14" t="s">
        <v>660</v>
      </c>
      <c r="S4" s="14">
        <v>4</v>
      </c>
    </row>
    <row r="5" spans="1:19" x14ac:dyDescent="0.2">
      <c r="A5" s="42"/>
      <c r="B5" s="42"/>
      <c r="C5" s="18" t="s">
        <v>171</v>
      </c>
      <c r="D5" s="18" t="s">
        <v>251</v>
      </c>
      <c r="E5" s="18">
        <f>IFERROR(INDEX('файл остатки'!$A$5:$FG$265,MATCH($O$1,'файл остатки'!$A$5:$A$228,0),MATCH(D5,'файл остатки'!$A$5:$FG$5,0)), 0)</f>
        <v>-48</v>
      </c>
      <c r="F5" s="18">
        <f>IFERROR(INDEX('файл остатки'!$A$5:$FG$265,MATCH($O$2,'файл остатки'!$A$5:$A$228,0),MATCH(D5,'файл остатки'!$A$5:$FG$5,0)), 0)</f>
        <v>0</v>
      </c>
      <c r="G5" s="18">
        <f t="shared" si="0"/>
        <v>-48</v>
      </c>
      <c r="H5" s="18">
        <v>0</v>
      </c>
    </row>
    <row r="6" spans="1:19" x14ac:dyDescent="0.2">
      <c r="A6" s="42"/>
      <c r="B6" s="42"/>
      <c r="C6" s="18" t="s">
        <v>179</v>
      </c>
      <c r="D6" s="18" t="s">
        <v>252</v>
      </c>
      <c r="E6" s="18">
        <f>IFERROR(INDEX('файл остатки'!$A$5:$FG$265,MATCH($O$1,'файл остатки'!$A$5:$A$228,0),MATCH(D6,'файл остатки'!$A$5:$FG$5,0)), 0)</f>
        <v>0</v>
      </c>
      <c r="F6" s="18">
        <f>IFERROR(INDEX('файл остатки'!$A$5:$FG$265,MATCH($O$2,'файл остатки'!$A$5:$A$228,0),MATCH(D6,'файл остатки'!$A$5:$FG$5,0)), 0)</f>
        <v>0</v>
      </c>
      <c r="G6" s="18">
        <f t="shared" si="0"/>
        <v>0</v>
      </c>
      <c r="H6" s="18">
        <v>0</v>
      </c>
    </row>
    <row r="7" spans="1:19" x14ac:dyDescent="0.2">
      <c r="A7" s="42"/>
      <c r="B7" s="44"/>
      <c r="C7" s="18" t="s">
        <v>175</v>
      </c>
      <c r="D7" s="18" t="s">
        <v>253</v>
      </c>
      <c r="E7" s="18">
        <f>IFERROR(INDEX('файл остатки'!$A$5:$FG$265,MATCH($O$1,'файл остатки'!$A$5:$A$228,0),MATCH(D7,'файл остатки'!$A$5:$FG$5,0)), 0)</f>
        <v>-595</v>
      </c>
      <c r="F7" s="18">
        <f>IFERROR(INDEX('файл остатки'!$A$5:$FG$265,MATCH($O$2,'файл остатки'!$A$5:$A$228,0),MATCH(D7,'файл остатки'!$A$5:$FG$5,0)), 0)</f>
        <v>0</v>
      </c>
      <c r="G7" s="18">
        <f t="shared" si="0"/>
        <v>-595</v>
      </c>
      <c r="H7" s="18">
        <v>0</v>
      </c>
    </row>
    <row r="8" spans="1:19" ht="14.5" customHeight="1" x14ac:dyDescent="0.2">
      <c r="A8" s="42"/>
      <c r="B8" s="47" t="s">
        <v>165</v>
      </c>
      <c r="C8" s="20" t="s">
        <v>172</v>
      </c>
      <c r="D8" s="20" t="s">
        <v>256</v>
      </c>
      <c r="E8" s="20">
        <f>IFERROR(INDEX('файл остатки'!$A$5:$FG$265,MATCH($O$1,'файл остатки'!$A$5:$A$228,0),MATCH(D8,'файл остатки'!$A$5:$FG$5,0)), 0)</f>
        <v>-70.875</v>
      </c>
      <c r="F8" s="20">
        <f>IFERROR(INDEX('файл остатки'!$A$5:$FG$265,MATCH($O$2,'файл остатки'!$A$5:$A$228,0),MATCH(D8,'файл остатки'!$A$5:$FG$5,0)), 0)</f>
        <v>0</v>
      </c>
      <c r="G8" s="20">
        <f t="shared" si="0"/>
        <v>-70.875</v>
      </c>
      <c r="H8" s="20">
        <v>0</v>
      </c>
    </row>
    <row r="9" spans="1:19" x14ac:dyDescent="0.2">
      <c r="A9" s="42"/>
      <c r="B9" s="42"/>
      <c r="C9" s="20" t="s">
        <v>179</v>
      </c>
      <c r="D9" s="20" t="s">
        <v>261</v>
      </c>
      <c r="E9" s="20">
        <f>IFERROR(INDEX('файл остатки'!$A$5:$FG$265,MATCH($O$1,'файл остатки'!$A$5:$A$228,0),MATCH(D9,'файл остатки'!$A$5:$FG$5,0)), 0)</f>
        <v>0</v>
      </c>
      <c r="F9" s="20">
        <f>IFERROR(INDEX('файл остатки'!$A$5:$FG$265,MATCH($O$2,'файл остатки'!$A$5:$A$228,0),MATCH(D9,'файл остатки'!$A$5:$FG$5,0)), 0)</f>
        <v>0</v>
      </c>
      <c r="G9" s="20">
        <f t="shared" si="0"/>
        <v>0</v>
      </c>
      <c r="H9" s="20">
        <v>0</v>
      </c>
    </row>
    <row r="10" spans="1:19" x14ac:dyDescent="0.2">
      <c r="A10" s="42"/>
      <c r="B10" s="42"/>
      <c r="C10" s="20" t="s">
        <v>171</v>
      </c>
      <c r="D10" s="20" t="s">
        <v>262</v>
      </c>
      <c r="E10" s="20">
        <f>IFERROR(INDEX('файл остатки'!$A$5:$FG$265,MATCH($O$1,'файл остатки'!$A$5:$A$228,0),MATCH(D10,'файл остатки'!$A$5:$FG$5,0)), 0)</f>
        <v>-54</v>
      </c>
      <c r="F10" s="20">
        <f>IFERROR(INDEX('файл остатки'!$A$5:$FG$265,MATCH($O$2,'файл остатки'!$A$5:$A$228,0),MATCH(D10,'файл остатки'!$A$5:$FG$5,0)), 0)</f>
        <v>0</v>
      </c>
      <c r="G10" s="20">
        <f t="shared" si="0"/>
        <v>-54</v>
      </c>
      <c r="H10" s="20">
        <v>0</v>
      </c>
    </row>
    <row r="13" spans="1:19" ht="14.5" customHeight="1" x14ac:dyDescent="0.2">
      <c r="A13" s="42" t="s">
        <v>661</v>
      </c>
      <c r="B13" s="12" t="s">
        <v>655</v>
      </c>
      <c r="C13" s="13" t="s">
        <v>662</v>
      </c>
      <c r="D13" s="13" t="s">
        <v>204</v>
      </c>
      <c r="E13" s="13">
        <f>IFERROR(INDEX('файл остатки'!$A$5:$FG$265,MATCH($O$1,'файл остатки'!$A$5:$A$228,0),MATCH(D13,'файл остатки'!$A$5:$FG$5,0)), 0)</f>
        <v>-103.04</v>
      </c>
      <c r="F13" s="13">
        <f>IFERROR(INDEX('файл остатки'!$A$5:$FG$265,MATCH($O$2,'файл остатки'!$A$5:$A$228,0),MATCH(D13,'файл остатки'!$A$5:$FG$5,0)), 0)</f>
        <v>965.97333333333302</v>
      </c>
      <c r="G13" s="13">
        <f t="shared" ref="G13:G23" si="1">MIN(E13, 0)</f>
        <v>-103.04</v>
      </c>
      <c r="H13" s="13">
        <v>0</v>
      </c>
      <c r="J13" s="14">
        <v>850</v>
      </c>
      <c r="K13" s="14">
        <f>-(G13 + G14 + G15 + G16 + G17 + G18 + G19 + G20 + G21 + G22 + G23) / J13</f>
        <v>2.472847058823529</v>
      </c>
      <c r="L13" s="14">
        <f>ROUND(K13, 0)</f>
        <v>2</v>
      </c>
      <c r="R13" s="14" t="s">
        <v>663</v>
      </c>
      <c r="S13" s="14">
        <v>1</v>
      </c>
    </row>
    <row r="14" spans="1:19" ht="14.5" customHeight="1" x14ac:dyDescent="0.2">
      <c r="A14" s="42"/>
      <c r="B14" s="46" t="s">
        <v>657</v>
      </c>
      <c r="C14" s="17" t="s">
        <v>172</v>
      </c>
      <c r="D14" s="17" t="s">
        <v>224</v>
      </c>
      <c r="E14" s="17">
        <f>IFERROR(INDEX('файл остатки'!$A$5:$FG$265,MATCH($O$1,'файл остатки'!$A$5:$A$228,0),MATCH(D14,'файл остатки'!$A$5:$FG$5,0)), 0)</f>
        <v>-132</v>
      </c>
      <c r="F14" s="17">
        <f>IFERROR(INDEX('файл остатки'!$A$5:$FG$265,MATCH($O$2,'файл остатки'!$A$5:$A$228,0),MATCH(D14,'файл остатки'!$A$5:$FG$5,0)), 0)</f>
        <v>166.457142857143</v>
      </c>
      <c r="G14" s="17">
        <f t="shared" si="1"/>
        <v>-132</v>
      </c>
      <c r="H14" s="17">
        <v>0</v>
      </c>
    </row>
    <row r="15" spans="1:19" x14ac:dyDescent="0.2">
      <c r="A15" s="42"/>
      <c r="B15" s="42"/>
      <c r="C15" s="17" t="s">
        <v>173</v>
      </c>
      <c r="D15" s="17" t="s">
        <v>229</v>
      </c>
      <c r="E15" s="17">
        <f>IFERROR(INDEX('файл остатки'!$A$5:$FG$265,MATCH($O$1,'файл остатки'!$A$5:$A$228,0),MATCH(D15,'файл остатки'!$A$5:$FG$5,0)), 0)</f>
        <v>-712.8</v>
      </c>
      <c r="F15" s="17">
        <f>IFERROR(INDEX('файл остатки'!$A$5:$FG$265,MATCH($O$2,'файл остатки'!$A$5:$A$228,0),MATCH(D15,'файл остатки'!$A$5:$FG$5,0)), 0)</f>
        <v>4743.8285714285703</v>
      </c>
      <c r="G15" s="17">
        <f t="shared" si="1"/>
        <v>-712.8</v>
      </c>
      <c r="H15" s="17">
        <v>0</v>
      </c>
    </row>
    <row r="16" spans="1:19" x14ac:dyDescent="0.2">
      <c r="A16" s="42"/>
      <c r="B16" s="42"/>
      <c r="C16" s="17" t="s">
        <v>180</v>
      </c>
      <c r="D16" s="17" t="s">
        <v>230</v>
      </c>
      <c r="E16" s="17">
        <f>IFERROR(INDEX('файл остатки'!$A$5:$FG$265,MATCH($O$1,'файл остатки'!$A$5:$A$228,0),MATCH(D16,'файл остатки'!$A$5:$FG$5,0)), 0)</f>
        <v>-201.6</v>
      </c>
      <c r="F16" s="17">
        <f>IFERROR(INDEX('файл остатки'!$A$5:$FG$265,MATCH($O$2,'файл остатки'!$A$5:$A$228,0),MATCH(D16,'файл остатки'!$A$5:$FG$5,0)), 0)</f>
        <v>92.571428571428598</v>
      </c>
      <c r="G16" s="17">
        <f t="shared" si="1"/>
        <v>-201.6</v>
      </c>
      <c r="H16" s="17">
        <v>0</v>
      </c>
    </row>
    <row r="17" spans="1:19" x14ac:dyDescent="0.2">
      <c r="A17" s="42"/>
      <c r="B17" s="42"/>
      <c r="C17" s="17" t="s">
        <v>171</v>
      </c>
      <c r="D17" s="17" t="s">
        <v>220</v>
      </c>
      <c r="E17" s="17">
        <f>IFERROR(INDEX('файл остатки'!$A$5:$FG$265,MATCH($O$1,'файл остатки'!$A$5:$A$228,0),MATCH(D17,'файл остатки'!$A$5:$FG$5,0)), 0)</f>
        <v>-94.08</v>
      </c>
      <c r="F17" s="17">
        <f>IFERROR(INDEX('файл остатки'!$A$5:$FG$265,MATCH($O$2,'файл остатки'!$A$5:$A$228,0),MATCH(D17,'файл остатки'!$A$5:$FG$5,0)), 0)</f>
        <v>214.4</v>
      </c>
      <c r="G17" s="17">
        <f t="shared" si="1"/>
        <v>-94.08</v>
      </c>
      <c r="H17" s="17">
        <v>0</v>
      </c>
    </row>
    <row r="18" spans="1:19" x14ac:dyDescent="0.2">
      <c r="A18" s="42"/>
      <c r="B18" s="42"/>
      <c r="C18" s="17" t="s">
        <v>176</v>
      </c>
      <c r="D18" s="17" t="s">
        <v>214</v>
      </c>
      <c r="E18" s="17">
        <f>IFERROR(INDEX('файл остатки'!$A$5:$FG$265,MATCH($O$1,'файл остатки'!$A$5:$A$228,0),MATCH(D18,'файл остатки'!$A$5:$FG$5,0)), 0)</f>
        <v>0</v>
      </c>
      <c r="F18" s="17">
        <f>IFERROR(INDEX('файл остатки'!$A$5:$FG$265,MATCH($O$2,'файл остатки'!$A$5:$A$228,0),MATCH(D18,'файл остатки'!$A$5:$FG$5,0)), 0)</f>
        <v>13.9542857142857</v>
      </c>
      <c r="G18" s="17">
        <f t="shared" si="1"/>
        <v>0</v>
      </c>
      <c r="H18" s="17">
        <v>0</v>
      </c>
    </row>
    <row r="19" spans="1:19" x14ac:dyDescent="0.2">
      <c r="A19" s="42"/>
      <c r="B19" s="42"/>
      <c r="C19" s="17" t="s">
        <v>179</v>
      </c>
      <c r="D19" s="17" t="s">
        <v>226</v>
      </c>
      <c r="E19" s="17">
        <f>IFERROR(INDEX('файл остатки'!$A$5:$FG$265,MATCH($O$1,'файл остатки'!$A$5:$A$228,0),MATCH(D19,'файл остатки'!$A$5:$FG$5,0)), 0)</f>
        <v>0</v>
      </c>
      <c r="F19" s="17">
        <f>IFERROR(INDEX('файл остатки'!$A$5:$FG$265,MATCH($O$2,'файл остатки'!$A$5:$A$228,0),MATCH(D19,'файл остатки'!$A$5:$FG$5,0)), 0)</f>
        <v>0</v>
      </c>
      <c r="G19" s="17">
        <f t="shared" si="1"/>
        <v>0</v>
      </c>
      <c r="H19" s="17">
        <v>0</v>
      </c>
    </row>
    <row r="20" spans="1:19" x14ac:dyDescent="0.2">
      <c r="A20" s="42"/>
      <c r="B20" s="42"/>
      <c r="C20" s="17" t="s">
        <v>173</v>
      </c>
      <c r="D20" s="17" t="s">
        <v>228</v>
      </c>
      <c r="E20" s="17">
        <f>IFERROR(INDEX('файл остатки'!$A$5:$FG$265,MATCH($O$1,'файл остатки'!$A$5:$A$228,0),MATCH(D20,'файл остатки'!$A$5:$FG$5,0)), 0)</f>
        <v>51.52</v>
      </c>
      <c r="F20" s="17">
        <f>IFERROR(INDEX('файл остатки'!$A$5:$FG$265,MATCH($O$2,'файл остатки'!$A$5:$A$228,0),MATCH(D20,'файл остатки'!$A$5:$FG$5,0)), 0)</f>
        <v>318.01333333333298</v>
      </c>
      <c r="G20" s="17">
        <f t="shared" si="1"/>
        <v>0</v>
      </c>
      <c r="H20" s="17">
        <v>0</v>
      </c>
    </row>
    <row r="21" spans="1:19" x14ac:dyDescent="0.2">
      <c r="A21" s="42"/>
      <c r="B21" s="42"/>
      <c r="C21" s="17" t="s">
        <v>179</v>
      </c>
      <c r="D21" s="17" t="s">
        <v>233</v>
      </c>
      <c r="E21" s="17">
        <f>IFERROR(INDEX('файл остатки'!$A$5:$FG$265,MATCH($O$1,'файл остатки'!$A$5:$A$228,0),MATCH(D21,'файл остатки'!$A$5:$FG$5,0)), 0)</f>
        <v>-128.80000000000001</v>
      </c>
      <c r="F21" s="17">
        <f>IFERROR(INDEX('файл остатки'!$A$5:$FG$265,MATCH($O$2,'файл остатки'!$A$5:$A$228,0),MATCH(D21,'файл остатки'!$A$5:$FG$5,0)), 0)</f>
        <v>605.44761904761901</v>
      </c>
      <c r="G21" s="17">
        <f t="shared" si="1"/>
        <v>-128.80000000000001</v>
      </c>
      <c r="H21" s="17">
        <v>0</v>
      </c>
    </row>
    <row r="22" spans="1:19" x14ac:dyDescent="0.2">
      <c r="A22" s="42"/>
      <c r="B22" s="42"/>
      <c r="C22" s="17" t="s">
        <v>173</v>
      </c>
      <c r="D22" s="17" t="s">
        <v>223</v>
      </c>
      <c r="E22" s="17">
        <f>IFERROR(INDEX('файл остатки'!$A$5:$FG$265,MATCH($O$1,'файл остатки'!$A$5:$A$228,0),MATCH(D22,'файл остатки'!$A$5:$FG$5,0)), 0)</f>
        <v>-729.6</v>
      </c>
      <c r="F22" s="17">
        <f>IFERROR(INDEX('файл остатки'!$A$5:$FG$265,MATCH($O$2,'файл остатки'!$A$5:$A$228,0),MATCH(D22,'файл остатки'!$A$5:$FG$5,0)), 0)</f>
        <v>2261.4857142857099</v>
      </c>
      <c r="G22" s="17">
        <f t="shared" si="1"/>
        <v>-729.6</v>
      </c>
      <c r="H22" s="17">
        <v>0</v>
      </c>
    </row>
    <row r="23" spans="1:19" x14ac:dyDescent="0.2">
      <c r="A23" s="42"/>
      <c r="B23" s="42"/>
      <c r="C23" s="17" t="s">
        <v>179</v>
      </c>
      <c r="D23" s="17" t="s">
        <v>227</v>
      </c>
      <c r="E23" s="17">
        <f>IFERROR(INDEX('файл остатки'!$A$5:$FG$265,MATCH($O$1,'файл остатки'!$A$5:$A$228,0),MATCH(D23,'файл остатки'!$A$5:$FG$5,0)), 0)</f>
        <v>0</v>
      </c>
      <c r="F23" s="17">
        <f>IFERROR(INDEX('файл остатки'!$A$5:$FG$265,MATCH($O$2,'файл остатки'!$A$5:$A$228,0),MATCH(D23,'файл остатки'!$A$5:$FG$5,0)), 0)</f>
        <v>0</v>
      </c>
      <c r="G23" s="17">
        <f t="shared" si="1"/>
        <v>0</v>
      </c>
      <c r="H23" s="17">
        <v>0</v>
      </c>
    </row>
    <row r="26" spans="1:19" ht="14.5" customHeight="1" x14ac:dyDescent="0.2">
      <c r="A26" s="42" t="s">
        <v>664</v>
      </c>
      <c r="B26" s="45" t="s">
        <v>665</v>
      </c>
      <c r="C26" s="21" t="s">
        <v>172</v>
      </c>
      <c r="D26" s="21" t="s">
        <v>231</v>
      </c>
      <c r="E26" s="21">
        <f>IFERROR(INDEX('файл остатки'!$A$5:$FG$265,MATCH($O$1,'файл остатки'!$A$5:$A$228,0),MATCH(D26,'файл остатки'!$A$5:$FG$5,0)), 0)</f>
        <v>-1146</v>
      </c>
      <c r="F26" s="21">
        <f>IFERROR(INDEX('файл остатки'!$A$5:$FG$265,MATCH($O$2,'файл остатки'!$A$5:$A$228,0),MATCH(D26,'файл остатки'!$A$5:$FG$5,0)), 0)</f>
        <v>723.28571428571399</v>
      </c>
      <c r="G26" s="21">
        <f t="shared" ref="G26:G44" si="2">MIN(E26, 0)</f>
        <v>-1146</v>
      </c>
      <c r="H26" s="21">
        <v>0</v>
      </c>
      <c r="J26" s="14">
        <v>850</v>
      </c>
      <c r="K26" s="14">
        <f>-(G26 + G27 + G28 + G29 + G30 + G31 + G32 + G33 + G34 + G35 + G36 + G37 + G38 + G39 + G40 + G41 + G42 + G43 + G44) / J26</f>
        <v>7.4976000000000003</v>
      </c>
      <c r="L26" s="14">
        <f>ROUND(K26, 0)</f>
        <v>7</v>
      </c>
      <c r="R26" s="14" t="s">
        <v>666</v>
      </c>
      <c r="S26" s="14">
        <v>2</v>
      </c>
    </row>
    <row r="27" spans="1:19" x14ac:dyDescent="0.2">
      <c r="A27" s="42"/>
      <c r="B27" s="42"/>
      <c r="C27" s="21" t="s">
        <v>172</v>
      </c>
      <c r="D27" s="21" t="s">
        <v>232</v>
      </c>
      <c r="E27" s="21">
        <f>IFERROR(INDEX('файл остатки'!$A$5:$FG$265,MATCH($O$1,'файл остатки'!$A$5:$A$228,0),MATCH(D27,'файл остатки'!$A$5:$FG$5,0)), 0)</f>
        <v>43.2</v>
      </c>
      <c r="F27" s="21">
        <f>IFERROR(INDEX('файл остатки'!$A$5:$FG$265,MATCH($O$2,'файл остатки'!$A$5:$A$228,0),MATCH(D27,'файл остатки'!$A$5:$FG$5,0)), 0)</f>
        <v>13.0285714285714</v>
      </c>
      <c r="G27" s="21">
        <f t="shared" si="2"/>
        <v>0</v>
      </c>
      <c r="H27" s="21">
        <v>0</v>
      </c>
    </row>
    <row r="28" spans="1:19" x14ac:dyDescent="0.2">
      <c r="A28" s="42"/>
      <c r="B28" s="42"/>
      <c r="C28" s="22" t="s">
        <v>181</v>
      </c>
      <c r="D28" s="22" t="s">
        <v>239</v>
      </c>
      <c r="E28" s="22">
        <f>IFERROR(INDEX('файл остатки'!$A$5:$FG$265,MATCH($O$1,'файл остатки'!$A$5:$A$228,0),MATCH(D28,'файл остатки'!$A$5:$FG$5,0)), 0)</f>
        <v>0</v>
      </c>
      <c r="F28" s="22">
        <f>IFERROR(INDEX('файл остатки'!$A$5:$FG$265,MATCH($O$2,'файл остатки'!$A$5:$A$228,0),MATCH(D28,'файл остатки'!$A$5:$FG$5,0)), 0)</f>
        <v>0</v>
      </c>
      <c r="G28" s="22">
        <f t="shared" si="2"/>
        <v>0</v>
      </c>
      <c r="H28" s="22">
        <v>0</v>
      </c>
    </row>
    <row r="29" spans="1:19" x14ac:dyDescent="0.2">
      <c r="A29" s="42"/>
      <c r="B29" s="45"/>
      <c r="C29" s="22" t="s">
        <v>181</v>
      </c>
      <c r="D29" s="22" t="s">
        <v>240</v>
      </c>
      <c r="E29" s="22">
        <f>IFERROR(INDEX('файл остатки'!$A$5:$FG$265,MATCH($O$1,'файл остатки'!$A$5:$A$228,0),MATCH(D29,'файл остатки'!$A$5:$FG$5,0)), 0)</f>
        <v>0</v>
      </c>
      <c r="F29" s="22">
        <f>IFERROR(INDEX('файл остатки'!$A$5:$FG$265,MATCH($O$2,'файл остатки'!$A$5:$A$228,0),MATCH(D29,'файл остатки'!$A$5:$FG$5,0)), 0)</f>
        <v>238.666666666667</v>
      </c>
      <c r="G29" s="22">
        <f t="shared" si="2"/>
        <v>0</v>
      </c>
      <c r="H29" s="22">
        <v>0</v>
      </c>
    </row>
    <row r="30" spans="1:19" ht="14.5" customHeight="1" x14ac:dyDescent="0.2">
      <c r="A30" s="42"/>
      <c r="B30" s="43" t="s">
        <v>655</v>
      </c>
      <c r="C30" s="21" t="s">
        <v>169</v>
      </c>
      <c r="D30" s="21" t="s">
        <v>210</v>
      </c>
      <c r="E30" s="21">
        <f>IFERROR(INDEX('файл остатки'!$A$5:$FG$265,MATCH($O$1,'файл остатки'!$A$5:$A$228,0),MATCH(D30,'файл остатки'!$A$5:$FG$5,0)), 0)</f>
        <v>62.4</v>
      </c>
      <c r="F30" s="21">
        <f>IFERROR(INDEX('файл остатки'!$A$5:$FG$265,MATCH($O$2,'файл остатки'!$A$5:$A$228,0),MATCH(D30,'файл остатки'!$A$5:$FG$5,0)), 0)</f>
        <v>285.32</v>
      </c>
      <c r="G30" s="21">
        <f t="shared" si="2"/>
        <v>0</v>
      </c>
      <c r="H30" s="21">
        <v>0</v>
      </c>
    </row>
    <row r="31" spans="1:19" x14ac:dyDescent="0.2">
      <c r="A31" s="42"/>
      <c r="B31" s="42"/>
      <c r="C31" s="13" t="s">
        <v>169</v>
      </c>
      <c r="D31" s="13" t="s">
        <v>209</v>
      </c>
      <c r="E31" s="13">
        <f>IFERROR(INDEX('файл остатки'!$A$5:$FG$265,MATCH($O$1,'файл остатки'!$A$5:$A$228,0),MATCH(D31,'файл остатки'!$A$5:$FG$5,0)), 0)</f>
        <v>404.4</v>
      </c>
      <c r="F31" s="13">
        <f>IFERROR(INDEX('файл остатки'!$A$5:$FG$265,MATCH($O$2,'файл остатки'!$A$5:$A$228,0),MATCH(D31,'файл остатки'!$A$5:$FG$5,0)), 0)</f>
        <v>528.37142857142896</v>
      </c>
      <c r="G31" s="13">
        <f t="shared" si="2"/>
        <v>0</v>
      </c>
      <c r="H31" s="13">
        <v>0</v>
      </c>
    </row>
    <row r="32" spans="1:19" x14ac:dyDescent="0.2">
      <c r="A32" s="42"/>
      <c r="B32" s="42"/>
      <c r="C32" s="13" t="s">
        <v>171</v>
      </c>
      <c r="D32" s="13" t="s">
        <v>211</v>
      </c>
      <c r="E32" s="13">
        <f>IFERROR(INDEX('файл остатки'!$A$5:$FG$265,MATCH($O$1,'файл остатки'!$A$5:$A$228,0),MATCH(D32,'файл остатки'!$A$5:$FG$5,0)), 0)</f>
        <v>-8.4</v>
      </c>
      <c r="F32" s="13">
        <f>IFERROR(INDEX('файл остатки'!$A$5:$FG$265,MATCH($O$2,'файл остатки'!$A$5:$A$228,0),MATCH(D32,'файл остатки'!$A$5:$FG$5,0)), 0)</f>
        <v>23.8857142857143</v>
      </c>
      <c r="G32" s="13">
        <f t="shared" si="2"/>
        <v>-8.4</v>
      </c>
      <c r="H32" s="13">
        <v>0</v>
      </c>
    </row>
    <row r="33" spans="1:19" x14ac:dyDescent="0.2">
      <c r="A33" s="42"/>
      <c r="B33" s="42"/>
      <c r="C33" s="13" t="s">
        <v>169</v>
      </c>
      <c r="D33" s="13" t="s">
        <v>208</v>
      </c>
      <c r="E33" s="13">
        <f>IFERROR(INDEX('файл остатки'!$A$5:$FG$265,MATCH($O$1,'файл остатки'!$A$5:$A$228,0),MATCH(D33,'файл остатки'!$A$5:$FG$5,0)), 0)</f>
        <v>118.8</v>
      </c>
      <c r="F33" s="13">
        <f>IFERROR(INDEX('файл остатки'!$A$5:$FG$265,MATCH($O$2,'файл остатки'!$A$5:$A$228,0),MATCH(D33,'файл остатки'!$A$5:$FG$5,0)), 0)</f>
        <v>106.84761904761901</v>
      </c>
      <c r="G33" s="13">
        <f t="shared" si="2"/>
        <v>0</v>
      </c>
      <c r="H33" s="13">
        <v>0</v>
      </c>
    </row>
    <row r="34" spans="1:19" x14ac:dyDescent="0.2">
      <c r="A34" s="42"/>
      <c r="B34" s="42"/>
      <c r="C34" s="13" t="s">
        <v>175</v>
      </c>
      <c r="D34" s="13" t="s">
        <v>205</v>
      </c>
      <c r="E34" s="13">
        <f>IFERROR(INDEX('файл остатки'!$A$5:$FG$265,MATCH($O$1,'файл остатки'!$A$5:$A$228,0),MATCH(D34,'файл остатки'!$A$5:$FG$5,0)), 0)</f>
        <v>0</v>
      </c>
      <c r="F34" s="13">
        <f>IFERROR(INDEX('файл остатки'!$A$5:$FG$265,MATCH($O$2,'файл остатки'!$A$5:$A$228,0),MATCH(D34,'файл остатки'!$A$5:$FG$5,0)), 0)</f>
        <v>0</v>
      </c>
      <c r="G34" s="13">
        <f t="shared" si="2"/>
        <v>0</v>
      </c>
      <c r="H34" s="13">
        <v>0</v>
      </c>
    </row>
    <row r="35" spans="1:19" x14ac:dyDescent="0.2">
      <c r="A35" s="42"/>
      <c r="B35" s="42"/>
      <c r="C35" s="13" t="s">
        <v>175</v>
      </c>
      <c r="D35" s="13" t="s">
        <v>206</v>
      </c>
      <c r="E35" s="13">
        <f>IFERROR(INDEX('файл остатки'!$A$5:$FG$265,MATCH($O$1,'файл остатки'!$A$5:$A$228,0),MATCH(D35,'файл остатки'!$A$5:$FG$5,0)), 0)</f>
        <v>-201.76</v>
      </c>
      <c r="F35" s="13">
        <f>IFERROR(INDEX('файл остатки'!$A$5:$FG$265,MATCH($O$2,'файл остатки'!$A$5:$A$228,0),MATCH(D35,'файл остатки'!$A$5:$FG$5,0)), 0)</f>
        <v>97.135238095238094</v>
      </c>
      <c r="G35" s="13">
        <f t="shared" si="2"/>
        <v>-201.76</v>
      </c>
      <c r="H35" s="13">
        <v>0</v>
      </c>
    </row>
    <row r="36" spans="1:19" x14ac:dyDescent="0.2">
      <c r="A36" s="42"/>
      <c r="B36" s="42"/>
      <c r="C36" s="13" t="s">
        <v>169</v>
      </c>
      <c r="D36" s="13" t="s">
        <v>207</v>
      </c>
      <c r="E36" s="13">
        <f>IFERROR(INDEX('файл остатки'!$A$5:$FG$265,MATCH($O$1,'файл остатки'!$A$5:$A$228,0),MATCH(D36,'файл остатки'!$A$5:$FG$5,0)), 0)</f>
        <v>-2213.12</v>
      </c>
      <c r="F36" s="13">
        <f>IFERROR(INDEX('файл остатки'!$A$5:$FG$265,MATCH($O$2,'файл остатки'!$A$5:$A$228,0),MATCH(D36,'файл остатки'!$A$5:$FG$5,0)), 0)</f>
        <v>6283.9333333333298</v>
      </c>
      <c r="G36" s="13">
        <f t="shared" si="2"/>
        <v>-2213.12</v>
      </c>
      <c r="H36" s="13">
        <v>0</v>
      </c>
    </row>
    <row r="37" spans="1:19" x14ac:dyDescent="0.2">
      <c r="A37" s="42"/>
      <c r="B37" s="43"/>
      <c r="C37" s="13" t="s">
        <v>169</v>
      </c>
      <c r="D37" s="13" t="s">
        <v>213</v>
      </c>
      <c r="E37" s="13">
        <f>IFERROR(INDEX('файл остатки'!$A$5:$FG$265,MATCH($O$1,'файл остатки'!$A$5:$A$228,0),MATCH(D37,'файл остатки'!$A$5:$FG$5,0)), 0)</f>
        <v>474.34</v>
      </c>
      <c r="F37" s="13">
        <f>IFERROR(INDEX('файл остатки'!$A$5:$FG$265,MATCH($O$2,'файл остатки'!$A$5:$A$228,0),MATCH(D37,'файл остатки'!$A$5:$FG$5,0)), 0)</f>
        <v>780.012857142857</v>
      </c>
      <c r="G37" s="13">
        <f t="shared" si="2"/>
        <v>0</v>
      </c>
      <c r="H37" s="13">
        <v>0</v>
      </c>
    </row>
    <row r="38" spans="1:19" ht="14.5" customHeight="1" x14ac:dyDescent="0.2">
      <c r="A38" s="42"/>
      <c r="B38" s="46" t="s">
        <v>657</v>
      </c>
      <c r="C38" s="17" t="s">
        <v>172</v>
      </c>
      <c r="D38" s="17" t="s">
        <v>216</v>
      </c>
      <c r="E38" s="17">
        <f>IFERROR(INDEX('файл остатки'!$A$5:$FG$265,MATCH($O$1,'файл остатки'!$A$5:$A$228,0),MATCH(D38,'файл остатки'!$A$5:$FG$5,0)), 0)</f>
        <v>113.4</v>
      </c>
      <c r="F38" s="17">
        <f>IFERROR(INDEX('файл остатки'!$A$5:$FG$265,MATCH($O$2,'файл остатки'!$A$5:$A$228,0),MATCH(D38,'файл остатки'!$A$5:$FG$5,0)), 0)</f>
        <v>467.34857142857101</v>
      </c>
      <c r="G38" s="17">
        <f t="shared" si="2"/>
        <v>0</v>
      </c>
      <c r="H38" s="17">
        <v>0</v>
      </c>
    </row>
    <row r="39" spans="1:19" x14ac:dyDescent="0.2">
      <c r="A39" s="42"/>
      <c r="B39" s="42"/>
      <c r="C39" s="17" t="s">
        <v>177</v>
      </c>
      <c r="D39" s="17" t="s">
        <v>217</v>
      </c>
      <c r="E39" s="17">
        <f>IFERROR(INDEX('файл остатки'!$A$5:$FG$265,MATCH($O$1,'файл остатки'!$A$5:$A$228,0),MATCH(D39,'файл остатки'!$A$5:$FG$5,0)), 0)</f>
        <v>-93.6</v>
      </c>
      <c r="F39" s="17">
        <f>IFERROR(INDEX('файл остатки'!$A$5:$FG$265,MATCH($O$2,'файл остатки'!$A$5:$A$228,0),MATCH(D39,'файл остатки'!$A$5:$FG$5,0)), 0)</f>
        <v>113.325714285714</v>
      </c>
      <c r="G39" s="17">
        <f t="shared" si="2"/>
        <v>-93.6</v>
      </c>
      <c r="H39" s="17">
        <v>0</v>
      </c>
    </row>
    <row r="40" spans="1:19" x14ac:dyDescent="0.2">
      <c r="A40" s="42"/>
      <c r="B40" s="42"/>
      <c r="C40" s="17" t="s">
        <v>175</v>
      </c>
      <c r="D40" s="17" t="s">
        <v>218</v>
      </c>
      <c r="E40" s="17">
        <f>IFERROR(INDEX('файл остатки'!$A$5:$FG$265,MATCH($O$1,'файл остатки'!$A$5:$A$228,0),MATCH(D40,'файл остатки'!$A$5:$FG$5,0)), 0)</f>
        <v>-1149.5999999999999</v>
      </c>
      <c r="F40" s="17">
        <f>IFERROR(INDEX('файл остатки'!$A$5:$FG$265,MATCH($O$2,'файл остатки'!$A$5:$A$228,0),MATCH(D40,'файл остатки'!$A$5:$FG$5,0)), 0)</f>
        <v>403.82857142857102</v>
      </c>
      <c r="G40" s="17">
        <f t="shared" si="2"/>
        <v>-1149.5999999999999</v>
      </c>
      <c r="H40" s="17">
        <v>0</v>
      </c>
    </row>
    <row r="41" spans="1:19" x14ac:dyDescent="0.2">
      <c r="A41" s="42"/>
      <c r="B41" s="42"/>
      <c r="C41" s="17" t="s">
        <v>171</v>
      </c>
      <c r="D41" s="17" t="s">
        <v>219</v>
      </c>
      <c r="E41" s="17">
        <f>IFERROR(INDEX('файл остатки'!$A$5:$FG$265,MATCH($O$1,'файл остатки'!$A$5:$A$228,0),MATCH(D41,'файл остатки'!$A$5:$FG$5,0)), 0)</f>
        <v>13.2</v>
      </c>
      <c r="F41" s="17">
        <f>IFERROR(INDEX('файл остатки'!$A$5:$FG$265,MATCH($O$2,'файл остатки'!$A$5:$A$228,0),MATCH(D41,'файл остатки'!$A$5:$FG$5,0)), 0)</f>
        <v>63.657142857142901</v>
      </c>
      <c r="G41" s="17">
        <f t="shared" si="2"/>
        <v>0</v>
      </c>
      <c r="H41" s="17">
        <v>0</v>
      </c>
    </row>
    <row r="42" spans="1:19" x14ac:dyDescent="0.2">
      <c r="A42" s="42"/>
      <c r="B42" s="42"/>
      <c r="C42" s="17" t="s">
        <v>172</v>
      </c>
      <c r="D42" s="17" t="s">
        <v>221</v>
      </c>
      <c r="E42" s="17">
        <f>IFERROR(INDEX('файл остатки'!$A$5:$FG$265,MATCH($O$1,'файл остатки'!$A$5:$A$228,0),MATCH(D42,'файл остатки'!$A$5:$FG$5,0)), 0)</f>
        <v>-268.8</v>
      </c>
      <c r="F42" s="17">
        <f>IFERROR(INDEX('файл остатки'!$A$5:$FG$265,MATCH($O$2,'файл остатки'!$A$5:$A$228,0),MATCH(D42,'файл остатки'!$A$5:$FG$5,0)), 0)</f>
        <v>996.506666666667</v>
      </c>
      <c r="G42" s="17">
        <f t="shared" si="2"/>
        <v>-268.8</v>
      </c>
      <c r="H42" s="17">
        <v>0</v>
      </c>
    </row>
    <row r="43" spans="1:19" x14ac:dyDescent="0.2">
      <c r="A43" s="42"/>
      <c r="B43" s="42"/>
      <c r="C43" s="17" t="s">
        <v>172</v>
      </c>
      <c r="D43" s="17" t="s">
        <v>215</v>
      </c>
      <c r="E43" s="17">
        <f>IFERROR(INDEX('файл остатки'!$A$5:$FG$265,MATCH($O$1,'файл остатки'!$A$5:$A$228,0),MATCH(D43,'файл остатки'!$A$5:$FG$5,0)), 0)</f>
        <v>-850.08</v>
      </c>
      <c r="F43" s="17">
        <f>IFERROR(INDEX('файл остатки'!$A$5:$FG$265,MATCH($O$2,'файл остатки'!$A$5:$A$228,0),MATCH(D43,'файл остатки'!$A$5:$FG$5,0)), 0)</f>
        <v>1499.0304761904799</v>
      </c>
      <c r="G43" s="17">
        <f t="shared" si="2"/>
        <v>-850.08</v>
      </c>
      <c r="H43" s="17">
        <v>0</v>
      </c>
    </row>
    <row r="44" spans="1:19" x14ac:dyDescent="0.2">
      <c r="A44" s="42"/>
      <c r="B44" s="42"/>
      <c r="C44" s="17" t="s">
        <v>172</v>
      </c>
      <c r="D44" s="17" t="s">
        <v>225</v>
      </c>
      <c r="E44" s="17">
        <f>IFERROR(INDEX('файл остатки'!$A$5:$FG$265,MATCH($O$1,'файл остатки'!$A$5:$A$228,0),MATCH(D44,'файл остатки'!$A$5:$FG$5,0)), 0)</f>
        <v>-441.6</v>
      </c>
      <c r="F44" s="17">
        <f>IFERROR(INDEX('файл остатки'!$A$5:$FG$265,MATCH($O$2,'файл остатки'!$A$5:$A$228,0),MATCH(D44,'файл остатки'!$A$5:$FG$5,0)), 0)</f>
        <v>618.05714285714305</v>
      </c>
      <c r="G44" s="17">
        <f t="shared" si="2"/>
        <v>-441.6</v>
      </c>
      <c r="H44" s="17">
        <v>0</v>
      </c>
    </row>
    <row r="47" spans="1:19" ht="14.5" customHeight="1" x14ac:dyDescent="0.2">
      <c r="A47" s="42" t="s">
        <v>667</v>
      </c>
      <c r="B47" s="44" t="s">
        <v>659</v>
      </c>
      <c r="C47" s="18" t="s">
        <v>173</v>
      </c>
      <c r="D47" s="18" t="s">
        <v>244</v>
      </c>
      <c r="E47" s="18">
        <f>IFERROR(INDEX('файл остатки'!$A$5:$FG$265,MATCH($O$1,'файл остатки'!$A$5:$A$228,0),MATCH(D47,'файл остатки'!$A$5:$FG$5,0)), 0)</f>
        <v>-433.6</v>
      </c>
      <c r="F47" s="18">
        <f>IFERROR(INDEX('файл остатки'!$A$5:$FG$265,MATCH($O$2,'файл остатки'!$A$5:$A$228,0),MATCH(D47,'файл остатки'!$A$5:$FG$5,0)), 0)</f>
        <v>0</v>
      </c>
      <c r="G47" s="18">
        <f t="shared" ref="G47:G61" si="3">MIN(E47, 0)</f>
        <v>-433.6</v>
      </c>
      <c r="H47" s="18">
        <v>0</v>
      </c>
      <c r="J47" s="14">
        <v>1000</v>
      </c>
      <c r="K47" s="14">
        <f>-(G47 + G48 + G49 + G50 + G51 + G52 + G53 + G54 + G55 + G56 + G57 + G58 + G59 + G60 + G61) / J47</f>
        <v>5.8971</v>
      </c>
      <c r="L47" s="14">
        <f>ROUND(K47, 0)</f>
        <v>6</v>
      </c>
      <c r="R47" s="14" t="s">
        <v>668</v>
      </c>
      <c r="S47" s="14">
        <v>7</v>
      </c>
    </row>
    <row r="48" spans="1:19" x14ac:dyDescent="0.2">
      <c r="A48" s="42"/>
      <c r="B48" s="42"/>
      <c r="C48" s="18" t="s">
        <v>182</v>
      </c>
      <c r="D48" s="18" t="s">
        <v>245</v>
      </c>
      <c r="E48" s="18">
        <f>IFERROR(INDEX('файл остатки'!$A$5:$FG$265,MATCH($O$1,'файл остатки'!$A$5:$A$228,0),MATCH(D48,'файл остатки'!$A$5:$FG$5,0)), 0)</f>
        <v>1.2</v>
      </c>
      <c r="F48" s="18">
        <f>IFERROR(INDEX('файл остатки'!$A$5:$FG$265,MATCH($O$2,'файл остатки'!$A$5:$A$228,0),MATCH(D48,'файл остатки'!$A$5:$FG$5,0)), 0)</f>
        <v>0</v>
      </c>
      <c r="G48" s="18">
        <f t="shared" si="3"/>
        <v>0</v>
      </c>
      <c r="H48" s="18">
        <v>0</v>
      </c>
    </row>
    <row r="49" spans="1:19" x14ac:dyDescent="0.2">
      <c r="A49" s="42"/>
      <c r="B49" s="42"/>
      <c r="C49" s="18" t="s">
        <v>178</v>
      </c>
      <c r="D49" s="18" t="s">
        <v>248</v>
      </c>
      <c r="E49" s="18">
        <f>IFERROR(INDEX('файл остатки'!$A$5:$FG$265,MATCH($O$1,'файл остатки'!$A$5:$A$228,0),MATCH(D49,'файл остатки'!$A$5:$FG$5,0)), 0)</f>
        <v>-238.4</v>
      </c>
      <c r="F49" s="18">
        <f>IFERROR(INDEX('файл остатки'!$A$5:$FG$265,MATCH($O$2,'файл остатки'!$A$5:$A$228,0),MATCH(D49,'файл остатки'!$A$5:$FG$5,0)), 0)</f>
        <v>0</v>
      </c>
      <c r="G49" s="18">
        <f t="shared" si="3"/>
        <v>-238.4</v>
      </c>
      <c r="H49" s="18">
        <v>0</v>
      </c>
    </row>
    <row r="50" spans="1:19" x14ac:dyDescent="0.2">
      <c r="A50" s="42"/>
      <c r="B50" s="42"/>
      <c r="C50" s="18" t="s">
        <v>183</v>
      </c>
      <c r="D50" s="18" t="s">
        <v>249</v>
      </c>
      <c r="E50" s="18">
        <f>IFERROR(INDEX('файл остатки'!$A$5:$FG$265,MATCH($O$1,'файл остатки'!$A$5:$A$228,0),MATCH(D50,'файл остатки'!$A$5:$FG$5,0)), 0)</f>
        <v>-575.20000000000005</v>
      </c>
      <c r="F50" s="18">
        <f>IFERROR(INDEX('файл остатки'!$A$5:$FG$265,MATCH($O$2,'файл остатки'!$A$5:$A$228,0),MATCH(D50,'файл остатки'!$A$5:$FG$5,0)), 0)</f>
        <v>0</v>
      </c>
      <c r="G50" s="18">
        <f t="shared" si="3"/>
        <v>-575.20000000000005</v>
      </c>
      <c r="H50" s="18">
        <v>0</v>
      </c>
    </row>
    <row r="51" spans="1:19" x14ac:dyDescent="0.2">
      <c r="A51" s="42"/>
      <c r="B51" s="42"/>
      <c r="C51" s="18" t="s">
        <v>184</v>
      </c>
      <c r="D51" s="18" t="s">
        <v>250</v>
      </c>
      <c r="E51" s="18">
        <f>IFERROR(INDEX('файл остатки'!$A$5:$FG$265,MATCH($O$1,'файл остатки'!$A$5:$A$228,0),MATCH(D51,'файл остатки'!$A$5:$FG$5,0)), 0)</f>
        <v>-254.4</v>
      </c>
      <c r="F51" s="18">
        <f>IFERROR(INDEX('файл остатки'!$A$5:$FG$265,MATCH($O$2,'файл остатки'!$A$5:$A$228,0),MATCH(D51,'файл остатки'!$A$5:$FG$5,0)), 0)</f>
        <v>0</v>
      </c>
      <c r="G51" s="18">
        <f t="shared" si="3"/>
        <v>-254.4</v>
      </c>
      <c r="H51" s="18">
        <v>0</v>
      </c>
    </row>
    <row r="52" spans="1:19" x14ac:dyDescent="0.2">
      <c r="A52" s="42"/>
      <c r="B52" s="42"/>
      <c r="C52" s="18" t="s">
        <v>173</v>
      </c>
      <c r="D52" s="18" t="s">
        <v>243</v>
      </c>
      <c r="E52" s="18">
        <f>IFERROR(INDEX('файл остатки'!$A$5:$FG$265,MATCH($O$1,'файл остатки'!$A$5:$A$228,0),MATCH(D52,'файл остатки'!$A$5:$FG$5,0)), 0)</f>
        <v>-147</v>
      </c>
      <c r="F52" s="18">
        <f>IFERROR(INDEX('файл остатки'!$A$5:$FG$265,MATCH($O$2,'файл остатки'!$A$5:$A$228,0),MATCH(D52,'файл остатки'!$A$5:$FG$5,0)), 0)</f>
        <v>0</v>
      </c>
      <c r="G52" s="18">
        <f t="shared" si="3"/>
        <v>-147</v>
      </c>
      <c r="H52" s="18">
        <v>0</v>
      </c>
    </row>
    <row r="53" spans="1:19" x14ac:dyDescent="0.2">
      <c r="A53" s="42"/>
      <c r="B53" s="42"/>
      <c r="C53" s="18" t="s">
        <v>171</v>
      </c>
      <c r="D53" s="18" t="s">
        <v>246</v>
      </c>
      <c r="E53" s="18">
        <f>IFERROR(INDEX('файл остатки'!$A$5:$FG$265,MATCH($O$1,'файл остатки'!$A$5:$A$228,0),MATCH(D53,'файл остатки'!$A$5:$FG$5,0)), 0)</f>
        <v>-270</v>
      </c>
      <c r="F53" s="18">
        <f>IFERROR(INDEX('файл остатки'!$A$5:$FG$265,MATCH($O$2,'файл остатки'!$A$5:$A$228,0),MATCH(D53,'файл остатки'!$A$5:$FG$5,0)), 0)</f>
        <v>0</v>
      </c>
      <c r="G53" s="18">
        <f t="shared" si="3"/>
        <v>-270</v>
      </c>
      <c r="H53" s="18">
        <v>0</v>
      </c>
    </row>
    <row r="54" spans="1:19" x14ac:dyDescent="0.2">
      <c r="A54" s="42"/>
      <c r="B54" s="44"/>
      <c r="C54" s="18" t="s">
        <v>176</v>
      </c>
      <c r="D54" s="18" t="s">
        <v>247</v>
      </c>
      <c r="E54" s="18">
        <f>IFERROR(INDEX('файл остатки'!$A$5:$FG$265,MATCH($O$1,'файл остатки'!$A$5:$A$228,0),MATCH(D54,'файл остатки'!$A$5:$FG$5,0)), 0)</f>
        <v>-60</v>
      </c>
      <c r="F54" s="18">
        <f>IFERROR(INDEX('файл остатки'!$A$5:$FG$265,MATCH($O$2,'файл остатки'!$A$5:$A$228,0),MATCH(D54,'файл остатки'!$A$5:$FG$5,0)), 0)</f>
        <v>0</v>
      </c>
      <c r="G54" s="18">
        <f t="shared" si="3"/>
        <v>-60</v>
      </c>
      <c r="H54" s="18">
        <v>0</v>
      </c>
    </row>
    <row r="55" spans="1:19" ht="14.5" customHeight="1" x14ac:dyDescent="0.2">
      <c r="A55" s="42"/>
      <c r="B55" s="47" t="s">
        <v>165</v>
      </c>
      <c r="C55" s="20" t="s">
        <v>173</v>
      </c>
      <c r="D55" s="20" t="s">
        <v>257</v>
      </c>
      <c r="E55" s="20">
        <f>IFERROR(INDEX('файл остатки'!$A$5:$FG$265,MATCH($O$1,'файл остатки'!$A$5:$A$228,0),MATCH(D55,'файл остатки'!$A$5:$FG$5,0)), 0)</f>
        <v>-2600.8000000000002</v>
      </c>
      <c r="F55" s="20">
        <f>IFERROR(INDEX('файл остатки'!$A$5:$FG$265,MATCH($O$2,'файл остатки'!$A$5:$A$228,0),MATCH(D55,'файл остатки'!$A$5:$FG$5,0)), 0)</f>
        <v>0</v>
      </c>
      <c r="G55" s="20">
        <f t="shared" si="3"/>
        <v>-2600.8000000000002</v>
      </c>
      <c r="H55" s="20">
        <v>0</v>
      </c>
    </row>
    <row r="56" spans="1:19" x14ac:dyDescent="0.2">
      <c r="A56" s="42"/>
      <c r="B56" s="42"/>
      <c r="C56" s="20" t="s">
        <v>178</v>
      </c>
      <c r="D56" s="20" t="s">
        <v>258</v>
      </c>
      <c r="E56" s="20">
        <f>IFERROR(INDEX('файл остатки'!$A$5:$FG$265,MATCH($O$1,'файл остатки'!$A$5:$A$228,0),MATCH(D56,'файл остатки'!$A$5:$FG$5,0)), 0)</f>
        <v>-91.2</v>
      </c>
      <c r="F56" s="20">
        <f>IFERROR(INDEX('файл остатки'!$A$5:$FG$265,MATCH($O$2,'файл остатки'!$A$5:$A$228,0),MATCH(D56,'файл остатки'!$A$5:$FG$5,0)), 0)</f>
        <v>0</v>
      </c>
      <c r="G56" s="20">
        <f t="shared" si="3"/>
        <v>-91.2</v>
      </c>
      <c r="H56" s="20">
        <v>0</v>
      </c>
    </row>
    <row r="57" spans="1:19" x14ac:dyDescent="0.2">
      <c r="A57" s="42"/>
      <c r="B57" s="42"/>
      <c r="C57" s="20" t="s">
        <v>176</v>
      </c>
      <c r="D57" s="20" t="s">
        <v>259</v>
      </c>
      <c r="E57" s="20">
        <f>IFERROR(INDEX('файл остатки'!$A$5:$FG$265,MATCH($O$1,'файл остатки'!$A$5:$A$228,0),MATCH(D57,'файл остатки'!$A$5:$FG$5,0)), 0)</f>
        <v>-60</v>
      </c>
      <c r="F57" s="20">
        <f>IFERROR(INDEX('файл остатки'!$A$5:$FG$265,MATCH($O$2,'файл остатки'!$A$5:$A$228,0),MATCH(D57,'файл остатки'!$A$5:$FG$5,0)), 0)</f>
        <v>0</v>
      </c>
      <c r="G57" s="20">
        <f t="shared" si="3"/>
        <v>-60</v>
      </c>
      <c r="H57" s="20">
        <v>0</v>
      </c>
    </row>
    <row r="58" spans="1:19" x14ac:dyDescent="0.2">
      <c r="A58" s="42"/>
      <c r="B58" s="42"/>
      <c r="C58" s="20" t="s">
        <v>184</v>
      </c>
      <c r="D58" s="20" t="s">
        <v>260</v>
      </c>
      <c r="E58" s="20">
        <f>IFERROR(INDEX('файл остатки'!$A$5:$FG$265,MATCH($O$1,'файл остатки'!$A$5:$A$228,0),MATCH(D58,'файл остатки'!$A$5:$FG$5,0)), 0)</f>
        <v>-370.8</v>
      </c>
      <c r="F58" s="20">
        <f>IFERROR(INDEX('файл остатки'!$A$5:$FG$265,MATCH($O$2,'файл остатки'!$A$5:$A$228,0),MATCH(D58,'файл остатки'!$A$5:$FG$5,0)), 0)</f>
        <v>0</v>
      </c>
      <c r="G58" s="20">
        <f t="shared" si="3"/>
        <v>-370.8</v>
      </c>
      <c r="H58" s="20">
        <v>0</v>
      </c>
    </row>
    <row r="59" spans="1:19" x14ac:dyDescent="0.2">
      <c r="A59" s="42"/>
      <c r="B59" s="42"/>
      <c r="C59" s="20" t="s">
        <v>183</v>
      </c>
      <c r="D59" s="20" t="s">
        <v>263</v>
      </c>
      <c r="E59" s="20">
        <f>IFERROR(INDEX('файл остатки'!$A$5:$FG$265,MATCH($O$1,'файл остатки'!$A$5:$A$228,0),MATCH(D59,'файл остатки'!$A$5:$FG$5,0)), 0)</f>
        <v>-479.2</v>
      </c>
      <c r="F59" s="20">
        <f>IFERROR(INDEX('файл остатки'!$A$5:$FG$265,MATCH($O$2,'файл остатки'!$A$5:$A$228,0),MATCH(D59,'файл остатки'!$A$5:$FG$5,0)), 0)</f>
        <v>0</v>
      </c>
      <c r="G59" s="20">
        <f t="shared" si="3"/>
        <v>-479.2</v>
      </c>
      <c r="H59" s="20">
        <v>0</v>
      </c>
    </row>
    <row r="60" spans="1:19" x14ac:dyDescent="0.2">
      <c r="A60" s="42"/>
      <c r="B60" s="42"/>
      <c r="C60" s="20" t="s">
        <v>182</v>
      </c>
      <c r="D60" s="20" t="s">
        <v>264</v>
      </c>
      <c r="E60" s="20">
        <f>IFERROR(INDEX('файл остатки'!$A$5:$FG$265,MATCH($O$1,'файл остатки'!$A$5:$A$228,0),MATCH(D60,'файл остатки'!$A$5:$FG$5,0)), 0)</f>
        <v>1.2</v>
      </c>
      <c r="F60" s="20">
        <f>IFERROR(INDEX('файл остатки'!$A$5:$FG$265,MATCH($O$2,'файл остатки'!$A$5:$A$228,0),MATCH(D60,'файл остатки'!$A$5:$FG$5,0)), 0)</f>
        <v>0</v>
      </c>
      <c r="G60" s="20">
        <f t="shared" si="3"/>
        <v>0</v>
      </c>
      <c r="H60" s="20">
        <v>0</v>
      </c>
    </row>
    <row r="61" spans="1:19" x14ac:dyDescent="0.2">
      <c r="A61" s="42"/>
      <c r="B61" s="42"/>
      <c r="C61" s="20" t="s">
        <v>171</v>
      </c>
      <c r="D61" s="20" t="s">
        <v>265</v>
      </c>
      <c r="E61" s="20">
        <f>IFERROR(INDEX('файл остатки'!$A$5:$FG$265,MATCH($O$1,'файл остатки'!$A$5:$A$228,0),MATCH(D61,'файл остатки'!$A$5:$FG$5,0)), 0)</f>
        <v>-316.5</v>
      </c>
      <c r="F61" s="20">
        <f>IFERROR(INDEX('файл остатки'!$A$5:$FG$265,MATCH($O$2,'файл остатки'!$A$5:$A$228,0),MATCH(D61,'файл остатки'!$A$5:$FG$5,0)), 0)</f>
        <v>0</v>
      </c>
      <c r="G61" s="20">
        <f t="shared" si="3"/>
        <v>-316.5</v>
      </c>
      <c r="H61" s="20">
        <v>0</v>
      </c>
    </row>
    <row r="64" spans="1:19" ht="14.5" customHeight="1" x14ac:dyDescent="0.2">
      <c r="A64" s="42" t="s">
        <v>669</v>
      </c>
      <c r="B64" s="43" t="s">
        <v>163</v>
      </c>
      <c r="C64" s="13" t="s">
        <v>172</v>
      </c>
      <c r="D64" s="13" t="s">
        <v>234</v>
      </c>
      <c r="E64" s="13">
        <f>IFERROR(INDEX('файл остатки'!$A$5:$FG$265,MATCH($O$1,'файл остатки'!$A$5:$A$228,0),MATCH(D64,'файл остатки'!$A$5:$FG$5,0)), 0)</f>
        <v>838.24</v>
      </c>
      <c r="F64" s="13">
        <f>IFERROR(INDEX('файл остатки'!$A$5:$FG$265,MATCH($O$2,'файл остатки'!$A$5:$A$228,0),MATCH(D64,'файл остатки'!$A$5:$FG$5,0)), 0)</f>
        <v>284.03142857142899</v>
      </c>
      <c r="G64" s="13">
        <v>0</v>
      </c>
      <c r="H64" s="13">
        <v>0</v>
      </c>
      <c r="J64" s="14">
        <v>850</v>
      </c>
      <c r="K64" s="14">
        <f>-(G64 + G65 + G66 + G67 + G68) / J64</f>
        <v>0</v>
      </c>
      <c r="L64" s="14">
        <f>ROUND(K64, 0)</f>
        <v>0</v>
      </c>
      <c r="R64" s="14" t="s">
        <v>670</v>
      </c>
      <c r="S64" s="14">
        <v>5</v>
      </c>
    </row>
    <row r="65" spans="1:19" x14ac:dyDescent="0.2">
      <c r="A65" s="42"/>
      <c r="B65" s="42"/>
      <c r="C65" s="13" t="s">
        <v>172</v>
      </c>
      <c r="D65" s="13" t="s">
        <v>235</v>
      </c>
      <c r="E65" s="13">
        <f>IFERROR(INDEX('файл остатки'!$A$5:$FG$265,MATCH($O$1,'файл остатки'!$A$5:$A$228,0),MATCH(D65,'файл остатки'!$A$5:$FG$5,0)), 0)</f>
        <v>-19.7</v>
      </c>
      <c r="F65" s="13">
        <f>IFERROR(INDEX('файл остатки'!$A$5:$FG$265,MATCH($O$2,'файл остатки'!$A$5:$A$228,0),MATCH(D65,'файл остатки'!$A$5:$FG$5,0)), 0)</f>
        <v>59.090571428571401</v>
      </c>
      <c r="G65" s="13">
        <v>0</v>
      </c>
      <c r="H65" s="13">
        <f>MIN(E65, 0)</f>
        <v>-19.7</v>
      </c>
    </row>
    <row r="66" spans="1:19" x14ac:dyDescent="0.2">
      <c r="A66" s="42"/>
      <c r="B66" s="42"/>
      <c r="C66" s="13" t="s">
        <v>671</v>
      </c>
      <c r="D66" s="13" t="s">
        <v>236</v>
      </c>
      <c r="E66" s="13">
        <f>IFERROR(INDEX('файл остатки'!$A$5:$FG$265,MATCH($O$1,'файл остатки'!$A$5:$A$228,0),MATCH(D66,'файл остатки'!$A$5:$FG$5,0)), 0)</f>
        <v>-52.7</v>
      </c>
      <c r="F66" s="13">
        <f>IFERROR(INDEX('файл остатки'!$A$5:$FG$265,MATCH($O$2,'файл остатки'!$A$5:$A$228,0),MATCH(D66,'файл остатки'!$A$5:$FG$5,0)), 0)</f>
        <v>64.469285714285704</v>
      </c>
      <c r="G66" s="13">
        <v>0</v>
      </c>
      <c r="H66" s="13">
        <f>MIN(E66, 0)</f>
        <v>-52.7</v>
      </c>
    </row>
    <row r="67" spans="1:19" x14ac:dyDescent="0.2">
      <c r="A67" s="42"/>
      <c r="B67" s="42"/>
      <c r="C67" s="13" t="s">
        <v>172</v>
      </c>
      <c r="D67" s="13" t="s">
        <v>237</v>
      </c>
      <c r="E67" s="13">
        <f>IFERROR(INDEX('файл остатки'!$A$5:$FG$265,MATCH($O$1,'файл остатки'!$A$5:$A$228,0),MATCH(D67,'файл остатки'!$A$5:$FG$5,0)), 0)</f>
        <v>-15.3</v>
      </c>
      <c r="F67" s="13">
        <f>IFERROR(INDEX('файл остатки'!$A$5:$FG$265,MATCH($O$2,'файл остатки'!$A$5:$A$228,0),MATCH(D67,'файл остатки'!$A$5:$FG$5,0)), 0)</f>
        <v>19.736428571428601</v>
      </c>
      <c r="G67" s="13">
        <v>0</v>
      </c>
      <c r="H67" s="13">
        <f>MIN(E67, 0)</f>
        <v>-15.3</v>
      </c>
    </row>
    <row r="68" spans="1:19" x14ac:dyDescent="0.2">
      <c r="A68" s="42"/>
      <c r="B68" s="42"/>
      <c r="C68" s="13" t="s">
        <v>671</v>
      </c>
      <c r="D68" s="13" t="s">
        <v>238</v>
      </c>
      <c r="E68" s="13">
        <f>IFERROR(INDEX('файл остатки'!$A$5:$FG$265,MATCH($O$1,'файл остатки'!$A$5:$A$228,0),MATCH(D68,'файл остатки'!$A$5:$FG$5,0)), 0)</f>
        <v>0</v>
      </c>
      <c r="F68" s="13">
        <f>IFERROR(INDEX('файл остатки'!$A$5:$FG$265,MATCH($O$2,'файл остатки'!$A$5:$A$228,0),MATCH(D68,'файл остатки'!$A$5:$FG$5,0)), 0)</f>
        <v>0</v>
      </c>
      <c r="G68" s="13">
        <v>0</v>
      </c>
      <c r="H68" s="13">
        <f>MIN(E68, 0)</f>
        <v>0</v>
      </c>
    </row>
    <row r="71" spans="1:19" ht="14.5" customHeight="1" x14ac:dyDescent="0.2">
      <c r="A71" s="42" t="s">
        <v>669</v>
      </c>
      <c r="B71" s="44" t="s">
        <v>659</v>
      </c>
      <c r="C71" s="18" t="s">
        <v>172</v>
      </c>
      <c r="D71" s="18" t="s">
        <v>241</v>
      </c>
      <c r="E71" s="18">
        <f>IFERROR(INDEX('файл остатки'!$A$5:$FG$265,MATCH($O$1,'файл остатки'!$A$5:$A$228,0),MATCH(D71,'файл остатки'!$A$5:$FG$5,0)), 0)</f>
        <v>-1903</v>
      </c>
      <c r="F71" s="18">
        <f>IFERROR(INDEX('файл остатки'!$A$5:$FG$265,MATCH($O$2,'файл остатки'!$A$5:$A$228,0),MATCH(D71,'файл остатки'!$A$5:$FG$5,0)), 0)</f>
        <v>0</v>
      </c>
      <c r="G71" s="18">
        <f>MIN(E71, 0)</f>
        <v>-1903</v>
      </c>
      <c r="H71" s="18">
        <v>0</v>
      </c>
      <c r="J71" s="14">
        <v>1000</v>
      </c>
      <c r="K71" s="14">
        <f>-(G71 + G72 + G73) / J71</f>
        <v>2.0838000000000001</v>
      </c>
      <c r="L71" s="14">
        <f>ROUND(K71, 0)</f>
        <v>2</v>
      </c>
      <c r="R71" s="14" t="s">
        <v>672</v>
      </c>
      <c r="S71" s="14">
        <v>6</v>
      </c>
    </row>
    <row r="72" spans="1:19" x14ac:dyDescent="0.2">
      <c r="A72" s="42"/>
      <c r="B72" s="44"/>
      <c r="C72" s="18" t="s">
        <v>172</v>
      </c>
      <c r="D72" s="18" t="s">
        <v>254</v>
      </c>
      <c r="E72" s="18">
        <f>IFERROR(INDEX('файл остатки'!$A$5:$FG$265,MATCH($O$1,'файл остатки'!$A$5:$A$228,0),MATCH(D72,'файл остатки'!$A$5:$FG$5,0)), 0)</f>
        <v>-20.8</v>
      </c>
      <c r="F72" s="18">
        <f>IFERROR(INDEX('файл остатки'!$A$5:$FG$265,MATCH($O$2,'файл остатки'!$A$5:$A$228,0),MATCH(D72,'файл остатки'!$A$5:$FG$5,0)), 0)</f>
        <v>0</v>
      </c>
      <c r="G72" s="18">
        <f>MIN(E72, 0)</f>
        <v>-20.8</v>
      </c>
      <c r="H72" s="18">
        <v>0</v>
      </c>
    </row>
    <row r="73" spans="1:19" x14ac:dyDescent="0.2">
      <c r="A73" s="42"/>
      <c r="B73" s="19" t="s">
        <v>165</v>
      </c>
      <c r="C73" s="20" t="s">
        <v>172</v>
      </c>
      <c r="D73" s="20" t="s">
        <v>255</v>
      </c>
      <c r="E73" s="20">
        <f>IFERROR(INDEX('файл остатки'!$A$5:$FG$265,MATCH($O$1,'файл остатки'!$A$5:$A$228,0),MATCH(D73,'файл остатки'!$A$5:$FG$5,0)), 0)</f>
        <v>-160</v>
      </c>
      <c r="F73" s="20">
        <f>IFERROR(INDEX('файл остатки'!$A$5:$FG$265,MATCH($O$2,'файл остатки'!$A$5:$A$228,0),MATCH(D73,'файл остатки'!$A$5:$FG$5,0)), 0)</f>
        <v>0</v>
      </c>
      <c r="G73" s="20">
        <f>MIN(E73, 0)</f>
        <v>-160</v>
      </c>
      <c r="H73" s="20">
        <v>0</v>
      </c>
    </row>
  </sheetData>
  <mergeCells count="17">
    <mergeCell ref="A2:A3"/>
    <mergeCell ref="A4:A10"/>
    <mergeCell ref="B4:B7"/>
    <mergeCell ref="B8:B10"/>
    <mergeCell ref="A13:A23"/>
    <mergeCell ref="B14:B23"/>
    <mergeCell ref="A64:A68"/>
    <mergeCell ref="B64:B68"/>
    <mergeCell ref="A71:A73"/>
    <mergeCell ref="B71:B72"/>
    <mergeCell ref="A26:A44"/>
    <mergeCell ref="B26:B29"/>
    <mergeCell ref="B30:B37"/>
    <mergeCell ref="B38:B44"/>
    <mergeCell ref="A47:A61"/>
    <mergeCell ref="B47:B54"/>
    <mergeCell ref="B55:B6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8"/>
  <sheetViews>
    <sheetView zoomScale="90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G37" sqref="G37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23" customWidth="1"/>
    <col min="13" max="13" width="8.6640625" style="24" customWidth="1"/>
    <col min="14" max="14" width="8.6640625" style="25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26" t="s">
        <v>673</v>
      </c>
      <c r="B1" s="27" t="s">
        <v>643</v>
      </c>
      <c r="C1" s="27" t="s">
        <v>650</v>
      </c>
      <c r="D1" s="27" t="s">
        <v>134</v>
      </c>
      <c r="E1" s="27" t="s">
        <v>644</v>
      </c>
      <c r="F1" s="27" t="s">
        <v>674</v>
      </c>
      <c r="G1" s="27" t="s">
        <v>675</v>
      </c>
      <c r="H1" s="27" t="s">
        <v>676</v>
      </c>
      <c r="I1" s="27" t="s">
        <v>677</v>
      </c>
      <c r="J1" s="27" t="s">
        <v>678</v>
      </c>
      <c r="K1" s="27" t="s">
        <v>679</v>
      </c>
      <c r="L1" s="27" t="s">
        <v>680</v>
      </c>
      <c r="M1" s="28" t="s">
        <v>681</v>
      </c>
      <c r="N1" s="28" t="s">
        <v>682</v>
      </c>
      <c r="O1" s="27" t="s">
        <v>683</v>
      </c>
      <c r="Q1" s="27" t="s">
        <v>684</v>
      </c>
      <c r="R1" s="27" t="s">
        <v>685</v>
      </c>
      <c r="S1" s="27">
        <v>0</v>
      </c>
      <c r="T1" s="26" t="s">
        <v>686</v>
      </c>
      <c r="U1" s="26" t="s">
        <v>687</v>
      </c>
      <c r="V1" s="26" t="s">
        <v>688</v>
      </c>
      <c r="W1" s="26" t="s">
        <v>689</v>
      </c>
      <c r="X1" s="29" t="s">
        <v>690</v>
      </c>
    </row>
    <row r="2" spans="1:24" ht="13.75" customHeight="1" x14ac:dyDescent="0.2">
      <c r="A2" s="30">
        <f t="shared" ref="A2:A23" ca="1" si="0">IF(O2="-", "", 1 + SUM(INDIRECT(ADDRESS(2,COLUMN(R2)) &amp; ":" &amp; ADDRESS(ROW(),COLUMN(R2)))))</f>
        <v>1</v>
      </c>
      <c r="B2" s="30" t="s">
        <v>667</v>
      </c>
      <c r="C2" s="30">
        <v>1000</v>
      </c>
      <c r="D2" s="30" t="s">
        <v>659</v>
      </c>
      <c r="E2" s="30" t="s">
        <v>691</v>
      </c>
      <c r="F2" s="30" t="s">
        <v>691</v>
      </c>
      <c r="G2" s="30" t="s">
        <v>692</v>
      </c>
      <c r="H2" s="30" t="s">
        <v>247</v>
      </c>
      <c r="I2" s="30">
        <v>60</v>
      </c>
      <c r="J2" s="23" t="str">
        <f t="shared" ref="J2:J33" ca="1" si="1">IF(M2="", IF(O2="","",X2+(INDIRECT("S" &amp; ROW() - 1) - S2)),IF(O2="", "", INDIRECT("S" &amp; ROW() - 1) - S2))</f>
        <v/>
      </c>
      <c r="K2" s="31">
        <v>1</v>
      </c>
      <c r="M2" s="32"/>
      <c r="N2" s="33" t="str">
        <f t="shared" ref="N2:N33" ca="1" si="2">IF(M2="", IF(X2=0, "", X2), IF(V2 = "", "", IF(V2/U2 = 0, "", V2/U2)))</f>
        <v/>
      </c>
      <c r="P2" s="1">
        <f t="shared" ref="P2:P33" si="3">IF(O2 = "-", -W2,I2)</f>
        <v>60</v>
      </c>
      <c r="Q2" s="1">
        <f t="shared" ref="Q2:Q33" ca="1" si="4">IF(O2 = "-", SUM(INDIRECT(ADDRESS(2,COLUMN(P2)) &amp; ":" &amp; ADDRESS(ROW(),COLUMN(P2)))), 0)</f>
        <v>0</v>
      </c>
      <c r="R2" s="1">
        <f t="shared" ref="R2:R33" si="5">IF(O2="-",1,0)</f>
        <v>0</v>
      </c>
      <c r="S2" s="1">
        <f t="shared" ref="S2:S33" ca="1" si="6">IF(Q2 = 0, INDIRECT("S" &amp; ROW() - 1), Q2)</f>
        <v>0</v>
      </c>
      <c r="T2" s="1" t="str">
        <f>IF(H2="","",VLOOKUP(H2,'Вода SKU'!$A$1:$B$150,2,0))</f>
        <v>3.3, Сакко</v>
      </c>
      <c r="U2" s="1">
        <f t="shared" ref="U2:U33" si="7">8000/1000</f>
        <v>8</v>
      </c>
      <c r="V2" s="1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3" si="9">IF(V2 = "", "", V2/U2)</f>
        <v>0</v>
      </c>
      <c r="X2" s="1" t="str">
        <f t="shared" ref="X2:X33" ca="1" si="10">IF(O2="", "", MAX(ROUND(-(INDIRECT("S" &amp; ROW() - 1) - S2)/1000, 0), 1) * 1000)</f>
        <v/>
      </c>
    </row>
    <row r="3" spans="1:24" ht="13.75" customHeight="1" x14ac:dyDescent="0.2">
      <c r="A3" s="30">
        <f t="shared" ca="1" si="0"/>
        <v>1</v>
      </c>
      <c r="B3" s="30" t="s">
        <v>667</v>
      </c>
      <c r="C3" s="30">
        <v>1000</v>
      </c>
      <c r="D3" s="30" t="s">
        <v>659</v>
      </c>
      <c r="E3" s="30" t="s">
        <v>691</v>
      </c>
      <c r="F3" s="30" t="s">
        <v>691</v>
      </c>
      <c r="G3" s="30" t="s">
        <v>692</v>
      </c>
      <c r="H3" s="30" t="s">
        <v>243</v>
      </c>
      <c r="I3" s="30">
        <v>147</v>
      </c>
      <c r="J3" s="23" t="str">
        <f t="shared" ca="1" si="1"/>
        <v/>
      </c>
      <c r="K3" s="31">
        <v>1</v>
      </c>
      <c r="M3" s="32"/>
      <c r="N3" s="33" t="str">
        <f t="shared" ca="1" si="2"/>
        <v/>
      </c>
      <c r="P3" s="1">
        <f t="shared" si="3"/>
        <v>147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3.3, Сакко</v>
      </c>
      <c r="U3" s="1">
        <f t="shared" si="7"/>
        <v>8</v>
      </c>
      <c r="V3" s="1">
        <f t="shared" si="8"/>
        <v>0</v>
      </c>
      <c r="W3" s="1">
        <f t="shared" si="9"/>
        <v>0</v>
      </c>
      <c r="X3" s="1" t="str">
        <f t="shared" ca="1" si="10"/>
        <v/>
      </c>
    </row>
    <row r="4" spans="1:24" ht="13.75" customHeight="1" x14ac:dyDescent="0.2">
      <c r="A4" s="30">
        <f t="shared" ca="1" si="0"/>
        <v>1</v>
      </c>
      <c r="B4" s="30" t="s">
        <v>667</v>
      </c>
      <c r="C4" s="30">
        <v>1000</v>
      </c>
      <c r="D4" s="30" t="s">
        <v>659</v>
      </c>
      <c r="E4" s="30" t="s">
        <v>691</v>
      </c>
      <c r="F4" s="30" t="s">
        <v>691</v>
      </c>
      <c r="G4" s="30" t="s">
        <v>692</v>
      </c>
      <c r="H4" s="30" t="s">
        <v>246</v>
      </c>
      <c r="I4" s="30">
        <v>270</v>
      </c>
      <c r="J4" s="23" t="str">
        <f t="shared" ca="1" si="1"/>
        <v/>
      </c>
      <c r="K4" s="31">
        <v>1</v>
      </c>
      <c r="M4" s="32"/>
      <c r="N4" s="33" t="str">
        <f t="shared" ca="1" si="2"/>
        <v/>
      </c>
      <c r="P4" s="1">
        <f t="shared" si="3"/>
        <v>270</v>
      </c>
      <c r="Q4" s="1">
        <f t="shared" ca="1" si="4"/>
        <v>0</v>
      </c>
      <c r="R4" s="1">
        <f t="shared" si="5"/>
        <v>0</v>
      </c>
      <c r="S4" s="1">
        <f t="shared" ca="1" si="6"/>
        <v>0</v>
      </c>
      <c r="T4" s="1" t="str">
        <f>IF(H4="","",VLOOKUP(H4,'Вода SKU'!$A$1:$B$150,2,0))</f>
        <v>3.3, Сакко</v>
      </c>
      <c r="U4" s="1">
        <f t="shared" si="7"/>
        <v>8</v>
      </c>
      <c r="V4" s="1">
        <f t="shared" si="8"/>
        <v>0</v>
      </c>
      <c r="W4" s="1">
        <f t="shared" si="9"/>
        <v>0</v>
      </c>
      <c r="X4" s="1" t="str">
        <f t="shared" ca="1" si="10"/>
        <v/>
      </c>
    </row>
    <row r="5" spans="1:24" ht="13.75" customHeight="1" x14ac:dyDescent="0.2">
      <c r="A5" s="30">
        <f t="shared" ca="1" si="0"/>
        <v>1</v>
      </c>
      <c r="B5" s="30" t="s">
        <v>667</v>
      </c>
      <c r="C5" s="30">
        <v>1000</v>
      </c>
      <c r="D5" s="30" t="s">
        <v>659</v>
      </c>
      <c r="E5" s="30" t="s">
        <v>693</v>
      </c>
      <c r="F5" s="30" t="s">
        <v>693</v>
      </c>
      <c r="G5" s="30" t="s">
        <v>692</v>
      </c>
      <c r="H5" s="30" t="s">
        <v>248</v>
      </c>
      <c r="I5" s="30">
        <v>238</v>
      </c>
      <c r="J5" s="23" t="str">
        <f t="shared" ca="1" si="1"/>
        <v/>
      </c>
      <c r="K5" s="31">
        <v>1</v>
      </c>
      <c r="M5" s="32"/>
      <c r="N5" s="33" t="str">
        <f t="shared" ca="1" si="2"/>
        <v/>
      </c>
      <c r="P5" s="1">
        <f t="shared" si="3"/>
        <v>238</v>
      </c>
      <c r="Q5" s="1">
        <f t="shared" ca="1" si="4"/>
        <v>0</v>
      </c>
      <c r="R5" s="1">
        <f t="shared" si="5"/>
        <v>0</v>
      </c>
      <c r="S5" s="1">
        <f t="shared" ca="1" si="6"/>
        <v>0</v>
      </c>
      <c r="T5" s="1" t="str">
        <f>IF(H5="","",VLOOKUP(H5,'Вода SKU'!$A$1:$B$150,2,0))</f>
        <v>3.3, Сакко</v>
      </c>
      <c r="U5" s="1">
        <f t="shared" si="7"/>
        <v>8</v>
      </c>
      <c r="V5" s="1">
        <f t="shared" si="8"/>
        <v>0</v>
      </c>
      <c r="W5" s="1">
        <f t="shared" si="9"/>
        <v>0</v>
      </c>
      <c r="X5" s="1" t="str">
        <f t="shared" ca="1" si="10"/>
        <v/>
      </c>
    </row>
    <row r="6" spans="1:24" ht="13.75" customHeight="1" x14ac:dyDescent="0.2">
      <c r="A6" s="30">
        <f t="shared" ca="1" si="0"/>
        <v>1</v>
      </c>
      <c r="B6" s="30" t="s">
        <v>667</v>
      </c>
      <c r="C6" s="30">
        <v>1000</v>
      </c>
      <c r="D6" s="30" t="s">
        <v>659</v>
      </c>
      <c r="E6" s="30" t="s">
        <v>693</v>
      </c>
      <c r="F6" s="30" t="s">
        <v>693</v>
      </c>
      <c r="G6" s="30" t="s">
        <v>692</v>
      </c>
      <c r="H6" s="30" t="s">
        <v>250</v>
      </c>
      <c r="I6" s="30">
        <v>254</v>
      </c>
      <c r="J6" s="23" t="str">
        <f t="shared" ca="1" si="1"/>
        <v/>
      </c>
      <c r="K6" s="31">
        <v>1</v>
      </c>
      <c r="M6" s="32"/>
      <c r="N6" s="33" t="str">
        <f t="shared" ca="1" si="2"/>
        <v/>
      </c>
      <c r="P6" s="1">
        <f t="shared" si="3"/>
        <v>254</v>
      </c>
      <c r="Q6" s="1">
        <f t="shared" ca="1" si="4"/>
        <v>0</v>
      </c>
      <c r="R6" s="1">
        <f t="shared" si="5"/>
        <v>0</v>
      </c>
      <c r="S6" s="1">
        <f t="shared" ca="1" si="6"/>
        <v>0</v>
      </c>
      <c r="T6" s="1" t="str">
        <f>IF(H6="","",VLOOKUP(H6,'Вода SKU'!$A$1:$B$150,2,0))</f>
        <v>3.3, Сакко</v>
      </c>
      <c r="U6" s="1">
        <f t="shared" si="7"/>
        <v>8</v>
      </c>
      <c r="V6" s="1">
        <f t="shared" si="8"/>
        <v>0</v>
      </c>
      <c r="W6" s="1">
        <f t="shared" si="9"/>
        <v>0</v>
      </c>
      <c r="X6" s="1" t="str">
        <f t="shared" ca="1" si="10"/>
        <v/>
      </c>
    </row>
    <row r="7" spans="1:24" ht="13.75" customHeight="1" x14ac:dyDescent="0.2">
      <c r="A7" s="30">
        <f t="shared" ca="1" si="0"/>
        <v>1</v>
      </c>
      <c r="B7" s="30" t="s">
        <v>667</v>
      </c>
      <c r="C7" s="30">
        <v>1000</v>
      </c>
      <c r="D7" s="30" t="s">
        <v>659</v>
      </c>
      <c r="E7" s="30" t="s">
        <v>693</v>
      </c>
      <c r="F7" s="30" t="s">
        <v>693</v>
      </c>
      <c r="G7" s="30" t="s">
        <v>692</v>
      </c>
      <c r="H7" s="30" t="s">
        <v>244</v>
      </c>
      <c r="I7" s="30">
        <v>31</v>
      </c>
      <c r="J7" s="23" t="str">
        <f t="shared" ca="1" si="1"/>
        <v/>
      </c>
      <c r="K7" s="31">
        <v>1</v>
      </c>
      <c r="M7" s="32"/>
      <c r="N7" s="33" t="str">
        <f t="shared" ca="1" si="2"/>
        <v/>
      </c>
      <c r="P7" s="1">
        <f t="shared" si="3"/>
        <v>31</v>
      </c>
      <c r="Q7" s="1">
        <f t="shared" ca="1" si="4"/>
        <v>0</v>
      </c>
      <c r="R7" s="1">
        <f t="shared" si="5"/>
        <v>0</v>
      </c>
      <c r="S7" s="1">
        <f t="shared" ca="1" si="6"/>
        <v>0</v>
      </c>
      <c r="T7" s="1" t="str">
        <f>IF(H7="","",VLOOKUP(H7,'Вода SKU'!$A$1:$B$150,2,0))</f>
        <v>3.3, Сакко</v>
      </c>
      <c r="U7" s="1">
        <f t="shared" si="7"/>
        <v>8</v>
      </c>
      <c r="V7" s="1">
        <f t="shared" si="8"/>
        <v>0</v>
      </c>
      <c r="W7" s="1">
        <f t="shared" si="9"/>
        <v>0</v>
      </c>
      <c r="X7" s="1" t="str">
        <f t="shared" ca="1" si="10"/>
        <v/>
      </c>
    </row>
    <row r="8" spans="1:24" ht="13.75" customHeight="1" x14ac:dyDescent="0.2">
      <c r="A8" s="31" t="str">
        <f t="shared" ca="1" si="0"/>
        <v/>
      </c>
      <c r="B8" s="31" t="s">
        <v>694</v>
      </c>
      <c r="C8" s="31" t="s">
        <v>694</v>
      </c>
      <c r="D8" s="31" t="s">
        <v>694</v>
      </c>
      <c r="E8" s="31" t="s">
        <v>694</v>
      </c>
      <c r="F8" s="31" t="s">
        <v>694</v>
      </c>
      <c r="G8" s="31" t="s">
        <v>694</v>
      </c>
      <c r="H8" s="31" t="s">
        <v>694</v>
      </c>
      <c r="J8" s="23">
        <f t="shared" ca="1" si="1"/>
        <v>0</v>
      </c>
      <c r="K8" s="31"/>
      <c r="M8" s="34">
        <v>8000</v>
      </c>
      <c r="N8" s="33">
        <f t="shared" si="2"/>
        <v>1000</v>
      </c>
      <c r="O8" s="31" t="s">
        <v>694</v>
      </c>
      <c r="P8" s="1">
        <f t="shared" si="3"/>
        <v>-1000</v>
      </c>
      <c r="Q8" s="1">
        <f t="shared" ca="1" si="4"/>
        <v>0</v>
      </c>
      <c r="R8" s="1">
        <f t="shared" si="5"/>
        <v>1</v>
      </c>
      <c r="S8" s="1">
        <f t="shared" ca="1" si="6"/>
        <v>0</v>
      </c>
      <c r="T8" s="1" t="str">
        <f>IF(H8="","",VLOOKUP(H8,'Вода SKU'!$A$1:$B$150,2,0))</f>
        <v>-</v>
      </c>
      <c r="U8" s="1">
        <f t="shared" si="7"/>
        <v>8</v>
      </c>
      <c r="V8" s="1">
        <f t="shared" si="8"/>
        <v>8000</v>
      </c>
      <c r="W8" s="1">
        <f t="shared" si="9"/>
        <v>1000</v>
      </c>
      <c r="X8" s="1">
        <f t="shared" ca="1" si="10"/>
        <v>1000</v>
      </c>
    </row>
    <row r="9" spans="1:24" ht="13.75" customHeight="1" x14ac:dyDescent="0.2">
      <c r="A9" s="30">
        <f t="shared" ca="1" si="0"/>
        <v>2</v>
      </c>
      <c r="B9" s="30" t="s">
        <v>667</v>
      </c>
      <c r="C9" s="30">
        <v>1000</v>
      </c>
      <c r="D9" s="30" t="s">
        <v>659</v>
      </c>
      <c r="E9" s="30" t="s">
        <v>693</v>
      </c>
      <c r="F9" s="30" t="s">
        <v>693</v>
      </c>
      <c r="G9" s="30" t="s">
        <v>692</v>
      </c>
      <c r="H9" s="30" t="s">
        <v>244</v>
      </c>
      <c r="I9" s="30">
        <v>403</v>
      </c>
      <c r="J9" s="23" t="str">
        <f t="shared" ca="1" si="1"/>
        <v/>
      </c>
      <c r="K9" s="31">
        <v>1</v>
      </c>
      <c r="M9" s="32"/>
      <c r="N9" s="33" t="str">
        <f t="shared" ca="1" si="2"/>
        <v/>
      </c>
      <c r="P9" s="1">
        <f t="shared" si="3"/>
        <v>403</v>
      </c>
      <c r="Q9" s="1">
        <f t="shared" ca="1" si="4"/>
        <v>0</v>
      </c>
      <c r="R9" s="1">
        <f t="shared" si="5"/>
        <v>0</v>
      </c>
      <c r="S9" s="1">
        <f t="shared" ca="1" si="6"/>
        <v>0</v>
      </c>
      <c r="T9" s="1" t="str">
        <f>IF(H9="","",VLOOKUP(H9,'Вода SKU'!$A$1:$B$150,2,0))</f>
        <v>3.3, Сакко</v>
      </c>
      <c r="U9" s="1">
        <f t="shared" si="7"/>
        <v>8</v>
      </c>
      <c r="V9" s="1">
        <f t="shared" si="8"/>
        <v>0</v>
      </c>
      <c r="W9" s="1">
        <f t="shared" si="9"/>
        <v>0</v>
      </c>
      <c r="X9" s="1" t="str">
        <f t="shared" ca="1" si="10"/>
        <v/>
      </c>
    </row>
    <row r="10" spans="1:24" ht="13.75" customHeight="1" x14ac:dyDescent="0.2">
      <c r="A10" s="30">
        <f t="shared" ca="1" si="0"/>
        <v>2</v>
      </c>
      <c r="B10" s="30" t="s">
        <v>667</v>
      </c>
      <c r="C10" s="30">
        <v>1000</v>
      </c>
      <c r="D10" s="30" t="s">
        <v>659</v>
      </c>
      <c r="E10" s="30" t="s">
        <v>693</v>
      </c>
      <c r="F10" s="30" t="s">
        <v>693</v>
      </c>
      <c r="G10" s="30" t="s">
        <v>692</v>
      </c>
      <c r="H10" s="30" t="s">
        <v>249</v>
      </c>
      <c r="I10" s="30">
        <v>575</v>
      </c>
      <c r="J10" s="23" t="str">
        <f t="shared" ca="1" si="1"/>
        <v/>
      </c>
      <c r="K10" s="31">
        <v>1</v>
      </c>
      <c r="M10" s="32"/>
      <c r="N10" s="33" t="str">
        <f t="shared" ca="1" si="2"/>
        <v/>
      </c>
      <c r="P10" s="1">
        <f t="shared" si="3"/>
        <v>575</v>
      </c>
      <c r="Q10" s="1">
        <f t="shared" ca="1" si="4"/>
        <v>0</v>
      </c>
      <c r="R10" s="1">
        <f t="shared" si="5"/>
        <v>0</v>
      </c>
      <c r="S10" s="1">
        <f t="shared" ca="1" si="6"/>
        <v>0</v>
      </c>
      <c r="T10" s="1" t="str">
        <f>IF(H10="","",VLOOKUP(H10,'Вода SKU'!$A$1:$B$150,2,0))</f>
        <v>3.3, Сакко</v>
      </c>
      <c r="U10" s="1">
        <f t="shared" si="7"/>
        <v>8</v>
      </c>
      <c r="V10" s="1">
        <f t="shared" si="8"/>
        <v>0</v>
      </c>
      <c r="W10" s="1">
        <f t="shared" si="9"/>
        <v>0</v>
      </c>
      <c r="X10" s="1" t="str">
        <f t="shared" ca="1" si="10"/>
        <v/>
      </c>
    </row>
    <row r="11" spans="1:24" ht="13.75" customHeight="1" x14ac:dyDescent="0.2">
      <c r="A11" s="31" t="str">
        <f t="shared" ca="1" si="0"/>
        <v/>
      </c>
      <c r="B11" s="31" t="s">
        <v>694</v>
      </c>
      <c r="C11" s="31" t="s">
        <v>694</v>
      </c>
      <c r="D11" s="31" t="s">
        <v>694</v>
      </c>
      <c r="E11" s="31" t="s">
        <v>694</v>
      </c>
      <c r="F11" s="31" t="s">
        <v>694</v>
      </c>
      <c r="G11" s="31" t="s">
        <v>694</v>
      </c>
      <c r="H11" s="31" t="s">
        <v>694</v>
      </c>
      <c r="J11" s="23">
        <f t="shared" ca="1" si="1"/>
        <v>22</v>
      </c>
      <c r="K11" s="31"/>
      <c r="M11" s="34">
        <v>8000</v>
      </c>
      <c r="N11" s="33">
        <f t="shared" si="2"/>
        <v>1000</v>
      </c>
      <c r="O11" s="31" t="s">
        <v>694</v>
      </c>
      <c r="P11" s="1">
        <f t="shared" si="3"/>
        <v>-1000</v>
      </c>
      <c r="Q11" s="1">
        <f t="shared" ca="1" si="4"/>
        <v>-22</v>
      </c>
      <c r="R11" s="1">
        <f t="shared" si="5"/>
        <v>1</v>
      </c>
      <c r="S11" s="1">
        <f t="shared" ca="1" si="6"/>
        <v>-22</v>
      </c>
      <c r="T11" s="1" t="str">
        <f>IF(H11="","",VLOOKUP(H11,'Вода SKU'!$A$1:$B$150,2,0))</f>
        <v>-</v>
      </c>
      <c r="U11" s="1">
        <f t="shared" si="7"/>
        <v>8</v>
      </c>
      <c r="V11" s="1">
        <f t="shared" si="8"/>
        <v>8000</v>
      </c>
      <c r="W11" s="1">
        <f t="shared" si="9"/>
        <v>1000</v>
      </c>
      <c r="X11" s="1">
        <f t="shared" ca="1" si="10"/>
        <v>1000</v>
      </c>
    </row>
    <row r="12" spans="1:24" ht="13.75" customHeight="1" x14ac:dyDescent="0.2">
      <c r="A12" s="30">
        <f t="shared" ca="1" si="0"/>
        <v>3</v>
      </c>
      <c r="B12" s="30" t="s">
        <v>669</v>
      </c>
      <c r="C12" s="30">
        <v>1000</v>
      </c>
      <c r="D12" s="30" t="s">
        <v>659</v>
      </c>
      <c r="E12" s="30" t="s">
        <v>695</v>
      </c>
      <c r="F12" s="30" t="s">
        <v>695</v>
      </c>
      <c r="G12" s="30" t="s">
        <v>696</v>
      </c>
      <c r="H12" s="30" t="s">
        <v>254</v>
      </c>
      <c r="I12" s="30">
        <v>21</v>
      </c>
      <c r="J12" s="23" t="str">
        <f t="shared" ca="1" si="1"/>
        <v/>
      </c>
      <c r="K12" s="31">
        <v>1</v>
      </c>
      <c r="M12" s="32"/>
      <c r="N12" s="33" t="str">
        <f t="shared" ca="1" si="2"/>
        <v/>
      </c>
      <c r="P12" s="1">
        <f t="shared" si="3"/>
        <v>21</v>
      </c>
      <c r="Q12" s="1">
        <f t="shared" ca="1" si="4"/>
        <v>0</v>
      </c>
      <c r="R12" s="1">
        <f t="shared" si="5"/>
        <v>0</v>
      </c>
      <c r="S12" s="1">
        <f t="shared" ca="1" si="6"/>
        <v>-22</v>
      </c>
      <c r="T12" s="1" t="str">
        <f>IF(H12="","",VLOOKUP(H12,'Вода SKU'!$A$1:$B$150,2,0))</f>
        <v>3.6, Альче</v>
      </c>
      <c r="U12" s="1">
        <f t="shared" si="7"/>
        <v>8</v>
      </c>
      <c r="V12" s="1">
        <f t="shared" si="8"/>
        <v>0</v>
      </c>
      <c r="W12" s="1">
        <f t="shared" si="9"/>
        <v>0</v>
      </c>
      <c r="X12" s="1" t="str">
        <f t="shared" ca="1" si="10"/>
        <v/>
      </c>
    </row>
    <row r="13" spans="1:24" ht="13.75" customHeight="1" x14ac:dyDescent="0.2">
      <c r="A13" s="30">
        <f t="shared" ca="1" si="0"/>
        <v>3</v>
      </c>
      <c r="B13" s="30" t="s">
        <v>669</v>
      </c>
      <c r="C13" s="30">
        <v>1000</v>
      </c>
      <c r="D13" s="30" t="s">
        <v>659</v>
      </c>
      <c r="E13" s="30" t="s">
        <v>691</v>
      </c>
      <c r="F13" s="30" t="s">
        <v>691</v>
      </c>
      <c r="G13" s="30" t="s">
        <v>692</v>
      </c>
      <c r="H13" s="30" t="s">
        <v>241</v>
      </c>
      <c r="I13" s="30">
        <v>979</v>
      </c>
      <c r="J13" s="23" t="str">
        <f t="shared" ca="1" si="1"/>
        <v/>
      </c>
      <c r="K13" s="31">
        <v>1</v>
      </c>
      <c r="M13" s="32"/>
      <c r="N13" s="33" t="str">
        <f t="shared" ca="1" si="2"/>
        <v/>
      </c>
      <c r="P13" s="1">
        <f t="shared" si="3"/>
        <v>979</v>
      </c>
      <c r="Q13" s="1">
        <f t="shared" ca="1" si="4"/>
        <v>0</v>
      </c>
      <c r="R13" s="1">
        <f t="shared" si="5"/>
        <v>0</v>
      </c>
      <c r="S13" s="1">
        <f t="shared" ca="1" si="6"/>
        <v>-22</v>
      </c>
      <c r="T13" s="1" t="str">
        <f>IF(H13="","",VLOOKUP(H13,'Вода SKU'!$A$1:$B$150,2,0))</f>
        <v>3.6, Альче</v>
      </c>
      <c r="U13" s="1">
        <f t="shared" si="7"/>
        <v>8</v>
      </c>
      <c r="V13" s="1">
        <f t="shared" si="8"/>
        <v>0</v>
      </c>
      <c r="W13" s="1">
        <f t="shared" si="9"/>
        <v>0</v>
      </c>
      <c r="X13" s="1" t="str">
        <f t="shared" ca="1" si="10"/>
        <v/>
      </c>
    </row>
    <row r="14" spans="1:24" ht="13.75" customHeight="1" x14ac:dyDescent="0.2">
      <c r="A14" s="31" t="str">
        <f t="shared" ca="1" si="0"/>
        <v/>
      </c>
      <c r="B14" s="31" t="s">
        <v>694</v>
      </c>
      <c r="C14" s="31" t="s">
        <v>694</v>
      </c>
      <c r="D14" s="31" t="s">
        <v>694</v>
      </c>
      <c r="E14" s="31" t="s">
        <v>694</v>
      </c>
      <c r="F14" s="31" t="s">
        <v>694</v>
      </c>
      <c r="G14" s="31" t="s">
        <v>694</v>
      </c>
      <c r="H14" s="31" t="s">
        <v>694</v>
      </c>
      <c r="J14" s="23">
        <f t="shared" ca="1" si="1"/>
        <v>0</v>
      </c>
      <c r="K14" s="31"/>
      <c r="M14" s="34">
        <v>8000</v>
      </c>
      <c r="N14" s="33">
        <f t="shared" si="2"/>
        <v>1000</v>
      </c>
      <c r="O14" s="31" t="s">
        <v>694</v>
      </c>
      <c r="P14" s="1">
        <f t="shared" si="3"/>
        <v>-1000</v>
      </c>
      <c r="Q14" s="1">
        <f t="shared" ca="1" si="4"/>
        <v>-22</v>
      </c>
      <c r="R14" s="1">
        <f t="shared" si="5"/>
        <v>1</v>
      </c>
      <c r="S14" s="1">
        <f t="shared" ca="1" si="6"/>
        <v>-22</v>
      </c>
      <c r="T14" s="1" t="str">
        <f>IF(H14="","",VLOOKUP(H14,'Вода SKU'!$A$1:$B$150,2,0))</f>
        <v>-</v>
      </c>
      <c r="U14" s="1">
        <f t="shared" si="7"/>
        <v>8</v>
      </c>
      <c r="V14" s="1">
        <f t="shared" si="8"/>
        <v>8000</v>
      </c>
      <c r="W14" s="1">
        <f t="shared" si="9"/>
        <v>1000</v>
      </c>
      <c r="X14" s="1">
        <f t="shared" ca="1" si="10"/>
        <v>1000</v>
      </c>
    </row>
    <row r="15" spans="1:24" ht="13.75" customHeight="1" x14ac:dyDescent="0.2">
      <c r="A15" s="35">
        <f t="shared" ca="1" si="0"/>
        <v>4</v>
      </c>
      <c r="B15" s="35" t="s">
        <v>667</v>
      </c>
      <c r="C15" s="35">
        <v>1000</v>
      </c>
      <c r="D15" s="35" t="s">
        <v>165</v>
      </c>
      <c r="E15" s="35" t="s">
        <v>697</v>
      </c>
      <c r="F15" s="35" t="s">
        <v>697</v>
      </c>
      <c r="G15" s="35" t="s">
        <v>692</v>
      </c>
      <c r="H15" s="35" t="s">
        <v>259</v>
      </c>
      <c r="I15" s="35">
        <v>60</v>
      </c>
      <c r="J15" s="23" t="str">
        <f t="shared" ca="1" si="1"/>
        <v/>
      </c>
      <c r="K15" s="31">
        <v>1</v>
      </c>
      <c r="M15" s="32"/>
      <c r="N15" s="33" t="str">
        <f t="shared" ca="1" si="2"/>
        <v/>
      </c>
      <c r="P15" s="1">
        <f t="shared" si="3"/>
        <v>60</v>
      </c>
      <c r="Q15" s="1">
        <f t="shared" ca="1" si="4"/>
        <v>0</v>
      </c>
      <c r="R15" s="1">
        <f t="shared" si="5"/>
        <v>0</v>
      </c>
      <c r="S15" s="1">
        <f t="shared" ca="1" si="6"/>
        <v>-22</v>
      </c>
      <c r="T15" s="1" t="str">
        <f>IF(H15="","",VLOOKUP(H15,'Вода SKU'!$A$1:$B$150,2,0))</f>
        <v>3.3, Сакко</v>
      </c>
      <c r="U15" s="1">
        <f t="shared" si="7"/>
        <v>8</v>
      </c>
      <c r="V15" s="1">
        <f t="shared" si="8"/>
        <v>0</v>
      </c>
      <c r="W15" s="1">
        <f t="shared" si="9"/>
        <v>0</v>
      </c>
      <c r="X15" s="1" t="str">
        <f t="shared" ca="1" si="10"/>
        <v/>
      </c>
    </row>
    <row r="16" spans="1:24" ht="13.75" customHeight="1" x14ac:dyDescent="0.2">
      <c r="A16" s="35">
        <f t="shared" ca="1" si="0"/>
        <v>4</v>
      </c>
      <c r="B16" s="35" t="s">
        <v>667</v>
      </c>
      <c r="C16" s="35">
        <v>1000</v>
      </c>
      <c r="D16" s="35" t="s">
        <v>165</v>
      </c>
      <c r="E16" s="35" t="s">
        <v>697</v>
      </c>
      <c r="F16" s="35" t="s">
        <v>697</v>
      </c>
      <c r="G16" s="35" t="s">
        <v>692</v>
      </c>
      <c r="H16" s="35" t="s">
        <v>265</v>
      </c>
      <c r="I16" s="35">
        <v>316</v>
      </c>
      <c r="J16" s="23" t="str">
        <f t="shared" ca="1" si="1"/>
        <v/>
      </c>
      <c r="K16" s="31">
        <v>1</v>
      </c>
      <c r="M16" s="32"/>
      <c r="N16" s="33" t="str">
        <f t="shared" ca="1" si="2"/>
        <v/>
      </c>
      <c r="P16" s="1">
        <f t="shared" si="3"/>
        <v>316</v>
      </c>
      <c r="Q16" s="1">
        <f t="shared" ca="1" si="4"/>
        <v>0</v>
      </c>
      <c r="R16" s="1">
        <f t="shared" si="5"/>
        <v>0</v>
      </c>
      <c r="S16" s="1">
        <f t="shared" ca="1" si="6"/>
        <v>-22</v>
      </c>
      <c r="T16" s="1" t="str">
        <f>IF(H16="","",VLOOKUP(H16,'Вода SKU'!$A$1:$B$150,2,0))</f>
        <v>3.3, Сакко</v>
      </c>
      <c r="U16" s="1">
        <f t="shared" si="7"/>
        <v>8</v>
      </c>
      <c r="V16" s="1">
        <f t="shared" si="8"/>
        <v>0</v>
      </c>
      <c r="W16" s="1">
        <f t="shared" si="9"/>
        <v>0</v>
      </c>
      <c r="X16" s="1" t="str">
        <f t="shared" ca="1" si="10"/>
        <v/>
      </c>
    </row>
    <row r="17" spans="1:24" ht="13.75" customHeight="1" x14ac:dyDescent="0.2">
      <c r="A17" s="35">
        <f t="shared" ca="1" si="0"/>
        <v>4</v>
      </c>
      <c r="B17" s="35" t="s">
        <v>667</v>
      </c>
      <c r="C17" s="35">
        <v>1000</v>
      </c>
      <c r="D17" s="35" t="s">
        <v>165</v>
      </c>
      <c r="E17" s="35" t="s">
        <v>697</v>
      </c>
      <c r="F17" s="35" t="s">
        <v>697</v>
      </c>
      <c r="G17" s="35" t="s">
        <v>692</v>
      </c>
      <c r="H17" s="35" t="s">
        <v>258</v>
      </c>
      <c r="I17" s="35">
        <v>91</v>
      </c>
      <c r="J17" s="23" t="str">
        <f t="shared" ca="1" si="1"/>
        <v/>
      </c>
      <c r="K17" s="31">
        <v>1</v>
      </c>
      <c r="M17" s="32"/>
      <c r="N17" s="33" t="str">
        <f t="shared" ca="1" si="2"/>
        <v/>
      </c>
      <c r="P17" s="1">
        <f t="shared" si="3"/>
        <v>91</v>
      </c>
      <c r="Q17" s="1">
        <f t="shared" ca="1" si="4"/>
        <v>0</v>
      </c>
      <c r="R17" s="1">
        <f t="shared" si="5"/>
        <v>0</v>
      </c>
      <c r="S17" s="1">
        <f t="shared" ca="1" si="6"/>
        <v>-22</v>
      </c>
      <c r="T17" s="1" t="str">
        <f>IF(H17="","",VLOOKUP(H17,'Вода SKU'!$A$1:$B$150,2,0))</f>
        <v>3.3, Сакко</v>
      </c>
      <c r="U17" s="1">
        <f t="shared" si="7"/>
        <v>8</v>
      </c>
      <c r="V17" s="1">
        <f t="shared" si="8"/>
        <v>0</v>
      </c>
      <c r="W17" s="1">
        <f t="shared" si="9"/>
        <v>0</v>
      </c>
      <c r="X17" s="1" t="str">
        <f t="shared" ca="1" si="10"/>
        <v/>
      </c>
    </row>
    <row r="18" spans="1:24" ht="13.75" customHeight="1" x14ac:dyDescent="0.2">
      <c r="A18" s="35">
        <f t="shared" ca="1" si="0"/>
        <v>4</v>
      </c>
      <c r="B18" s="35" t="s">
        <v>667</v>
      </c>
      <c r="C18" s="35">
        <v>1000</v>
      </c>
      <c r="D18" s="35" t="s">
        <v>165</v>
      </c>
      <c r="E18" s="35" t="s">
        <v>697</v>
      </c>
      <c r="F18" s="35" t="s">
        <v>697</v>
      </c>
      <c r="G18" s="35" t="s">
        <v>692</v>
      </c>
      <c r="H18" s="35" t="s">
        <v>260</v>
      </c>
      <c r="I18" s="35">
        <v>371</v>
      </c>
      <c r="J18" s="23" t="str">
        <f t="shared" ca="1" si="1"/>
        <v/>
      </c>
      <c r="K18" s="31">
        <v>1</v>
      </c>
      <c r="M18" s="32"/>
      <c r="N18" s="33" t="str">
        <f t="shared" ca="1" si="2"/>
        <v/>
      </c>
      <c r="P18" s="1">
        <f t="shared" si="3"/>
        <v>371</v>
      </c>
      <c r="Q18" s="1">
        <f t="shared" ca="1" si="4"/>
        <v>0</v>
      </c>
      <c r="R18" s="1">
        <f t="shared" si="5"/>
        <v>0</v>
      </c>
      <c r="S18" s="1">
        <f t="shared" ca="1" si="6"/>
        <v>-22</v>
      </c>
      <c r="T18" s="1" t="str">
        <f>IF(H18="","",VLOOKUP(H18,'Вода SKU'!$A$1:$B$150,2,0))</f>
        <v>3.3, Сакко</v>
      </c>
      <c r="U18" s="1">
        <f t="shared" si="7"/>
        <v>8</v>
      </c>
      <c r="V18" s="1">
        <f t="shared" si="8"/>
        <v>0</v>
      </c>
      <c r="W18" s="1">
        <f t="shared" si="9"/>
        <v>0</v>
      </c>
      <c r="X18" s="1" t="str">
        <f t="shared" ca="1" si="10"/>
        <v/>
      </c>
    </row>
    <row r="19" spans="1:24" ht="13.75" customHeight="1" x14ac:dyDescent="0.2">
      <c r="A19" s="35">
        <f t="shared" ca="1" si="0"/>
        <v>4</v>
      </c>
      <c r="B19" s="35" t="s">
        <v>667</v>
      </c>
      <c r="C19" s="35">
        <v>1000</v>
      </c>
      <c r="D19" s="35" t="s">
        <v>165</v>
      </c>
      <c r="E19" s="35" t="s">
        <v>697</v>
      </c>
      <c r="F19" s="35" t="s">
        <v>697</v>
      </c>
      <c r="G19" s="35" t="s">
        <v>692</v>
      </c>
      <c r="H19" s="35" t="s">
        <v>263</v>
      </c>
      <c r="I19" s="35">
        <v>162</v>
      </c>
      <c r="J19" s="23" t="str">
        <f t="shared" ca="1" si="1"/>
        <v/>
      </c>
      <c r="K19" s="31">
        <v>1</v>
      </c>
      <c r="M19" s="32"/>
      <c r="N19" s="33" t="str">
        <f t="shared" ca="1" si="2"/>
        <v/>
      </c>
      <c r="P19" s="1">
        <f t="shared" si="3"/>
        <v>162</v>
      </c>
      <c r="Q19" s="1">
        <f t="shared" ca="1" si="4"/>
        <v>0</v>
      </c>
      <c r="R19" s="1">
        <f t="shared" si="5"/>
        <v>0</v>
      </c>
      <c r="S19" s="1">
        <f t="shared" ca="1" si="6"/>
        <v>-22</v>
      </c>
      <c r="T19" s="1" t="str">
        <f>IF(H19="","",VLOOKUP(H19,'Вода SKU'!$A$1:$B$150,2,0))</f>
        <v>3.3, Сакко</v>
      </c>
      <c r="U19" s="1">
        <f t="shared" si="7"/>
        <v>8</v>
      </c>
      <c r="V19" s="1">
        <f t="shared" si="8"/>
        <v>0</v>
      </c>
      <c r="W19" s="1">
        <f t="shared" si="9"/>
        <v>0</v>
      </c>
      <c r="X19" s="1" t="str">
        <f t="shared" ca="1" si="10"/>
        <v/>
      </c>
    </row>
    <row r="20" spans="1:24" ht="13.75" customHeight="1" x14ac:dyDescent="0.2">
      <c r="A20" s="31" t="str">
        <f t="shared" ca="1" si="0"/>
        <v/>
      </c>
      <c r="B20" s="31" t="s">
        <v>694</v>
      </c>
      <c r="C20" s="31" t="s">
        <v>694</v>
      </c>
      <c r="D20" s="31" t="s">
        <v>694</v>
      </c>
      <c r="E20" s="31" t="s">
        <v>694</v>
      </c>
      <c r="F20" s="31" t="s">
        <v>694</v>
      </c>
      <c r="G20" s="31" t="s">
        <v>694</v>
      </c>
      <c r="H20" s="31" t="s">
        <v>694</v>
      </c>
      <c r="J20" s="23">
        <f t="shared" ca="1" si="1"/>
        <v>0</v>
      </c>
      <c r="K20" s="31"/>
      <c r="M20" s="34">
        <v>8000</v>
      </c>
      <c r="N20" s="33">
        <f t="shared" si="2"/>
        <v>1000</v>
      </c>
      <c r="O20" s="31" t="s">
        <v>694</v>
      </c>
      <c r="P20" s="1">
        <f t="shared" si="3"/>
        <v>-1000</v>
      </c>
      <c r="Q20" s="1">
        <f t="shared" ca="1" si="4"/>
        <v>-22</v>
      </c>
      <c r="R20" s="1">
        <f t="shared" si="5"/>
        <v>1</v>
      </c>
      <c r="S20" s="1">
        <f t="shared" ca="1" si="6"/>
        <v>-22</v>
      </c>
      <c r="T20" s="1" t="str">
        <f>IF(H20="","",VLOOKUP(H20,'Вода SKU'!$A$1:$B$150,2,0))</f>
        <v>-</v>
      </c>
      <c r="U20" s="1">
        <f t="shared" si="7"/>
        <v>8</v>
      </c>
      <c r="V20" s="1">
        <f t="shared" si="8"/>
        <v>8000</v>
      </c>
      <c r="W20" s="1">
        <f t="shared" si="9"/>
        <v>1000</v>
      </c>
      <c r="X20" s="1">
        <f t="shared" ca="1" si="10"/>
        <v>1000</v>
      </c>
    </row>
    <row r="21" spans="1:24" ht="13.75" customHeight="1" x14ac:dyDescent="0.2">
      <c r="A21" s="35">
        <f t="shared" ca="1" si="0"/>
        <v>5</v>
      </c>
      <c r="B21" s="35" t="s">
        <v>667</v>
      </c>
      <c r="C21" s="35">
        <v>1000</v>
      </c>
      <c r="D21" s="35" t="s">
        <v>165</v>
      </c>
      <c r="E21" s="35" t="s">
        <v>697</v>
      </c>
      <c r="F21" s="35" t="s">
        <v>697</v>
      </c>
      <c r="G21" s="35" t="s">
        <v>692</v>
      </c>
      <c r="H21" s="35" t="s">
        <v>263</v>
      </c>
      <c r="I21" s="35">
        <v>317</v>
      </c>
      <c r="J21" s="23" t="str">
        <f t="shared" ca="1" si="1"/>
        <v/>
      </c>
      <c r="K21" s="31">
        <v>1</v>
      </c>
      <c r="M21" s="32"/>
      <c r="N21" s="33" t="str">
        <f t="shared" ca="1" si="2"/>
        <v/>
      </c>
      <c r="P21" s="1">
        <f t="shared" si="3"/>
        <v>317</v>
      </c>
      <c r="Q21" s="1">
        <f t="shared" ca="1" si="4"/>
        <v>0</v>
      </c>
      <c r="R21" s="1">
        <f t="shared" si="5"/>
        <v>0</v>
      </c>
      <c r="S21" s="1">
        <f t="shared" ca="1" si="6"/>
        <v>-22</v>
      </c>
      <c r="T21" s="1" t="str">
        <f>IF(H21="","",VLOOKUP(H21,'Вода SKU'!$A$1:$B$150,2,0))</f>
        <v>3.3, Сакко</v>
      </c>
      <c r="U21" s="1">
        <f t="shared" si="7"/>
        <v>8</v>
      </c>
      <c r="V21" s="1">
        <f t="shared" si="8"/>
        <v>0</v>
      </c>
      <c r="W21" s="1">
        <f t="shared" si="9"/>
        <v>0</v>
      </c>
      <c r="X21" s="1" t="str">
        <f t="shared" ca="1" si="10"/>
        <v/>
      </c>
    </row>
    <row r="22" spans="1:24" ht="13.75" customHeight="1" x14ac:dyDescent="0.2">
      <c r="A22" s="35">
        <f t="shared" ca="1" si="0"/>
        <v>5</v>
      </c>
      <c r="B22" s="35" t="s">
        <v>667</v>
      </c>
      <c r="C22" s="35">
        <v>1000</v>
      </c>
      <c r="D22" s="35" t="s">
        <v>165</v>
      </c>
      <c r="E22" s="35" t="s">
        <v>697</v>
      </c>
      <c r="F22" s="35" t="s">
        <v>697</v>
      </c>
      <c r="G22" s="35" t="s">
        <v>692</v>
      </c>
      <c r="H22" s="35" t="s">
        <v>257</v>
      </c>
      <c r="I22" s="35">
        <v>683</v>
      </c>
      <c r="J22" s="23" t="str">
        <f t="shared" ca="1" si="1"/>
        <v/>
      </c>
      <c r="K22" s="31">
        <v>1</v>
      </c>
      <c r="M22" s="32"/>
      <c r="N22" s="33" t="str">
        <f t="shared" ca="1" si="2"/>
        <v/>
      </c>
      <c r="P22" s="1">
        <f t="shared" si="3"/>
        <v>683</v>
      </c>
      <c r="Q22" s="1">
        <f t="shared" ca="1" si="4"/>
        <v>0</v>
      </c>
      <c r="R22" s="1">
        <f t="shared" si="5"/>
        <v>0</v>
      </c>
      <c r="S22" s="1">
        <f t="shared" ca="1" si="6"/>
        <v>-22</v>
      </c>
      <c r="T22" s="1" t="str">
        <f>IF(H22="","",VLOOKUP(H22,'Вода SKU'!$A$1:$B$150,2,0))</f>
        <v>3.3, Сакко</v>
      </c>
      <c r="U22" s="1">
        <f t="shared" si="7"/>
        <v>8</v>
      </c>
      <c r="V22" s="1">
        <f t="shared" si="8"/>
        <v>0</v>
      </c>
      <c r="W22" s="1">
        <f t="shared" si="9"/>
        <v>0</v>
      </c>
      <c r="X22" s="1" t="str">
        <f t="shared" ca="1" si="10"/>
        <v/>
      </c>
    </row>
    <row r="23" spans="1:24" ht="13.75" customHeight="1" x14ac:dyDescent="0.2">
      <c r="A23" s="31" t="str">
        <f t="shared" ca="1" si="0"/>
        <v/>
      </c>
      <c r="B23" s="31" t="s">
        <v>694</v>
      </c>
      <c r="C23" s="31" t="s">
        <v>694</v>
      </c>
      <c r="D23" s="31" t="s">
        <v>694</v>
      </c>
      <c r="E23" s="31" t="s">
        <v>694</v>
      </c>
      <c r="F23" s="31" t="s">
        <v>694</v>
      </c>
      <c r="G23" s="31" t="s">
        <v>694</v>
      </c>
      <c r="H23" s="31" t="s">
        <v>694</v>
      </c>
      <c r="J23" s="23">
        <f t="shared" ca="1" si="1"/>
        <v>0</v>
      </c>
      <c r="K23" s="31"/>
      <c r="M23" s="34">
        <v>8000</v>
      </c>
      <c r="N23" s="33">
        <f t="shared" si="2"/>
        <v>1000</v>
      </c>
      <c r="O23" s="31" t="s">
        <v>694</v>
      </c>
      <c r="P23" s="1">
        <f t="shared" si="3"/>
        <v>-1000</v>
      </c>
      <c r="Q23" s="1">
        <f t="shared" ca="1" si="4"/>
        <v>-22</v>
      </c>
      <c r="R23" s="1">
        <f t="shared" si="5"/>
        <v>1</v>
      </c>
      <c r="S23" s="1">
        <f t="shared" ca="1" si="6"/>
        <v>-22</v>
      </c>
      <c r="T23" s="1" t="str">
        <f>IF(H23="","",VLOOKUP(H23,'Вода SKU'!$A$1:$B$150,2,0))</f>
        <v>-</v>
      </c>
      <c r="U23" s="1">
        <f t="shared" si="7"/>
        <v>8</v>
      </c>
      <c r="V23" s="1">
        <f t="shared" si="8"/>
        <v>8000</v>
      </c>
      <c r="W23" s="1">
        <f t="shared" si="9"/>
        <v>1000</v>
      </c>
      <c r="X23" s="1">
        <f t="shared" ca="1" si="10"/>
        <v>1000</v>
      </c>
    </row>
    <row r="24" spans="1:24" ht="13.75" customHeight="1" x14ac:dyDescent="0.2">
      <c r="J24" s="23" t="str">
        <f t="shared" ca="1" si="1"/>
        <v/>
      </c>
      <c r="M24" s="32"/>
      <c r="N24" s="33" t="str">
        <f t="shared" ca="1" si="2"/>
        <v/>
      </c>
      <c r="P24" s="1">
        <f t="shared" si="3"/>
        <v>0</v>
      </c>
      <c r="Q24" s="1">
        <f t="shared" ca="1" si="4"/>
        <v>0</v>
      </c>
      <c r="R24" s="1">
        <f t="shared" si="5"/>
        <v>0</v>
      </c>
      <c r="S24" s="1">
        <f t="shared" ca="1" si="6"/>
        <v>-22</v>
      </c>
      <c r="T24" s="1" t="str">
        <f>IF(H24="","",VLOOKUP(H24,'Вода SKU'!$A$1:$B$150,2,0))</f>
        <v/>
      </c>
      <c r="U24" s="1">
        <f t="shared" si="7"/>
        <v>8</v>
      </c>
      <c r="V24" s="1">
        <f t="shared" si="8"/>
        <v>0</v>
      </c>
      <c r="W24" s="1">
        <f t="shared" si="9"/>
        <v>0</v>
      </c>
      <c r="X24" s="1" t="str">
        <f t="shared" ca="1" si="10"/>
        <v/>
      </c>
    </row>
    <row r="25" spans="1:24" ht="13.75" customHeight="1" x14ac:dyDescent="0.2">
      <c r="J25" s="23" t="str">
        <f t="shared" ca="1" si="1"/>
        <v/>
      </c>
      <c r="M25" s="32"/>
      <c r="N25" s="33" t="str">
        <f t="shared" ca="1" si="2"/>
        <v/>
      </c>
      <c r="P25" s="1">
        <f t="shared" si="3"/>
        <v>0</v>
      </c>
      <c r="Q25" s="1">
        <f t="shared" ca="1" si="4"/>
        <v>0</v>
      </c>
      <c r="R25" s="1">
        <f t="shared" si="5"/>
        <v>0</v>
      </c>
      <c r="S25" s="1">
        <f t="shared" ca="1" si="6"/>
        <v>-22</v>
      </c>
      <c r="T25" s="1" t="str">
        <f>IF(H25="","",VLOOKUP(H25,'Вода SKU'!$A$1:$B$150,2,0))</f>
        <v/>
      </c>
      <c r="U25" s="1">
        <f t="shared" si="7"/>
        <v>8</v>
      </c>
      <c r="V25" s="1">
        <f t="shared" si="8"/>
        <v>0</v>
      </c>
      <c r="W25" s="1">
        <f t="shared" si="9"/>
        <v>0</v>
      </c>
      <c r="X25" s="1" t="str">
        <f t="shared" ca="1" si="10"/>
        <v/>
      </c>
    </row>
    <row r="26" spans="1:24" ht="13.75" customHeight="1" x14ac:dyDescent="0.2">
      <c r="J26" s="23" t="str">
        <f t="shared" ca="1" si="1"/>
        <v/>
      </c>
      <c r="M26" s="32"/>
      <c r="N26" s="33" t="str">
        <f t="shared" ca="1" si="2"/>
        <v/>
      </c>
      <c r="P26" s="1">
        <f t="shared" si="3"/>
        <v>0</v>
      </c>
      <c r="Q26" s="1">
        <f t="shared" ca="1" si="4"/>
        <v>0</v>
      </c>
      <c r="R26" s="1">
        <f t="shared" si="5"/>
        <v>0</v>
      </c>
      <c r="S26" s="1">
        <f t="shared" ca="1" si="6"/>
        <v>-22</v>
      </c>
      <c r="T26" s="1" t="str">
        <f>IF(H26="","",VLOOKUP(H26,'Вода SKU'!$A$1:$B$150,2,0))</f>
        <v/>
      </c>
      <c r="U26" s="1">
        <f t="shared" si="7"/>
        <v>8</v>
      </c>
      <c r="V26" s="1">
        <f t="shared" si="8"/>
        <v>0</v>
      </c>
      <c r="W26" s="1">
        <f t="shared" si="9"/>
        <v>0</v>
      </c>
      <c r="X26" s="1" t="str">
        <f t="shared" ca="1" si="10"/>
        <v/>
      </c>
    </row>
    <row r="27" spans="1:24" ht="13.75" customHeight="1" x14ac:dyDescent="0.2">
      <c r="J27" s="23" t="str">
        <f t="shared" ca="1" si="1"/>
        <v/>
      </c>
      <c r="M27" s="32"/>
      <c r="N27" s="33" t="str">
        <f t="shared" ca="1" si="2"/>
        <v/>
      </c>
      <c r="P27" s="1">
        <f t="shared" si="3"/>
        <v>0</v>
      </c>
      <c r="Q27" s="1">
        <f t="shared" ca="1" si="4"/>
        <v>0</v>
      </c>
      <c r="R27" s="1">
        <f t="shared" si="5"/>
        <v>0</v>
      </c>
      <c r="S27" s="1">
        <f t="shared" ca="1" si="6"/>
        <v>-22</v>
      </c>
      <c r="T27" s="1" t="str">
        <f>IF(H27="","",VLOOKUP(H27,'Вода SKU'!$A$1:$B$150,2,0))</f>
        <v/>
      </c>
      <c r="U27" s="1">
        <f t="shared" si="7"/>
        <v>8</v>
      </c>
      <c r="V27" s="1">
        <f t="shared" si="8"/>
        <v>0</v>
      </c>
      <c r="W27" s="1">
        <f t="shared" si="9"/>
        <v>0</v>
      </c>
      <c r="X27" s="1" t="str">
        <f t="shared" ca="1" si="10"/>
        <v/>
      </c>
    </row>
    <row r="28" spans="1:24" ht="13.75" customHeight="1" x14ac:dyDescent="0.2">
      <c r="J28" s="23" t="str">
        <f t="shared" ca="1" si="1"/>
        <v/>
      </c>
      <c r="M28" s="32"/>
      <c r="N28" s="33" t="str">
        <f t="shared" ca="1" si="2"/>
        <v/>
      </c>
      <c r="P28" s="1">
        <f t="shared" si="3"/>
        <v>0</v>
      </c>
      <c r="Q28" s="1">
        <f t="shared" ca="1" si="4"/>
        <v>0</v>
      </c>
      <c r="R28" s="1">
        <f t="shared" si="5"/>
        <v>0</v>
      </c>
      <c r="S28" s="1">
        <f t="shared" ca="1" si="6"/>
        <v>-22</v>
      </c>
      <c r="T28" s="1" t="str">
        <f>IF(H28="","",VLOOKUP(H28,'Вода SKU'!$A$1:$B$150,2,0))</f>
        <v/>
      </c>
      <c r="U28" s="1">
        <f t="shared" si="7"/>
        <v>8</v>
      </c>
      <c r="V28" s="1">
        <f t="shared" si="8"/>
        <v>0</v>
      </c>
      <c r="W28" s="1">
        <f t="shared" si="9"/>
        <v>0</v>
      </c>
      <c r="X28" s="1" t="str">
        <f t="shared" ca="1" si="10"/>
        <v/>
      </c>
    </row>
    <row r="29" spans="1:24" ht="13.75" customHeight="1" x14ac:dyDescent="0.2">
      <c r="J29" s="23" t="str">
        <f t="shared" ca="1" si="1"/>
        <v/>
      </c>
      <c r="M29" s="32"/>
      <c r="N29" s="33" t="str">
        <f t="shared" ca="1" si="2"/>
        <v/>
      </c>
      <c r="P29" s="1">
        <f t="shared" si="3"/>
        <v>0</v>
      </c>
      <c r="Q29" s="1">
        <f t="shared" ca="1" si="4"/>
        <v>0</v>
      </c>
      <c r="R29" s="1">
        <f t="shared" si="5"/>
        <v>0</v>
      </c>
      <c r="S29" s="1">
        <f t="shared" ca="1" si="6"/>
        <v>-22</v>
      </c>
      <c r="T29" s="1" t="str">
        <f>IF(H29="","",VLOOKUP(H29,'Вода SKU'!$A$1:$B$150,2,0))</f>
        <v/>
      </c>
      <c r="U29" s="1">
        <f t="shared" si="7"/>
        <v>8</v>
      </c>
      <c r="V29" s="1">
        <f t="shared" si="8"/>
        <v>0</v>
      </c>
      <c r="W29" s="1">
        <f t="shared" si="9"/>
        <v>0</v>
      </c>
      <c r="X29" s="1" t="str">
        <f t="shared" ca="1" si="10"/>
        <v/>
      </c>
    </row>
    <row r="30" spans="1:24" ht="13.75" customHeight="1" x14ac:dyDescent="0.2">
      <c r="J30" s="23" t="str">
        <f t="shared" ca="1" si="1"/>
        <v/>
      </c>
      <c r="M30" s="32"/>
      <c r="N30" s="33" t="str">
        <f t="shared" ca="1" si="2"/>
        <v/>
      </c>
      <c r="P30" s="1">
        <f t="shared" si="3"/>
        <v>0</v>
      </c>
      <c r="Q30" s="1">
        <f t="shared" ca="1" si="4"/>
        <v>0</v>
      </c>
      <c r="R30" s="1">
        <f t="shared" si="5"/>
        <v>0</v>
      </c>
      <c r="S30" s="1">
        <f t="shared" ca="1" si="6"/>
        <v>-22</v>
      </c>
      <c r="T30" s="1" t="str">
        <f>IF(H30="","",VLOOKUP(H30,'Вода SKU'!$A$1:$B$150,2,0))</f>
        <v/>
      </c>
      <c r="U30" s="1">
        <f t="shared" si="7"/>
        <v>8</v>
      </c>
      <c r="V30" s="1">
        <f t="shared" si="8"/>
        <v>0</v>
      </c>
      <c r="W30" s="1">
        <f t="shared" si="9"/>
        <v>0</v>
      </c>
      <c r="X30" s="1" t="str">
        <f t="shared" ca="1" si="10"/>
        <v/>
      </c>
    </row>
    <row r="31" spans="1:24" ht="13.75" customHeight="1" x14ac:dyDescent="0.2">
      <c r="J31" s="23" t="str">
        <f t="shared" ca="1" si="1"/>
        <v/>
      </c>
      <c r="M31" s="32"/>
      <c r="N31" s="33" t="str">
        <f t="shared" ca="1" si="2"/>
        <v/>
      </c>
      <c r="P31" s="1">
        <f t="shared" si="3"/>
        <v>0</v>
      </c>
      <c r="Q31" s="1">
        <f t="shared" ca="1" si="4"/>
        <v>0</v>
      </c>
      <c r="R31" s="1">
        <f t="shared" si="5"/>
        <v>0</v>
      </c>
      <c r="S31" s="1">
        <f t="shared" ca="1" si="6"/>
        <v>-22</v>
      </c>
      <c r="T31" s="1" t="str">
        <f>IF(H31="","",VLOOKUP(H31,'Вода SKU'!$A$1:$B$150,2,0))</f>
        <v/>
      </c>
      <c r="U31" s="1">
        <f t="shared" si="7"/>
        <v>8</v>
      </c>
      <c r="V31" s="1">
        <f t="shared" si="8"/>
        <v>0</v>
      </c>
      <c r="W31" s="1">
        <f t="shared" si="9"/>
        <v>0</v>
      </c>
      <c r="X31" s="1" t="str">
        <f t="shared" ca="1" si="10"/>
        <v/>
      </c>
    </row>
    <row r="32" spans="1:24" ht="13.75" customHeight="1" x14ac:dyDescent="0.2">
      <c r="J32" s="23" t="str">
        <f t="shared" ca="1" si="1"/>
        <v/>
      </c>
      <c r="M32" s="32"/>
      <c r="N32" s="33" t="str">
        <f t="shared" ca="1" si="2"/>
        <v/>
      </c>
      <c r="P32" s="1">
        <f t="shared" si="3"/>
        <v>0</v>
      </c>
      <c r="Q32" s="1">
        <f t="shared" ca="1" si="4"/>
        <v>0</v>
      </c>
      <c r="R32" s="1">
        <f t="shared" si="5"/>
        <v>0</v>
      </c>
      <c r="S32" s="1">
        <f t="shared" ca="1" si="6"/>
        <v>-22</v>
      </c>
      <c r="T32" s="1" t="str">
        <f>IF(H32="","",VLOOKUP(H32,'Вода SKU'!$A$1:$B$150,2,0))</f>
        <v/>
      </c>
      <c r="U32" s="1">
        <f t="shared" si="7"/>
        <v>8</v>
      </c>
      <c r="V32" s="1">
        <f t="shared" si="8"/>
        <v>0</v>
      </c>
      <c r="W32" s="1">
        <f t="shared" si="9"/>
        <v>0</v>
      </c>
      <c r="X32" s="1" t="str">
        <f t="shared" ca="1" si="10"/>
        <v/>
      </c>
    </row>
    <row r="33" spans="10:24" ht="13.75" customHeight="1" x14ac:dyDescent="0.2">
      <c r="J33" s="23" t="str">
        <f t="shared" ca="1" si="1"/>
        <v/>
      </c>
      <c r="M33" s="32"/>
      <c r="N33" s="33" t="str">
        <f t="shared" ca="1" si="2"/>
        <v/>
      </c>
      <c r="P33" s="1">
        <f t="shared" si="3"/>
        <v>0</v>
      </c>
      <c r="Q33" s="1">
        <f t="shared" ca="1" si="4"/>
        <v>0</v>
      </c>
      <c r="R33" s="1">
        <f t="shared" si="5"/>
        <v>0</v>
      </c>
      <c r="S33" s="1">
        <f t="shared" ca="1" si="6"/>
        <v>-22</v>
      </c>
      <c r="T33" s="1" t="str">
        <f>IF(H33="","",VLOOKUP(H33,'Вода SKU'!$A$1:$B$150,2,0))</f>
        <v/>
      </c>
      <c r="U33" s="1">
        <f t="shared" si="7"/>
        <v>8</v>
      </c>
      <c r="V33" s="1">
        <f t="shared" si="8"/>
        <v>0</v>
      </c>
      <c r="W33" s="1">
        <f t="shared" si="9"/>
        <v>0</v>
      </c>
      <c r="X33" s="1" t="str">
        <f t="shared" ca="1" si="10"/>
        <v/>
      </c>
    </row>
    <row r="34" spans="10:24" ht="13.75" customHeight="1" x14ac:dyDescent="0.2">
      <c r="J34" s="23" t="str">
        <f t="shared" ref="J34:J65" ca="1" si="11">IF(M34="", IF(O34="","",X34+(INDIRECT("S" &amp; ROW() - 1) - S34)),IF(O34="", "", INDIRECT("S" &amp; ROW() - 1) - S34))</f>
        <v/>
      </c>
      <c r="M34" s="32"/>
      <c r="N34" s="33" t="str">
        <f t="shared" ref="N34:N65" ca="1" si="12">IF(M34="", IF(X34=0, "", X34), IF(V34 = "", "", IF(V34/U34 = 0, "", V34/U34)))</f>
        <v/>
      </c>
      <c r="P34" s="1">
        <f t="shared" ref="P34:P65" si="13">IF(O34 = "-", -W34,I34)</f>
        <v>0</v>
      </c>
      <c r="Q34" s="1">
        <f t="shared" ref="Q34:Q59" ca="1" si="14">IF(O34 = "-", SUM(INDIRECT(ADDRESS(2,COLUMN(P34)) &amp; ":" &amp; ADDRESS(ROW(),COLUMN(P34)))), 0)</f>
        <v>0</v>
      </c>
      <c r="R34" s="1">
        <f t="shared" ref="R34:R65" si="15">IF(O34="-",1,0)</f>
        <v>0</v>
      </c>
      <c r="S34" s="1">
        <f t="shared" ref="S34:S65" ca="1" si="16">IF(Q34 = 0, INDIRECT("S" &amp; ROW() - 1), Q34)</f>
        <v>-22</v>
      </c>
      <c r="T34" s="1" t="str">
        <f>IF(H34="","",VLOOKUP(H34,'Вода SKU'!$A$1:$B$150,2,0))</f>
        <v/>
      </c>
      <c r="U34" s="1">
        <f t="shared" ref="U34:U65" si="17">8000/1000</f>
        <v>8</v>
      </c>
      <c r="V34" s="1">
        <f t="shared" ref="V34:V65" si="18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1">
        <f t="shared" ref="W34:W65" si="19">IF(V34 = "", "", V34/U34)</f>
        <v>0</v>
      </c>
      <c r="X34" s="1" t="str">
        <f t="shared" ref="X34:X65" ca="1" si="20">IF(O34="", "", MAX(ROUND(-(INDIRECT("S" &amp; ROW() - 1) - S34)/1000, 0), 1) * 1000)</f>
        <v/>
      </c>
    </row>
    <row r="35" spans="10:24" ht="13.75" customHeight="1" x14ac:dyDescent="0.2">
      <c r="J35" s="23" t="str">
        <f t="shared" ca="1" si="11"/>
        <v/>
      </c>
      <c r="M35" s="32"/>
      <c r="N35" s="33" t="str">
        <f t="shared" ca="1" si="12"/>
        <v/>
      </c>
      <c r="P35" s="1">
        <f t="shared" si="13"/>
        <v>0</v>
      </c>
      <c r="Q35" s="1">
        <f t="shared" ca="1" si="14"/>
        <v>0</v>
      </c>
      <c r="R35" s="1">
        <f t="shared" si="15"/>
        <v>0</v>
      </c>
      <c r="S35" s="1">
        <f t="shared" ca="1" si="16"/>
        <v>-22</v>
      </c>
      <c r="T35" s="1" t="str">
        <f>IF(H35="","",VLOOKUP(H35,'Вода SKU'!$A$1:$B$150,2,0))</f>
        <v/>
      </c>
      <c r="U35" s="1">
        <f t="shared" si="17"/>
        <v>8</v>
      </c>
      <c r="V35" s="1">
        <f t="shared" si="18"/>
        <v>0</v>
      </c>
      <c r="W35" s="1">
        <f t="shared" si="19"/>
        <v>0</v>
      </c>
      <c r="X35" s="1" t="str">
        <f t="shared" ca="1" si="20"/>
        <v/>
      </c>
    </row>
    <row r="36" spans="10:24" ht="13.75" customHeight="1" x14ac:dyDescent="0.2">
      <c r="J36" s="23" t="str">
        <f t="shared" ca="1" si="11"/>
        <v/>
      </c>
      <c r="M36" s="32"/>
      <c r="N36" s="33" t="str">
        <f t="shared" ca="1" si="12"/>
        <v/>
      </c>
      <c r="P36" s="1">
        <f t="shared" si="13"/>
        <v>0</v>
      </c>
      <c r="Q36" s="1">
        <f t="shared" ca="1" si="14"/>
        <v>0</v>
      </c>
      <c r="R36" s="1">
        <f t="shared" si="15"/>
        <v>0</v>
      </c>
      <c r="S36" s="1">
        <f t="shared" ca="1" si="16"/>
        <v>-22</v>
      </c>
      <c r="T36" s="1" t="str">
        <f>IF(H36="","",VLOOKUP(H36,'Вода SKU'!$A$1:$B$150,2,0))</f>
        <v/>
      </c>
      <c r="U36" s="1">
        <f t="shared" si="17"/>
        <v>8</v>
      </c>
      <c r="V36" s="1">
        <f t="shared" si="18"/>
        <v>0</v>
      </c>
      <c r="W36" s="1">
        <f t="shared" si="19"/>
        <v>0</v>
      </c>
      <c r="X36" s="1" t="str">
        <f t="shared" ca="1" si="20"/>
        <v/>
      </c>
    </row>
    <row r="37" spans="10:24" ht="13.75" customHeight="1" x14ac:dyDescent="0.2">
      <c r="J37" s="23" t="str">
        <f t="shared" ca="1" si="11"/>
        <v/>
      </c>
      <c r="M37" s="32"/>
      <c r="N37" s="33" t="str">
        <f t="shared" ca="1" si="12"/>
        <v/>
      </c>
      <c r="P37" s="1">
        <f t="shared" si="13"/>
        <v>0</v>
      </c>
      <c r="Q37" s="1">
        <f t="shared" ca="1" si="14"/>
        <v>0</v>
      </c>
      <c r="R37" s="1">
        <f t="shared" si="15"/>
        <v>0</v>
      </c>
      <c r="S37" s="1">
        <f t="shared" ca="1" si="16"/>
        <v>-22</v>
      </c>
      <c r="T37" s="1" t="str">
        <f>IF(H37="","",VLOOKUP(H37,'Вода SKU'!$A$1:$B$150,2,0))</f>
        <v/>
      </c>
      <c r="U37" s="1">
        <f t="shared" si="17"/>
        <v>8</v>
      </c>
      <c r="V37" s="1">
        <f t="shared" si="18"/>
        <v>0</v>
      </c>
      <c r="W37" s="1">
        <f t="shared" si="19"/>
        <v>0</v>
      </c>
      <c r="X37" s="1" t="str">
        <f t="shared" ca="1" si="20"/>
        <v/>
      </c>
    </row>
    <row r="38" spans="10:24" ht="13.75" customHeight="1" x14ac:dyDescent="0.2">
      <c r="J38" s="23" t="str">
        <f t="shared" ca="1" si="11"/>
        <v/>
      </c>
      <c r="M38" s="32"/>
      <c r="N38" s="33" t="str">
        <f t="shared" ca="1" si="12"/>
        <v/>
      </c>
      <c r="P38" s="1">
        <f t="shared" si="13"/>
        <v>0</v>
      </c>
      <c r="Q38" s="1">
        <f t="shared" ca="1" si="14"/>
        <v>0</v>
      </c>
      <c r="R38" s="1">
        <f t="shared" si="15"/>
        <v>0</v>
      </c>
      <c r="S38" s="1">
        <f t="shared" ca="1" si="16"/>
        <v>-22</v>
      </c>
      <c r="T38" s="1" t="str">
        <f>IF(H38="","",VLOOKUP(H38,'Вода SKU'!$A$1:$B$150,2,0))</f>
        <v/>
      </c>
      <c r="U38" s="1">
        <f t="shared" si="17"/>
        <v>8</v>
      </c>
      <c r="V38" s="1">
        <f t="shared" si="18"/>
        <v>0</v>
      </c>
      <c r="W38" s="1">
        <f t="shared" si="19"/>
        <v>0</v>
      </c>
      <c r="X38" s="1" t="str">
        <f t="shared" ca="1" si="20"/>
        <v/>
      </c>
    </row>
    <row r="39" spans="10:24" ht="13.75" customHeight="1" x14ac:dyDescent="0.2">
      <c r="J39" s="23" t="str">
        <f t="shared" ca="1" si="11"/>
        <v/>
      </c>
      <c r="M39" s="32"/>
      <c r="N39" s="33" t="str">
        <f t="shared" ca="1" si="12"/>
        <v/>
      </c>
      <c r="P39" s="1">
        <f t="shared" si="13"/>
        <v>0</v>
      </c>
      <c r="Q39" s="1">
        <f t="shared" ca="1" si="14"/>
        <v>0</v>
      </c>
      <c r="R39" s="1">
        <f t="shared" si="15"/>
        <v>0</v>
      </c>
      <c r="S39" s="1">
        <f t="shared" ca="1" si="16"/>
        <v>-22</v>
      </c>
      <c r="T39" s="1" t="str">
        <f>IF(H39="","",VLOOKUP(H39,'Вода SKU'!$A$1:$B$150,2,0))</f>
        <v/>
      </c>
      <c r="U39" s="1">
        <f t="shared" si="17"/>
        <v>8</v>
      </c>
      <c r="V39" s="1">
        <f t="shared" si="18"/>
        <v>0</v>
      </c>
      <c r="W39" s="1">
        <f t="shared" si="19"/>
        <v>0</v>
      </c>
      <c r="X39" s="1" t="str">
        <f t="shared" ca="1" si="20"/>
        <v/>
      </c>
    </row>
    <row r="40" spans="10:24" ht="13.75" customHeight="1" x14ac:dyDescent="0.2">
      <c r="J40" s="23" t="str">
        <f t="shared" ca="1" si="11"/>
        <v/>
      </c>
      <c r="M40" s="32"/>
      <c r="N40" s="33" t="str">
        <f t="shared" ca="1" si="12"/>
        <v/>
      </c>
      <c r="P40" s="1">
        <f t="shared" si="13"/>
        <v>0</v>
      </c>
      <c r="Q40" s="1">
        <f t="shared" ca="1" si="14"/>
        <v>0</v>
      </c>
      <c r="R40" s="1">
        <f t="shared" si="15"/>
        <v>0</v>
      </c>
      <c r="S40" s="1">
        <f t="shared" ca="1" si="16"/>
        <v>-22</v>
      </c>
      <c r="T40" s="1" t="str">
        <f>IF(H40="","",VLOOKUP(H40,'Вода SKU'!$A$1:$B$150,2,0))</f>
        <v/>
      </c>
      <c r="U40" s="1">
        <f t="shared" si="17"/>
        <v>8</v>
      </c>
      <c r="V40" s="1">
        <f t="shared" si="18"/>
        <v>0</v>
      </c>
      <c r="W40" s="1">
        <f t="shared" si="19"/>
        <v>0</v>
      </c>
      <c r="X40" s="1" t="str">
        <f t="shared" ca="1" si="20"/>
        <v/>
      </c>
    </row>
    <row r="41" spans="10:24" ht="13.75" customHeight="1" x14ac:dyDescent="0.2">
      <c r="J41" s="23" t="str">
        <f t="shared" ca="1" si="11"/>
        <v/>
      </c>
      <c r="M41" s="32"/>
      <c r="N41" s="33" t="str">
        <f t="shared" ca="1" si="12"/>
        <v/>
      </c>
      <c r="P41" s="1">
        <f t="shared" si="13"/>
        <v>0</v>
      </c>
      <c r="Q41" s="1">
        <f t="shared" ca="1" si="14"/>
        <v>0</v>
      </c>
      <c r="R41" s="1">
        <f t="shared" si="15"/>
        <v>0</v>
      </c>
      <c r="S41" s="1">
        <f t="shared" ca="1" si="16"/>
        <v>-22</v>
      </c>
      <c r="T41" s="1" t="str">
        <f>IF(H41="","",VLOOKUP(H41,'Вода SKU'!$A$1:$B$150,2,0))</f>
        <v/>
      </c>
      <c r="U41" s="1">
        <f t="shared" si="17"/>
        <v>8</v>
      </c>
      <c r="V41" s="1">
        <f t="shared" si="18"/>
        <v>0</v>
      </c>
      <c r="W41" s="1">
        <f t="shared" si="19"/>
        <v>0</v>
      </c>
      <c r="X41" s="1" t="str">
        <f t="shared" ca="1" si="20"/>
        <v/>
      </c>
    </row>
    <row r="42" spans="10:24" ht="13.75" customHeight="1" x14ac:dyDescent="0.2">
      <c r="J42" s="23" t="str">
        <f t="shared" ca="1" si="11"/>
        <v/>
      </c>
      <c r="M42" s="32"/>
      <c r="N42" s="33" t="str">
        <f t="shared" ca="1" si="12"/>
        <v/>
      </c>
      <c r="P42" s="1">
        <f t="shared" si="13"/>
        <v>0</v>
      </c>
      <c r="Q42" s="1">
        <f t="shared" ca="1" si="14"/>
        <v>0</v>
      </c>
      <c r="R42" s="1">
        <f t="shared" si="15"/>
        <v>0</v>
      </c>
      <c r="S42" s="1">
        <f t="shared" ca="1" si="16"/>
        <v>-22</v>
      </c>
      <c r="T42" s="1" t="str">
        <f>IF(H42="","",VLOOKUP(H42,'Вода SKU'!$A$1:$B$150,2,0))</f>
        <v/>
      </c>
      <c r="U42" s="1">
        <f t="shared" si="17"/>
        <v>8</v>
      </c>
      <c r="V42" s="1">
        <f t="shared" si="18"/>
        <v>0</v>
      </c>
      <c r="W42" s="1">
        <f t="shared" si="19"/>
        <v>0</v>
      </c>
      <c r="X42" s="1" t="str">
        <f t="shared" ca="1" si="20"/>
        <v/>
      </c>
    </row>
    <row r="43" spans="10:24" ht="13.75" customHeight="1" x14ac:dyDescent="0.2">
      <c r="J43" s="23" t="str">
        <f t="shared" ca="1" si="11"/>
        <v/>
      </c>
      <c r="M43" s="32"/>
      <c r="N43" s="33" t="str">
        <f t="shared" ca="1" si="12"/>
        <v/>
      </c>
      <c r="P43" s="1">
        <f t="shared" si="13"/>
        <v>0</v>
      </c>
      <c r="Q43" s="1">
        <f t="shared" ca="1" si="14"/>
        <v>0</v>
      </c>
      <c r="R43" s="1">
        <f t="shared" si="15"/>
        <v>0</v>
      </c>
      <c r="S43" s="1">
        <f t="shared" ca="1" si="16"/>
        <v>-22</v>
      </c>
      <c r="T43" s="1" t="str">
        <f>IF(H43="","",VLOOKUP(H43,'Вода SKU'!$A$1:$B$150,2,0))</f>
        <v/>
      </c>
      <c r="U43" s="1">
        <f t="shared" si="17"/>
        <v>8</v>
      </c>
      <c r="V43" s="1">
        <f t="shared" si="18"/>
        <v>0</v>
      </c>
      <c r="W43" s="1">
        <f t="shared" si="19"/>
        <v>0</v>
      </c>
      <c r="X43" s="1" t="str">
        <f t="shared" ca="1" si="20"/>
        <v/>
      </c>
    </row>
    <row r="44" spans="10:24" ht="13.75" customHeight="1" x14ac:dyDescent="0.2">
      <c r="J44" s="23" t="str">
        <f t="shared" ca="1" si="11"/>
        <v/>
      </c>
      <c r="M44" s="32"/>
      <c r="N44" s="33" t="str">
        <f t="shared" ca="1" si="12"/>
        <v/>
      </c>
      <c r="P44" s="1">
        <f t="shared" si="13"/>
        <v>0</v>
      </c>
      <c r="Q44" s="1">
        <f t="shared" ca="1" si="14"/>
        <v>0</v>
      </c>
      <c r="R44" s="1">
        <f t="shared" si="15"/>
        <v>0</v>
      </c>
      <c r="S44" s="1">
        <f t="shared" ca="1" si="16"/>
        <v>-22</v>
      </c>
      <c r="T44" s="1" t="str">
        <f>IF(H44="","",VLOOKUP(H44,'Вода SKU'!$A$1:$B$150,2,0))</f>
        <v/>
      </c>
      <c r="U44" s="1">
        <f t="shared" si="17"/>
        <v>8</v>
      </c>
      <c r="V44" s="1">
        <f t="shared" si="18"/>
        <v>0</v>
      </c>
      <c r="W44" s="1">
        <f t="shared" si="19"/>
        <v>0</v>
      </c>
      <c r="X44" s="1" t="str">
        <f t="shared" ca="1" si="20"/>
        <v/>
      </c>
    </row>
    <row r="45" spans="10:24" ht="13.75" customHeight="1" x14ac:dyDescent="0.2">
      <c r="J45" s="23" t="str">
        <f t="shared" ca="1" si="11"/>
        <v/>
      </c>
      <c r="M45" s="33"/>
      <c r="N45" s="33" t="str">
        <f t="shared" ca="1" si="12"/>
        <v/>
      </c>
      <c r="P45" s="1">
        <f t="shared" si="13"/>
        <v>0</v>
      </c>
      <c r="Q45" s="1">
        <f t="shared" ca="1" si="14"/>
        <v>0</v>
      </c>
      <c r="R45" s="1">
        <f t="shared" si="15"/>
        <v>0</v>
      </c>
      <c r="S45" s="1">
        <f t="shared" ca="1" si="16"/>
        <v>-22</v>
      </c>
      <c r="T45" s="1" t="str">
        <f>IF(H45="","",VLOOKUP(H45,'Вода SKU'!$A$1:$B$150,2,0))</f>
        <v/>
      </c>
      <c r="U45" s="1">
        <f t="shared" si="17"/>
        <v>8</v>
      </c>
      <c r="V45" s="1">
        <f t="shared" si="18"/>
        <v>0</v>
      </c>
      <c r="W45" s="1">
        <f t="shared" si="19"/>
        <v>0</v>
      </c>
      <c r="X45" s="1" t="str">
        <f t="shared" ca="1" si="20"/>
        <v/>
      </c>
    </row>
    <row r="46" spans="10:24" ht="13.75" customHeight="1" x14ac:dyDescent="0.2">
      <c r="J46" s="23" t="str">
        <f t="shared" ca="1" si="11"/>
        <v/>
      </c>
      <c r="M46" s="32"/>
      <c r="N46" s="33" t="str">
        <f t="shared" ca="1" si="12"/>
        <v/>
      </c>
      <c r="P46" s="1">
        <f t="shared" si="13"/>
        <v>0</v>
      </c>
      <c r="Q46" s="1">
        <f t="shared" ca="1" si="14"/>
        <v>0</v>
      </c>
      <c r="R46" s="1">
        <f t="shared" si="15"/>
        <v>0</v>
      </c>
      <c r="S46" s="1">
        <f t="shared" ca="1" si="16"/>
        <v>-22</v>
      </c>
      <c r="T46" s="1" t="str">
        <f>IF(H46="","",VLOOKUP(H46,'Вода SKU'!$A$1:$B$150,2,0))</f>
        <v/>
      </c>
      <c r="U46" s="1">
        <f t="shared" si="17"/>
        <v>8</v>
      </c>
      <c r="V46" s="1">
        <f t="shared" si="18"/>
        <v>0</v>
      </c>
      <c r="W46" s="1">
        <f t="shared" si="19"/>
        <v>0</v>
      </c>
      <c r="X46" s="1" t="str">
        <f t="shared" ca="1" si="20"/>
        <v/>
      </c>
    </row>
    <row r="47" spans="10:24" ht="13.75" customHeight="1" x14ac:dyDescent="0.2">
      <c r="J47" s="23" t="str">
        <f t="shared" ca="1" si="11"/>
        <v/>
      </c>
      <c r="M47" s="32"/>
      <c r="N47" s="33" t="str">
        <f t="shared" ca="1" si="12"/>
        <v/>
      </c>
      <c r="P47" s="1">
        <f t="shared" si="13"/>
        <v>0</v>
      </c>
      <c r="Q47" s="1">
        <f t="shared" ca="1" si="14"/>
        <v>0</v>
      </c>
      <c r="R47" s="1">
        <f t="shared" si="15"/>
        <v>0</v>
      </c>
      <c r="S47" s="1">
        <f t="shared" ca="1" si="16"/>
        <v>-22</v>
      </c>
      <c r="T47" s="1" t="str">
        <f>IF(H47="","",VLOOKUP(H47,'Вода SKU'!$A$1:$B$150,2,0))</f>
        <v/>
      </c>
      <c r="U47" s="1">
        <f t="shared" si="17"/>
        <v>8</v>
      </c>
      <c r="V47" s="1">
        <f t="shared" si="18"/>
        <v>0</v>
      </c>
      <c r="W47" s="1">
        <f t="shared" si="19"/>
        <v>0</v>
      </c>
      <c r="X47" s="1" t="str">
        <f t="shared" ca="1" si="20"/>
        <v/>
      </c>
    </row>
    <row r="48" spans="10:24" ht="13.75" customHeight="1" x14ac:dyDescent="0.2">
      <c r="J48" s="23" t="str">
        <f t="shared" ca="1" si="11"/>
        <v/>
      </c>
      <c r="M48" s="32"/>
      <c r="N48" s="33" t="str">
        <f t="shared" ca="1" si="12"/>
        <v/>
      </c>
      <c r="P48" s="1">
        <f t="shared" si="13"/>
        <v>0</v>
      </c>
      <c r="Q48" s="1">
        <f t="shared" ca="1" si="14"/>
        <v>0</v>
      </c>
      <c r="R48" s="1">
        <f t="shared" si="15"/>
        <v>0</v>
      </c>
      <c r="S48" s="1">
        <f t="shared" ca="1" si="16"/>
        <v>-22</v>
      </c>
      <c r="T48" s="1" t="str">
        <f>IF(H48="","",VLOOKUP(H48,'Вода SKU'!$A$1:$B$150,2,0))</f>
        <v/>
      </c>
      <c r="U48" s="1">
        <f t="shared" si="17"/>
        <v>8</v>
      </c>
      <c r="V48" s="1">
        <f t="shared" si="18"/>
        <v>0</v>
      </c>
      <c r="W48" s="1">
        <f t="shared" si="19"/>
        <v>0</v>
      </c>
      <c r="X48" s="1" t="str">
        <f t="shared" ca="1" si="20"/>
        <v/>
      </c>
    </row>
    <row r="49" spans="10:24" ht="13.75" customHeight="1" x14ac:dyDescent="0.2">
      <c r="J49" s="23" t="str">
        <f t="shared" ca="1" si="11"/>
        <v/>
      </c>
      <c r="M49" s="32"/>
      <c r="N49" s="33" t="str">
        <f t="shared" ca="1" si="12"/>
        <v/>
      </c>
      <c r="P49" s="1">
        <f t="shared" si="13"/>
        <v>0</v>
      </c>
      <c r="Q49" s="1">
        <f t="shared" ca="1" si="14"/>
        <v>0</v>
      </c>
      <c r="R49" s="1">
        <f t="shared" si="15"/>
        <v>0</v>
      </c>
      <c r="S49" s="1">
        <f t="shared" ca="1" si="16"/>
        <v>-22</v>
      </c>
      <c r="T49" s="1" t="str">
        <f>IF(H49="","",VLOOKUP(H49,'Вода SKU'!$A$1:$B$150,2,0))</f>
        <v/>
      </c>
      <c r="U49" s="1">
        <f t="shared" si="17"/>
        <v>8</v>
      </c>
      <c r="V49" s="1">
        <f t="shared" si="18"/>
        <v>0</v>
      </c>
      <c r="W49" s="1">
        <f t="shared" si="19"/>
        <v>0</v>
      </c>
      <c r="X49" s="1" t="str">
        <f t="shared" ca="1" si="20"/>
        <v/>
      </c>
    </row>
    <row r="50" spans="10:24" ht="13.75" customHeight="1" x14ac:dyDescent="0.2">
      <c r="J50" s="23" t="str">
        <f t="shared" ca="1" si="11"/>
        <v/>
      </c>
      <c r="M50" s="32"/>
      <c r="N50" s="33" t="str">
        <f t="shared" ca="1" si="12"/>
        <v/>
      </c>
      <c r="P50" s="1">
        <f t="shared" si="13"/>
        <v>0</v>
      </c>
      <c r="Q50" s="1">
        <f t="shared" ca="1" si="14"/>
        <v>0</v>
      </c>
      <c r="R50" s="1">
        <f t="shared" si="15"/>
        <v>0</v>
      </c>
      <c r="S50" s="1">
        <f t="shared" ca="1" si="16"/>
        <v>-22</v>
      </c>
      <c r="T50" s="1" t="str">
        <f>IF(H50="","",VLOOKUP(H50,'Вода SKU'!$A$1:$B$150,2,0))</f>
        <v/>
      </c>
      <c r="U50" s="1">
        <f t="shared" si="17"/>
        <v>8</v>
      </c>
      <c r="V50" s="1">
        <f t="shared" si="18"/>
        <v>0</v>
      </c>
      <c r="W50" s="1">
        <f t="shared" si="19"/>
        <v>0</v>
      </c>
      <c r="X50" s="1" t="str">
        <f t="shared" ca="1" si="20"/>
        <v/>
      </c>
    </row>
    <row r="51" spans="10:24" ht="13.75" customHeight="1" x14ac:dyDescent="0.2">
      <c r="J51" s="23" t="str">
        <f t="shared" ca="1" si="11"/>
        <v/>
      </c>
      <c r="M51" s="32"/>
      <c r="N51" s="33" t="str">
        <f t="shared" ca="1" si="12"/>
        <v/>
      </c>
      <c r="P51" s="1">
        <f t="shared" si="13"/>
        <v>0</v>
      </c>
      <c r="Q51" s="1">
        <f t="shared" ca="1" si="14"/>
        <v>0</v>
      </c>
      <c r="R51" s="1">
        <f t="shared" si="15"/>
        <v>0</v>
      </c>
      <c r="S51" s="1">
        <f t="shared" ca="1" si="16"/>
        <v>-22</v>
      </c>
      <c r="T51" s="1" t="str">
        <f>IF(H51="","",VLOOKUP(H51,'Вода SKU'!$A$1:$B$150,2,0))</f>
        <v/>
      </c>
      <c r="U51" s="1">
        <f t="shared" si="17"/>
        <v>8</v>
      </c>
      <c r="V51" s="1">
        <f t="shared" si="18"/>
        <v>0</v>
      </c>
      <c r="W51" s="1">
        <f t="shared" si="19"/>
        <v>0</v>
      </c>
      <c r="X51" s="1" t="str">
        <f t="shared" ca="1" si="20"/>
        <v/>
      </c>
    </row>
    <row r="52" spans="10:24" ht="13.75" customHeight="1" x14ac:dyDescent="0.2">
      <c r="J52" s="23" t="str">
        <f t="shared" ca="1" si="11"/>
        <v/>
      </c>
      <c r="M52" s="32"/>
      <c r="N52" s="33" t="str">
        <f t="shared" ca="1" si="12"/>
        <v/>
      </c>
      <c r="P52" s="1">
        <f t="shared" si="13"/>
        <v>0</v>
      </c>
      <c r="Q52" s="1">
        <f t="shared" ca="1" si="14"/>
        <v>0</v>
      </c>
      <c r="R52" s="1">
        <f t="shared" si="15"/>
        <v>0</v>
      </c>
      <c r="S52" s="1">
        <f t="shared" ca="1" si="16"/>
        <v>-22</v>
      </c>
      <c r="T52" s="1" t="str">
        <f>IF(H52="","",VLOOKUP(H52,'Вода SKU'!$A$1:$B$150,2,0))</f>
        <v/>
      </c>
      <c r="U52" s="1">
        <f t="shared" si="17"/>
        <v>8</v>
      </c>
      <c r="V52" s="1">
        <f t="shared" si="18"/>
        <v>0</v>
      </c>
      <c r="W52" s="1">
        <f t="shared" si="19"/>
        <v>0</v>
      </c>
      <c r="X52" s="1" t="str">
        <f t="shared" ca="1" si="20"/>
        <v/>
      </c>
    </row>
    <row r="53" spans="10:24" ht="13.75" customHeight="1" x14ac:dyDescent="0.2">
      <c r="J53" s="23" t="str">
        <f t="shared" ca="1" si="11"/>
        <v/>
      </c>
      <c r="M53" s="32"/>
      <c r="N53" s="33" t="str">
        <f t="shared" ca="1" si="12"/>
        <v/>
      </c>
      <c r="P53" s="1">
        <f t="shared" si="13"/>
        <v>0</v>
      </c>
      <c r="Q53" s="1">
        <f t="shared" ca="1" si="14"/>
        <v>0</v>
      </c>
      <c r="R53" s="1">
        <f t="shared" si="15"/>
        <v>0</v>
      </c>
      <c r="S53" s="1">
        <f t="shared" ca="1" si="16"/>
        <v>-22</v>
      </c>
      <c r="T53" s="1" t="str">
        <f>IF(H53="","",VLOOKUP(H53,'Вода SKU'!$A$1:$B$150,2,0))</f>
        <v/>
      </c>
      <c r="U53" s="1">
        <f t="shared" si="17"/>
        <v>8</v>
      </c>
      <c r="V53" s="1">
        <f t="shared" si="18"/>
        <v>0</v>
      </c>
      <c r="W53" s="1">
        <f t="shared" si="19"/>
        <v>0</v>
      </c>
      <c r="X53" s="1" t="str">
        <f t="shared" ca="1" si="20"/>
        <v/>
      </c>
    </row>
    <row r="54" spans="10:24" ht="13.75" customHeight="1" x14ac:dyDescent="0.2">
      <c r="J54" s="23" t="str">
        <f t="shared" ca="1" si="11"/>
        <v/>
      </c>
      <c r="M54" s="32"/>
      <c r="N54" s="33" t="str">
        <f t="shared" ca="1" si="12"/>
        <v/>
      </c>
      <c r="P54" s="1">
        <f t="shared" si="13"/>
        <v>0</v>
      </c>
      <c r="Q54" s="1">
        <f t="shared" ca="1" si="14"/>
        <v>0</v>
      </c>
      <c r="R54" s="1">
        <f t="shared" si="15"/>
        <v>0</v>
      </c>
      <c r="S54" s="1">
        <f t="shared" ca="1" si="16"/>
        <v>-22</v>
      </c>
      <c r="T54" s="1" t="str">
        <f>IF(H54="","",VLOOKUP(H54,'Вода SKU'!$A$1:$B$150,2,0))</f>
        <v/>
      </c>
      <c r="U54" s="1">
        <f t="shared" si="17"/>
        <v>8</v>
      </c>
      <c r="V54" s="1">
        <f t="shared" si="18"/>
        <v>0</v>
      </c>
      <c r="W54" s="1">
        <f t="shared" si="19"/>
        <v>0</v>
      </c>
      <c r="X54" s="1" t="str">
        <f t="shared" ca="1" si="20"/>
        <v/>
      </c>
    </row>
    <row r="55" spans="10:24" ht="13.75" customHeight="1" x14ac:dyDescent="0.2">
      <c r="J55" s="23" t="str">
        <f t="shared" ca="1" si="11"/>
        <v/>
      </c>
      <c r="M55" s="32"/>
      <c r="N55" s="33" t="str">
        <f t="shared" ca="1" si="12"/>
        <v/>
      </c>
      <c r="P55" s="1">
        <f t="shared" si="13"/>
        <v>0</v>
      </c>
      <c r="Q55" s="1">
        <f t="shared" ca="1" si="14"/>
        <v>0</v>
      </c>
      <c r="R55" s="1">
        <f t="shared" si="15"/>
        <v>0</v>
      </c>
      <c r="S55" s="1">
        <f t="shared" ca="1" si="16"/>
        <v>-22</v>
      </c>
      <c r="T55" s="1" t="str">
        <f>IF(H55="","",VLOOKUP(H55,'Вода SKU'!$A$1:$B$150,2,0))</f>
        <v/>
      </c>
      <c r="U55" s="1">
        <f t="shared" si="17"/>
        <v>8</v>
      </c>
      <c r="V55" s="1">
        <f t="shared" si="18"/>
        <v>0</v>
      </c>
      <c r="W55" s="1">
        <f t="shared" si="19"/>
        <v>0</v>
      </c>
      <c r="X55" s="1" t="str">
        <f t="shared" ca="1" si="20"/>
        <v/>
      </c>
    </row>
    <row r="56" spans="10:24" ht="13.75" customHeight="1" x14ac:dyDescent="0.2">
      <c r="J56" s="23" t="str">
        <f t="shared" ca="1" si="11"/>
        <v/>
      </c>
      <c r="M56" s="32"/>
      <c r="N56" s="33" t="str">
        <f t="shared" ca="1" si="12"/>
        <v/>
      </c>
      <c r="P56" s="1">
        <f t="shared" si="13"/>
        <v>0</v>
      </c>
      <c r="Q56" s="1">
        <f t="shared" ca="1" si="14"/>
        <v>0</v>
      </c>
      <c r="R56" s="1">
        <f t="shared" si="15"/>
        <v>0</v>
      </c>
      <c r="S56" s="1">
        <f t="shared" ca="1" si="16"/>
        <v>-22</v>
      </c>
      <c r="T56" s="1" t="str">
        <f>IF(H56="","",VLOOKUP(H56,'Вода SKU'!$A$1:$B$150,2,0))</f>
        <v/>
      </c>
      <c r="U56" s="1">
        <f t="shared" si="17"/>
        <v>8</v>
      </c>
      <c r="V56" s="1">
        <f t="shared" si="18"/>
        <v>0</v>
      </c>
      <c r="W56" s="1">
        <f t="shared" si="19"/>
        <v>0</v>
      </c>
      <c r="X56" s="1" t="str">
        <f t="shared" ca="1" si="20"/>
        <v/>
      </c>
    </row>
    <row r="57" spans="10:24" ht="13.75" customHeight="1" x14ac:dyDescent="0.2">
      <c r="J57" s="23" t="str">
        <f t="shared" ca="1" si="11"/>
        <v/>
      </c>
      <c r="M57" s="32"/>
      <c r="N57" s="33" t="str">
        <f t="shared" ca="1" si="12"/>
        <v/>
      </c>
      <c r="P57" s="1">
        <f t="shared" si="13"/>
        <v>0</v>
      </c>
      <c r="Q57" s="1">
        <f t="shared" ca="1" si="14"/>
        <v>0</v>
      </c>
      <c r="R57" s="1">
        <f t="shared" si="15"/>
        <v>0</v>
      </c>
      <c r="S57" s="1">
        <f t="shared" ca="1" si="16"/>
        <v>-22</v>
      </c>
      <c r="T57" s="1" t="str">
        <f>IF(H57="","",VLOOKUP(H57,'Вода SKU'!$A$1:$B$150,2,0))</f>
        <v/>
      </c>
      <c r="U57" s="1">
        <f t="shared" si="17"/>
        <v>8</v>
      </c>
      <c r="V57" s="1">
        <f t="shared" si="18"/>
        <v>0</v>
      </c>
      <c r="W57" s="1">
        <f t="shared" si="19"/>
        <v>0</v>
      </c>
      <c r="X57" s="1" t="str">
        <f t="shared" ca="1" si="20"/>
        <v/>
      </c>
    </row>
    <row r="58" spans="10:24" ht="13.75" customHeight="1" x14ac:dyDescent="0.2">
      <c r="J58" s="23" t="str">
        <f t="shared" ca="1" si="11"/>
        <v/>
      </c>
      <c r="M58" s="32"/>
      <c r="N58" s="33" t="str">
        <f t="shared" ca="1" si="12"/>
        <v/>
      </c>
      <c r="P58" s="1">
        <f t="shared" si="13"/>
        <v>0</v>
      </c>
      <c r="Q58" s="1">
        <f t="shared" ca="1" si="14"/>
        <v>0</v>
      </c>
      <c r="R58" s="1">
        <f t="shared" si="15"/>
        <v>0</v>
      </c>
      <c r="S58" s="1">
        <f t="shared" ca="1" si="16"/>
        <v>-22</v>
      </c>
      <c r="T58" s="1" t="str">
        <f>IF(H58="","",VLOOKUP(H58,'Вода SKU'!$A$1:$B$150,2,0))</f>
        <v/>
      </c>
      <c r="U58" s="1">
        <f t="shared" si="17"/>
        <v>8</v>
      </c>
      <c r="V58" s="1">
        <f t="shared" si="18"/>
        <v>0</v>
      </c>
      <c r="W58" s="1">
        <f t="shared" si="19"/>
        <v>0</v>
      </c>
      <c r="X58" s="1" t="str">
        <f t="shared" ca="1" si="20"/>
        <v/>
      </c>
    </row>
    <row r="59" spans="10:24" ht="13.75" customHeight="1" x14ac:dyDescent="0.2">
      <c r="J59" s="23" t="str">
        <f t="shared" ca="1" si="11"/>
        <v/>
      </c>
      <c r="M59" s="32"/>
      <c r="N59" s="33" t="str">
        <f t="shared" ca="1" si="12"/>
        <v/>
      </c>
      <c r="P59" s="1">
        <f t="shared" si="13"/>
        <v>0</v>
      </c>
      <c r="Q59" s="1">
        <f t="shared" ca="1" si="14"/>
        <v>0</v>
      </c>
      <c r="R59" s="1">
        <f t="shared" si="15"/>
        <v>0</v>
      </c>
      <c r="S59" s="1">
        <f t="shared" ca="1" si="16"/>
        <v>-22</v>
      </c>
      <c r="T59" s="1" t="str">
        <f>IF(H59="","",VLOOKUP(H59,'Вода SKU'!$A$1:$B$150,2,0))</f>
        <v/>
      </c>
      <c r="U59" s="1">
        <f t="shared" si="17"/>
        <v>8</v>
      </c>
      <c r="V59" s="1">
        <f t="shared" si="18"/>
        <v>0</v>
      </c>
      <c r="W59" s="1">
        <f t="shared" si="19"/>
        <v>0</v>
      </c>
      <c r="X59" s="1" t="str">
        <f t="shared" ca="1" si="20"/>
        <v/>
      </c>
    </row>
    <row r="60" spans="10:24" ht="13.75" customHeight="1" x14ac:dyDescent="0.2">
      <c r="J60" s="23" t="str">
        <f t="shared" ca="1" si="11"/>
        <v/>
      </c>
      <c r="M60" s="32"/>
      <c r="N60" s="33" t="str">
        <f t="shared" ca="1" si="12"/>
        <v/>
      </c>
      <c r="P60" s="1">
        <f t="shared" si="13"/>
        <v>0</v>
      </c>
      <c r="Q60" s="1">
        <f t="shared" ref="Q60:Q85" ca="1" si="21">IF(O60="-",SUM(INDIRECT(ADDRESS(2,COLUMN(P60))&amp;":"&amp;ADDRESS(ROW(),COLUMN(P60)))),0)</f>
        <v>0</v>
      </c>
      <c r="R60" s="1">
        <f t="shared" si="15"/>
        <v>0</v>
      </c>
      <c r="S60" s="1">
        <f t="shared" ca="1" si="16"/>
        <v>-22</v>
      </c>
      <c r="T60" s="1" t="str">
        <f>IF(H60="","",VLOOKUP(H60,'Вода SKU'!$A$1:$B$150,2,0))</f>
        <v/>
      </c>
      <c r="U60" s="1">
        <f t="shared" si="17"/>
        <v>8</v>
      </c>
      <c r="V60" s="1">
        <f t="shared" si="18"/>
        <v>0</v>
      </c>
      <c r="W60" s="1">
        <f t="shared" si="19"/>
        <v>0</v>
      </c>
      <c r="X60" s="1" t="str">
        <f t="shared" ca="1" si="20"/>
        <v/>
      </c>
    </row>
    <row r="61" spans="10:24" ht="13.75" customHeight="1" x14ac:dyDescent="0.2">
      <c r="J61" s="23" t="str">
        <f t="shared" ca="1" si="11"/>
        <v/>
      </c>
      <c r="M61" s="32"/>
      <c r="N61" s="33" t="str">
        <f t="shared" ca="1" si="12"/>
        <v/>
      </c>
      <c r="P61" s="1">
        <f t="shared" si="13"/>
        <v>0</v>
      </c>
      <c r="Q61" s="1">
        <f t="shared" ca="1" si="21"/>
        <v>0</v>
      </c>
      <c r="R61" s="1">
        <f t="shared" si="15"/>
        <v>0</v>
      </c>
      <c r="S61" s="1">
        <f t="shared" ca="1" si="16"/>
        <v>-22</v>
      </c>
      <c r="T61" s="1" t="str">
        <f>IF(H61="","",VLOOKUP(H61,'Вода SKU'!$A$1:$B$150,2,0))</f>
        <v/>
      </c>
      <c r="U61" s="1">
        <f t="shared" si="17"/>
        <v>8</v>
      </c>
      <c r="V61" s="1">
        <f t="shared" si="18"/>
        <v>0</v>
      </c>
      <c r="W61" s="1">
        <f t="shared" si="19"/>
        <v>0</v>
      </c>
      <c r="X61" s="1" t="str">
        <f t="shared" ca="1" si="20"/>
        <v/>
      </c>
    </row>
    <row r="62" spans="10:24" ht="13.75" customHeight="1" x14ac:dyDescent="0.2">
      <c r="J62" s="23" t="str">
        <f t="shared" ca="1" si="11"/>
        <v/>
      </c>
      <c r="M62" s="32"/>
      <c r="N62" s="33" t="str">
        <f t="shared" ca="1" si="12"/>
        <v/>
      </c>
      <c r="P62" s="1">
        <f t="shared" si="13"/>
        <v>0</v>
      </c>
      <c r="Q62" s="1">
        <f t="shared" ca="1" si="21"/>
        <v>0</v>
      </c>
      <c r="R62" s="1">
        <f t="shared" si="15"/>
        <v>0</v>
      </c>
      <c r="S62" s="1">
        <f t="shared" ca="1" si="16"/>
        <v>-22</v>
      </c>
      <c r="T62" s="1" t="str">
        <f>IF(H62="","",VLOOKUP(H62,'Вода SKU'!$A$1:$B$150,2,0))</f>
        <v/>
      </c>
      <c r="U62" s="1">
        <f t="shared" si="17"/>
        <v>8</v>
      </c>
      <c r="V62" s="1">
        <f t="shared" si="18"/>
        <v>0</v>
      </c>
      <c r="W62" s="1">
        <f t="shared" si="19"/>
        <v>0</v>
      </c>
      <c r="X62" s="1" t="str">
        <f t="shared" ca="1" si="20"/>
        <v/>
      </c>
    </row>
    <row r="63" spans="10:24" ht="13.75" customHeight="1" x14ac:dyDescent="0.2">
      <c r="J63" s="23" t="str">
        <f t="shared" ca="1" si="11"/>
        <v/>
      </c>
      <c r="M63" s="32"/>
      <c r="N63" s="33" t="str">
        <f t="shared" ca="1" si="12"/>
        <v/>
      </c>
      <c r="P63" s="1">
        <f t="shared" si="13"/>
        <v>0</v>
      </c>
      <c r="Q63" s="1">
        <f t="shared" ca="1" si="21"/>
        <v>0</v>
      </c>
      <c r="R63" s="1">
        <f t="shared" si="15"/>
        <v>0</v>
      </c>
      <c r="S63" s="1">
        <f t="shared" ca="1" si="16"/>
        <v>-22</v>
      </c>
      <c r="T63" s="1" t="str">
        <f>IF(H63="","",VLOOKUP(H63,'Вода SKU'!$A$1:$B$150,2,0))</f>
        <v/>
      </c>
      <c r="U63" s="1">
        <f t="shared" si="17"/>
        <v>8</v>
      </c>
      <c r="V63" s="1">
        <f t="shared" si="18"/>
        <v>0</v>
      </c>
      <c r="W63" s="1">
        <f t="shared" si="19"/>
        <v>0</v>
      </c>
      <c r="X63" s="1" t="str">
        <f t="shared" ca="1" si="20"/>
        <v/>
      </c>
    </row>
    <row r="64" spans="10:24" ht="13.75" customHeight="1" x14ac:dyDescent="0.2">
      <c r="J64" s="23" t="str">
        <f t="shared" ca="1" si="11"/>
        <v/>
      </c>
      <c r="M64" s="32"/>
      <c r="N64" s="33" t="str">
        <f t="shared" ca="1" si="12"/>
        <v/>
      </c>
      <c r="P64" s="1">
        <f t="shared" si="13"/>
        <v>0</v>
      </c>
      <c r="Q64" s="1">
        <f t="shared" ca="1" si="21"/>
        <v>0</v>
      </c>
      <c r="R64" s="1">
        <f t="shared" si="15"/>
        <v>0</v>
      </c>
      <c r="S64" s="1">
        <f t="shared" ca="1" si="16"/>
        <v>-22</v>
      </c>
      <c r="T64" s="1" t="str">
        <f>IF(H64="","",VLOOKUP(H64,'Вода SKU'!$A$1:$B$150,2,0))</f>
        <v/>
      </c>
      <c r="U64" s="1">
        <f t="shared" si="17"/>
        <v>8</v>
      </c>
      <c r="V64" s="1">
        <f t="shared" si="18"/>
        <v>0</v>
      </c>
      <c r="W64" s="1">
        <f t="shared" si="19"/>
        <v>0</v>
      </c>
      <c r="X64" s="1" t="str">
        <f t="shared" ca="1" si="20"/>
        <v/>
      </c>
    </row>
    <row r="65" spans="10:24" ht="13.75" customHeight="1" x14ac:dyDescent="0.2">
      <c r="J65" s="23" t="str">
        <f t="shared" ca="1" si="11"/>
        <v/>
      </c>
      <c r="M65" s="32"/>
      <c r="N65" s="33" t="str">
        <f t="shared" ca="1" si="12"/>
        <v/>
      </c>
      <c r="P65" s="1">
        <f t="shared" si="13"/>
        <v>0</v>
      </c>
      <c r="Q65" s="1">
        <f t="shared" ca="1" si="21"/>
        <v>0</v>
      </c>
      <c r="R65" s="1">
        <f t="shared" si="15"/>
        <v>0</v>
      </c>
      <c r="S65" s="1">
        <f t="shared" ca="1" si="16"/>
        <v>-22</v>
      </c>
      <c r="T65" s="1" t="str">
        <f>IF(H65="","",VLOOKUP(H65,'Вода SKU'!$A$1:$B$150,2,0))</f>
        <v/>
      </c>
      <c r="U65" s="1">
        <f t="shared" si="17"/>
        <v>8</v>
      </c>
      <c r="V65" s="1">
        <f t="shared" si="18"/>
        <v>0</v>
      </c>
      <c r="W65" s="1">
        <f t="shared" si="19"/>
        <v>0</v>
      </c>
      <c r="X65" s="1" t="str">
        <f t="shared" ca="1" si="20"/>
        <v/>
      </c>
    </row>
    <row r="66" spans="10:24" ht="13.75" customHeight="1" x14ac:dyDescent="0.2">
      <c r="J66" s="23" t="str">
        <f t="shared" ref="J66:J97" ca="1" si="22">IF(M66="", IF(O66="","",X66+(INDIRECT("S" &amp; ROW() - 1) - S66)),IF(O66="", "", INDIRECT("S" &amp; ROW() - 1) - S66))</f>
        <v/>
      </c>
      <c r="M66" s="32"/>
      <c r="N66" s="33" t="str">
        <f t="shared" ref="N66:N97" ca="1" si="23">IF(M66="", IF(X66=0, "", X66), IF(V66 = "", "", IF(V66/U66 = 0, "", V66/U66)))</f>
        <v/>
      </c>
      <c r="P66" s="1">
        <f t="shared" ref="P66:P97" si="24">IF(O66 = "-", -W66,I66)</f>
        <v>0</v>
      </c>
      <c r="Q66" s="1">
        <f t="shared" ca="1" si="21"/>
        <v>0</v>
      </c>
      <c r="R66" s="1">
        <f t="shared" ref="R66:R97" si="25">IF(O66="-",1,0)</f>
        <v>0</v>
      </c>
      <c r="S66" s="1">
        <f t="shared" ref="S66:S97" ca="1" si="26">IF(Q66 = 0, INDIRECT("S" &amp; ROW() - 1), Q66)</f>
        <v>-22</v>
      </c>
      <c r="T66" s="1" t="str">
        <f>IF(H66="","",VLOOKUP(H66,'Вода SKU'!$A$1:$B$150,2,0))</f>
        <v/>
      </c>
      <c r="U66" s="1">
        <f t="shared" ref="U66:U97" si="27">8000/1000</f>
        <v>8</v>
      </c>
      <c r="V66" s="1">
        <f t="shared" ref="V66:V97" si="28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1">
        <f t="shared" ref="W66:W97" si="29">IF(V66 = "", "", V66/U66)</f>
        <v>0</v>
      </c>
      <c r="X66" s="1" t="str">
        <f t="shared" ref="X66:X97" ca="1" si="30">IF(O66="", "", MAX(ROUND(-(INDIRECT("S" &amp; ROW() - 1) - S66)/1000, 0), 1) * 1000)</f>
        <v/>
      </c>
    </row>
    <row r="67" spans="10:24" ht="13.75" customHeight="1" x14ac:dyDescent="0.2">
      <c r="J67" s="23" t="str">
        <f t="shared" ca="1" si="22"/>
        <v/>
      </c>
      <c r="M67" s="32"/>
      <c r="N67" s="33" t="str">
        <f t="shared" ca="1" si="23"/>
        <v/>
      </c>
      <c r="P67" s="1">
        <f t="shared" si="24"/>
        <v>0</v>
      </c>
      <c r="Q67" s="1">
        <f t="shared" ca="1" si="21"/>
        <v>0</v>
      </c>
      <c r="R67" s="1">
        <f t="shared" si="25"/>
        <v>0</v>
      </c>
      <c r="S67" s="1">
        <f t="shared" ca="1" si="26"/>
        <v>-22</v>
      </c>
      <c r="T67" s="1" t="str">
        <f>IF(H67="","",VLOOKUP(H67,'Вода SKU'!$A$1:$B$150,2,0))</f>
        <v/>
      </c>
      <c r="U67" s="1">
        <f t="shared" si="27"/>
        <v>8</v>
      </c>
      <c r="V67" s="1">
        <f t="shared" si="28"/>
        <v>0</v>
      </c>
      <c r="W67" s="1">
        <f t="shared" si="29"/>
        <v>0</v>
      </c>
      <c r="X67" s="1" t="str">
        <f t="shared" ca="1" si="30"/>
        <v/>
      </c>
    </row>
    <row r="68" spans="10:24" ht="13.75" customHeight="1" x14ac:dyDescent="0.2">
      <c r="J68" s="23" t="str">
        <f t="shared" ca="1" si="22"/>
        <v/>
      </c>
      <c r="M68" s="32"/>
      <c r="N68" s="33" t="str">
        <f t="shared" ca="1" si="23"/>
        <v/>
      </c>
      <c r="P68" s="1">
        <f t="shared" si="24"/>
        <v>0</v>
      </c>
      <c r="Q68" s="1">
        <f t="shared" ca="1" si="21"/>
        <v>0</v>
      </c>
      <c r="R68" s="1">
        <f t="shared" si="25"/>
        <v>0</v>
      </c>
      <c r="S68" s="1">
        <f t="shared" ca="1" si="26"/>
        <v>-22</v>
      </c>
      <c r="T68" s="1" t="str">
        <f>IF(H68="","",VLOOKUP(H68,'Вода SKU'!$A$1:$B$150,2,0))</f>
        <v/>
      </c>
      <c r="U68" s="1">
        <f t="shared" si="27"/>
        <v>8</v>
      </c>
      <c r="V68" s="1">
        <f t="shared" si="28"/>
        <v>0</v>
      </c>
      <c r="W68" s="1">
        <f t="shared" si="29"/>
        <v>0</v>
      </c>
      <c r="X68" s="1" t="str">
        <f t="shared" ca="1" si="30"/>
        <v/>
      </c>
    </row>
    <row r="69" spans="10:24" ht="13.75" customHeight="1" x14ac:dyDescent="0.2">
      <c r="J69" s="23" t="str">
        <f t="shared" ca="1" si="22"/>
        <v/>
      </c>
      <c r="M69" s="32"/>
      <c r="N69" s="33" t="str">
        <f t="shared" ca="1" si="23"/>
        <v/>
      </c>
      <c r="P69" s="1">
        <f t="shared" si="24"/>
        <v>0</v>
      </c>
      <c r="Q69" s="1">
        <f t="shared" ca="1" si="21"/>
        <v>0</v>
      </c>
      <c r="R69" s="1">
        <f t="shared" si="25"/>
        <v>0</v>
      </c>
      <c r="S69" s="1">
        <f t="shared" ca="1" si="26"/>
        <v>-22</v>
      </c>
      <c r="T69" s="1" t="str">
        <f>IF(H69="","",VLOOKUP(H69,'Вода SKU'!$A$1:$B$150,2,0))</f>
        <v/>
      </c>
      <c r="U69" s="1">
        <f t="shared" si="27"/>
        <v>8</v>
      </c>
      <c r="V69" s="1">
        <f t="shared" si="28"/>
        <v>0</v>
      </c>
      <c r="W69" s="1">
        <f t="shared" si="29"/>
        <v>0</v>
      </c>
      <c r="X69" s="1" t="str">
        <f t="shared" ca="1" si="30"/>
        <v/>
      </c>
    </row>
    <row r="70" spans="10:24" ht="13.75" customHeight="1" x14ac:dyDescent="0.2">
      <c r="J70" s="23" t="str">
        <f t="shared" ca="1" si="22"/>
        <v/>
      </c>
      <c r="M70" s="32"/>
      <c r="N70" s="33" t="str">
        <f t="shared" ca="1" si="23"/>
        <v/>
      </c>
      <c r="P70" s="1">
        <f t="shared" si="24"/>
        <v>0</v>
      </c>
      <c r="Q70" s="1">
        <f t="shared" ca="1" si="21"/>
        <v>0</v>
      </c>
      <c r="R70" s="1">
        <f t="shared" si="25"/>
        <v>0</v>
      </c>
      <c r="S70" s="1">
        <f t="shared" ca="1" si="26"/>
        <v>-22</v>
      </c>
      <c r="T70" s="1" t="str">
        <f>IF(H70="","",VLOOKUP(H70,'Вода SKU'!$A$1:$B$150,2,0))</f>
        <v/>
      </c>
      <c r="U70" s="1">
        <f t="shared" si="27"/>
        <v>8</v>
      </c>
      <c r="V70" s="1">
        <f t="shared" si="28"/>
        <v>0</v>
      </c>
      <c r="W70" s="1">
        <f t="shared" si="29"/>
        <v>0</v>
      </c>
      <c r="X70" s="1" t="str">
        <f t="shared" ca="1" si="30"/>
        <v/>
      </c>
    </row>
    <row r="71" spans="10:24" ht="13.75" customHeight="1" x14ac:dyDescent="0.2">
      <c r="J71" s="23" t="str">
        <f t="shared" ca="1" si="22"/>
        <v/>
      </c>
      <c r="M71" s="32"/>
      <c r="N71" s="33" t="str">
        <f t="shared" ca="1" si="23"/>
        <v/>
      </c>
      <c r="P71" s="1">
        <f t="shared" si="24"/>
        <v>0</v>
      </c>
      <c r="Q71" s="1">
        <f t="shared" ca="1" si="21"/>
        <v>0</v>
      </c>
      <c r="R71" s="1">
        <f t="shared" si="25"/>
        <v>0</v>
      </c>
      <c r="S71" s="1">
        <f t="shared" ca="1" si="26"/>
        <v>-22</v>
      </c>
      <c r="T71" s="1" t="str">
        <f>IF(H71="","",VLOOKUP(H71,'Вода SKU'!$A$1:$B$150,2,0))</f>
        <v/>
      </c>
      <c r="U71" s="1">
        <f t="shared" si="27"/>
        <v>8</v>
      </c>
      <c r="V71" s="1">
        <f t="shared" si="28"/>
        <v>0</v>
      </c>
      <c r="W71" s="1">
        <f t="shared" si="29"/>
        <v>0</v>
      </c>
      <c r="X71" s="1" t="str">
        <f t="shared" ca="1" si="30"/>
        <v/>
      </c>
    </row>
    <row r="72" spans="10:24" ht="13.75" customHeight="1" x14ac:dyDescent="0.2">
      <c r="J72" s="23" t="str">
        <f t="shared" ca="1" si="22"/>
        <v/>
      </c>
      <c r="M72" s="32"/>
      <c r="N72" s="33" t="str">
        <f t="shared" ca="1" si="23"/>
        <v/>
      </c>
      <c r="P72" s="1">
        <f t="shared" si="24"/>
        <v>0</v>
      </c>
      <c r="Q72" s="1">
        <f t="shared" ca="1" si="21"/>
        <v>0</v>
      </c>
      <c r="R72" s="1">
        <f t="shared" si="25"/>
        <v>0</v>
      </c>
      <c r="S72" s="1">
        <f t="shared" ca="1" si="26"/>
        <v>-22</v>
      </c>
      <c r="T72" s="1" t="str">
        <f>IF(H72="","",VLOOKUP(H72,'Вода SKU'!$A$1:$B$150,2,0))</f>
        <v/>
      </c>
      <c r="U72" s="1">
        <f t="shared" si="27"/>
        <v>8</v>
      </c>
      <c r="V72" s="1">
        <f t="shared" si="28"/>
        <v>0</v>
      </c>
      <c r="W72" s="1">
        <f t="shared" si="29"/>
        <v>0</v>
      </c>
      <c r="X72" s="1" t="str">
        <f t="shared" ca="1" si="30"/>
        <v/>
      </c>
    </row>
    <row r="73" spans="10:24" ht="13.75" customHeight="1" x14ac:dyDescent="0.2">
      <c r="J73" s="23" t="str">
        <f t="shared" ca="1" si="22"/>
        <v/>
      </c>
      <c r="M73" s="32"/>
      <c r="N73" s="33" t="str">
        <f t="shared" ca="1" si="23"/>
        <v/>
      </c>
      <c r="P73" s="1">
        <f t="shared" si="24"/>
        <v>0</v>
      </c>
      <c r="Q73" s="1">
        <f t="shared" ca="1" si="21"/>
        <v>0</v>
      </c>
      <c r="R73" s="1">
        <f t="shared" si="25"/>
        <v>0</v>
      </c>
      <c r="S73" s="1">
        <f t="shared" ca="1" si="26"/>
        <v>-22</v>
      </c>
      <c r="T73" s="1" t="str">
        <f>IF(H73="","",VLOOKUP(H73,'Вода SKU'!$A$1:$B$150,2,0))</f>
        <v/>
      </c>
      <c r="U73" s="1">
        <f t="shared" si="27"/>
        <v>8</v>
      </c>
      <c r="V73" s="1">
        <f t="shared" si="28"/>
        <v>0</v>
      </c>
      <c r="W73" s="1">
        <f t="shared" si="29"/>
        <v>0</v>
      </c>
      <c r="X73" s="1" t="str">
        <f t="shared" ca="1" si="30"/>
        <v/>
      </c>
    </row>
    <row r="74" spans="10:24" ht="13.75" customHeight="1" x14ac:dyDescent="0.2">
      <c r="J74" s="23" t="str">
        <f t="shared" ca="1" si="22"/>
        <v/>
      </c>
      <c r="M74" s="32"/>
      <c r="N74" s="33" t="str">
        <f t="shared" ca="1" si="23"/>
        <v/>
      </c>
      <c r="P74" s="1">
        <f t="shared" si="24"/>
        <v>0</v>
      </c>
      <c r="Q74" s="1">
        <f t="shared" ca="1" si="21"/>
        <v>0</v>
      </c>
      <c r="R74" s="1">
        <f t="shared" si="25"/>
        <v>0</v>
      </c>
      <c r="S74" s="1">
        <f t="shared" ca="1" si="26"/>
        <v>-22</v>
      </c>
      <c r="T74" s="1" t="str">
        <f>IF(H74="","",VLOOKUP(H74,'Вода SKU'!$A$1:$B$150,2,0))</f>
        <v/>
      </c>
      <c r="U74" s="1">
        <f t="shared" si="27"/>
        <v>8</v>
      </c>
      <c r="V74" s="1">
        <f t="shared" si="28"/>
        <v>0</v>
      </c>
      <c r="W74" s="1">
        <f t="shared" si="29"/>
        <v>0</v>
      </c>
      <c r="X74" s="1" t="str">
        <f t="shared" ca="1" si="30"/>
        <v/>
      </c>
    </row>
    <row r="75" spans="10:24" ht="13.75" customHeight="1" x14ac:dyDescent="0.2">
      <c r="J75" s="23" t="str">
        <f t="shared" ca="1" si="22"/>
        <v/>
      </c>
      <c r="M75" s="32"/>
      <c r="N75" s="33" t="str">
        <f t="shared" ca="1" si="23"/>
        <v/>
      </c>
      <c r="P75" s="1">
        <f t="shared" si="24"/>
        <v>0</v>
      </c>
      <c r="Q75" s="1">
        <f t="shared" ca="1" si="21"/>
        <v>0</v>
      </c>
      <c r="R75" s="1">
        <f t="shared" si="25"/>
        <v>0</v>
      </c>
      <c r="S75" s="1">
        <f t="shared" ca="1" si="26"/>
        <v>-22</v>
      </c>
      <c r="T75" s="1" t="str">
        <f>IF(H75="","",VLOOKUP(H75,'Вода SKU'!$A$1:$B$150,2,0))</f>
        <v/>
      </c>
      <c r="U75" s="1">
        <f t="shared" si="27"/>
        <v>8</v>
      </c>
      <c r="V75" s="1">
        <f t="shared" si="28"/>
        <v>0</v>
      </c>
      <c r="W75" s="1">
        <f t="shared" si="29"/>
        <v>0</v>
      </c>
      <c r="X75" s="1" t="str">
        <f t="shared" ca="1" si="30"/>
        <v/>
      </c>
    </row>
    <row r="76" spans="10:24" ht="13.75" customHeight="1" x14ac:dyDescent="0.2">
      <c r="J76" s="23" t="str">
        <f t="shared" ca="1" si="22"/>
        <v/>
      </c>
      <c r="M76" s="32"/>
      <c r="N76" s="33" t="str">
        <f t="shared" ca="1" si="23"/>
        <v/>
      </c>
      <c r="P76" s="1">
        <f t="shared" si="24"/>
        <v>0</v>
      </c>
      <c r="Q76" s="1">
        <f t="shared" ca="1" si="21"/>
        <v>0</v>
      </c>
      <c r="R76" s="1">
        <f t="shared" si="25"/>
        <v>0</v>
      </c>
      <c r="S76" s="1">
        <f t="shared" ca="1" si="26"/>
        <v>-22</v>
      </c>
      <c r="T76" s="1" t="str">
        <f>IF(H76="","",VLOOKUP(H76,'Вода SKU'!$A$1:$B$150,2,0))</f>
        <v/>
      </c>
      <c r="U76" s="1">
        <f t="shared" si="27"/>
        <v>8</v>
      </c>
      <c r="V76" s="1">
        <f t="shared" si="28"/>
        <v>0</v>
      </c>
      <c r="W76" s="1">
        <f t="shared" si="29"/>
        <v>0</v>
      </c>
      <c r="X76" s="1" t="str">
        <f t="shared" ca="1" si="30"/>
        <v/>
      </c>
    </row>
    <row r="77" spans="10:24" ht="13.75" customHeight="1" x14ac:dyDescent="0.2">
      <c r="J77" s="23" t="str">
        <f t="shared" ca="1" si="22"/>
        <v/>
      </c>
      <c r="M77" s="32"/>
      <c r="N77" s="33" t="str">
        <f t="shared" ca="1" si="23"/>
        <v/>
      </c>
      <c r="P77" s="1">
        <f t="shared" si="24"/>
        <v>0</v>
      </c>
      <c r="Q77" s="1">
        <f t="shared" ca="1" si="21"/>
        <v>0</v>
      </c>
      <c r="R77" s="1">
        <f t="shared" si="25"/>
        <v>0</v>
      </c>
      <c r="S77" s="1">
        <f t="shared" ca="1" si="26"/>
        <v>-22</v>
      </c>
      <c r="T77" s="1" t="str">
        <f>IF(H77="","",VLOOKUP(H77,'Вода SKU'!$A$1:$B$150,2,0))</f>
        <v/>
      </c>
      <c r="U77" s="1">
        <f t="shared" si="27"/>
        <v>8</v>
      </c>
      <c r="V77" s="1">
        <f t="shared" si="28"/>
        <v>0</v>
      </c>
      <c r="W77" s="1">
        <f t="shared" si="29"/>
        <v>0</v>
      </c>
      <c r="X77" s="1" t="str">
        <f t="shared" ca="1" si="30"/>
        <v/>
      </c>
    </row>
    <row r="78" spans="10:24" ht="13.75" customHeight="1" x14ac:dyDescent="0.2">
      <c r="J78" s="23" t="str">
        <f t="shared" ca="1" si="22"/>
        <v/>
      </c>
      <c r="M78" s="32"/>
      <c r="N78" s="33" t="str">
        <f t="shared" ca="1" si="23"/>
        <v/>
      </c>
      <c r="P78" s="1">
        <f t="shared" si="24"/>
        <v>0</v>
      </c>
      <c r="Q78" s="1">
        <f t="shared" ca="1" si="21"/>
        <v>0</v>
      </c>
      <c r="R78" s="1">
        <f t="shared" si="25"/>
        <v>0</v>
      </c>
      <c r="S78" s="1">
        <f t="shared" ca="1" si="26"/>
        <v>-22</v>
      </c>
      <c r="T78" s="1" t="str">
        <f>IF(H78="","",VLOOKUP(H78,'Вода SKU'!$A$1:$B$150,2,0))</f>
        <v/>
      </c>
      <c r="U78" s="1">
        <f t="shared" si="27"/>
        <v>8</v>
      </c>
      <c r="V78" s="1">
        <f t="shared" si="28"/>
        <v>0</v>
      </c>
      <c r="W78" s="1">
        <f t="shared" si="29"/>
        <v>0</v>
      </c>
      <c r="X78" s="1" t="str">
        <f t="shared" ca="1" si="30"/>
        <v/>
      </c>
    </row>
    <row r="79" spans="10:24" ht="13.75" customHeight="1" x14ac:dyDescent="0.2">
      <c r="J79" s="23" t="str">
        <f t="shared" ca="1" si="22"/>
        <v/>
      </c>
      <c r="M79" s="32"/>
      <c r="N79" s="33" t="str">
        <f t="shared" ca="1" si="23"/>
        <v/>
      </c>
      <c r="P79" s="1">
        <f t="shared" si="24"/>
        <v>0</v>
      </c>
      <c r="Q79" s="1">
        <f t="shared" ca="1" si="21"/>
        <v>0</v>
      </c>
      <c r="R79" s="1">
        <f t="shared" si="25"/>
        <v>0</v>
      </c>
      <c r="S79" s="1">
        <f t="shared" ca="1" si="26"/>
        <v>-22</v>
      </c>
      <c r="T79" s="1" t="str">
        <f>IF(H79="","",VLOOKUP(H79,'Вода SKU'!$A$1:$B$150,2,0))</f>
        <v/>
      </c>
      <c r="U79" s="1">
        <f t="shared" si="27"/>
        <v>8</v>
      </c>
      <c r="V79" s="1">
        <f t="shared" si="28"/>
        <v>0</v>
      </c>
      <c r="W79" s="1">
        <f t="shared" si="29"/>
        <v>0</v>
      </c>
      <c r="X79" s="1" t="str">
        <f t="shared" ca="1" si="30"/>
        <v/>
      </c>
    </row>
    <row r="80" spans="10:24" ht="13.75" customHeight="1" x14ac:dyDescent="0.2">
      <c r="J80" s="23" t="str">
        <f t="shared" ca="1" si="22"/>
        <v/>
      </c>
      <c r="M80" s="32"/>
      <c r="N80" s="33" t="str">
        <f t="shared" ca="1" si="23"/>
        <v/>
      </c>
      <c r="P80" s="1">
        <f t="shared" si="24"/>
        <v>0</v>
      </c>
      <c r="Q80" s="1">
        <f t="shared" ca="1" si="21"/>
        <v>0</v>
      </c>
      <c r="R80" s="1">
        <f t="shared" si="25"/>
        <v>0</v>
      </c>
      <c r="S80" s="1">
        <f t="shared" ca="1" si="26"/>
        <v>-22</v>
      </c>
      <c r="T80" s="1" t="str">
        <f>IF(H80="","",VLOOKUP(H80,'Вода SKU'!$A$1:$B$150,2,0))</f>
        <v/>
      </c>
      <c r="U80" s="1">
        <f t="shared" si="27"/>
        <v>8</v>
      </c>
      <c r="V80" s="1">
        <f t="shared" si="28"/>
        <v>0</v>
      </c>
      <c r="W80" s="1">
        <f t="shared" si="29"/>
        <v>0</v>
      </c>
      <c r="X80" s="1" t="str">
        <f t="shared" ca="1" si="30"/>
        <v/>
      </c>
    </row>
    <row r="81" spans="10:24" ht="13.75" customHeight="1" x14ac:dyDescent="0.2">
      <c r="J81" s="23" t="str">
        <f t="shared" ca="1" si="22"/>
        <v/>
      </c>
      <c r="M81" s="32"/>
      <c r="N81" s="33" t="str">
        <f t="shared" ca="1" si="23"/>
        <v/>
      </c>
      <c r="P81" s="1">
        <f t="shared" si="24"/>
        <v>0</v>
      </c>
      <c r="Q81" s="1">
        <f t="shared" ca="1" si="21"/>
        <v>0</v>
      </c>
      <c r="R81" s="1">
        <f t="shared" si="25"/>
        <v>0</v>
      </c>
      <c r="S81" s="1">
        <f t="shared" ca="1" si="26"/>
        <v>-22</v>
      </c>
      <c r="T81" s="1" t="str">
        <f>IF(H81="","",VLOOKUP(H81,'Вода SKU'!$A$1:$B$150,2,0))</f>
        <v/>
      </c>
      <c r="U81" s="1">
        <f t="shared" si="27"/>
        <v>8</v>
      </c>
      <c r="V81" s="1">
        <f t="shared" si="28"/>
        <v>0</v>
      </c>
      <c r="W81" s="1">
        <f t="shared" si="29"/>
        <v>0</v>
      </c>
      <c r="X81" s="1" t="str">
        <f t="shared" ca="1" si="30"/>
        <v/>
      </c>
    </row>
    <row r="82" spans="10:24" ht="13.75" customHeight="1" x14ac:dyDescent="0.2">
      <c r="J82" s="23" t="str">
        <f t="shared" ca="1" si="22"/>
        <v/>
      </c>
      <c r="M82" s="32"/>
      <c r="N82" s="33" t="str">
        <f t="shared" ca="1" si="23"/>
        <v/>
      </c>
      <c r="P82" s="1">
        <f t="shared" si="24"/>
        <v>0</v>
      </c>
      <c r="Q82" s="1">
        <f t="shared" ca="1" si="21"/>
        <v>0</v>
      </c>
      <c r="R82" s="1">
        <f t="shared" si="25"/>
        <v>0</v>
      </c>
      <c r="S82" s="1">
        <f t="shared" ca="1" si="26"/>
        <v>-22</v>
      </c>
      <c r="T82" s="1" t="str">
        <f>IF(H82="","",VLOOKUP(H82,'Вода SKU'!$A$1:$B$150,2,0))</f>
        <v/>
      </c>
      <c r="U82" s="1">
        <f t="shared" si="27"/>
        <v>8</v>
      </c>
      <c r="V82" s="1">
        <f t="shared" si="28"/>
        <v>0</v>
      </c>
      <c r="W82" s="1">
        <f t="shared" si="29"/>
        <v>0</v>
      </c>
      <c r="X82" s="1" t="str">
        <f t="shared" ca="1" si="30"/>
        <v/>
      </c>
    </row>
    <row r="83" spans="10:24" ht="13.75" customHeight="1" x14ac:dyDescent="0.2">
      <c r="J83" s="23" t="str">
        <f t="shared" ca="1" si="22"/>
        <v/>
      </c>
      <c r="M83" s="32"/>
      <c r="N83" s="33" t="str">
        <f t="shared" ca="1" si="23"/>
        <v/>
      </c>
      <c r="P83" s="1">
        <f t="shared" si="24"/>
        <v>0</v>
      </c>
      <c r="Q83" s="1">
        <f t="shared" ca="1" si="21"/>
        <v>0</v>
      </c>
      <c r="R83" s="1">
        <f t="shared" si="25"/>
        <v>0</v>
      </c>
      <c r="S83" s="1">
        <f t="shared" ca="1" si="26"/>
        <v>-22</v>
      </c>
      <c r="T83" s="1" t="str">
        <f>IF(H83="","",VLOOKUP(H83,'Вода SKU'!$A$1:$B$150,2,0))</f>
        <v/>
      </c>
      <c r="U83" s="1">
        <f t="shared" si="27"/>
        <v>8</v>
      </c>
      <c r="V83" s="1">
        <f t="shared" si="28"/>
        <v>0</v>
      </c>
      <c r="W83" s="1">
        <f t="shared" si="29"/>
        <v>0</v>
      </c>
      <c r="X83" s="1" t="str">
        <f t="shared" ca="1" si="30"/>
        <v/>
      </c>
    </row>
    <row r="84" spans="10:24" ht="13.75" customHeight="1" x14ac:dyDescent="0.2">
      <c r="J84" s="23" t="str">
        <f t="shared" ca="1" si="22"/>
        <v/>
      </c>
      <c r="M84" s="32"/>
      <c r="N84" s="33" t="str">
        <f t="shared" ca="1" si="23"/>
        <v/>
      </c>
      <c r="P84" s="1">
        <f t="shared" si="24"/>
        <v>0</v>
      </c>
      <c r="Q84" s="1">
        <f t="shared" ca="1" si="21"/>
        <v>0</v>
      </c>
      <c r="R84" s="1">
        <f t="shared" si="25"/>
        <v>0</v>
      </c>
      <c r="S84" s="1">
        <f t="shared" ca="1" si="26"/>
        <v>-22</v>
      </c>
      <c r="T84" s="1" t="str">
        <f>IF(H84="","",VLOOKUP(H84,'Вода SKU'!$A$1:$B$150,2,0))</f>
        <v/>
      </c>
      <c r="U84" s="1">
        <f t="shared" si="27"/>
        <v>8</v>
      </c>
      <c r="V84" s="1">
        <f t="shared" si="28"/>
        <v>0</v>
      </c>
      <c r="W84" s="1">
        <f t="shared" si="29"/>
        <v>0</v>
      </c>
      <c r="X84" s="1" t="str">
        <f t="shared" ca="1" si="30"/>
        <v/>
      </c>
    </row>
    <row r="85" spans="10:24" ht="13.75" customHeight="1" x14ac:dyDescent="0.2">
      <c r="J85" s="23" t="str">
        <f t="shared" ca="1" si="22"/>
        <v/>
      </c>
      <c r="M85" s="32"/>
      <c r="N85" s="33" t="str">
        <f t="shared" ca="1" si="23"/>
        <v/>
      </c>
      <c r="P85" s="1">
        <f t="shared" si="24"/>
        <v>0</v>
      </c>
      <c r="Q85" s="1">
        <f t="shared" ca="1" si="21"/>
        <v>0</v>
      </c>
      <c r="R85" s="1">
        <f t="shared" si="25"/>
        <v>0</v>
      </c>
      <c r="S85" s="1">
        <f t="shared" ca="1" si="26"/>
        <v>-22</v>
      </c>
      <c r="T85" s="1" t="str">
        <f>IF(H85="","",VLOOKUP(H85,'Вода SKU'!$A$1:$B$150,2,0))</f>
        <v/>
      </c>
      <c r="U85" s="1">
        <f t="shared" si="27"/>
        <v>8</v>
      </c>
      <c r="V85" s="1">
        <f t="shared" si="28"/>
        <v>0</v>
      </c>
      <c r="W85" s="1">
        <f t="shared" si="29"/>
        <v>0</v>
      </c>
      <c r="X85" s="1" t="str">
        <f t="shared" ca="1" si="30"/>
        <v/>
      </c>
    </row>
    <row r="86" spans="10:24" ht="13.75" customHeight="1" x14ac:dyDescent="0.2">
      <c r="J86" s="23" t="str">
        <f t="shared" ca="1" si="22"/>
        <v/>
      </c>
      <c r="M86" s="32"/>
      <c r="N86" s="33" t="str">
        <f t="shared" ca="1" si="23"/>
        <v/>
      </c>
      <c r="P86" s="1">
        <f t="shared" si="24"/>
        <v>0</v>
      </c>
      <c r="Q86" s="1">
        <f t="shared" ref="Q86:Q108" ca="1" si="31">IF(O86 = "-", SUM(INDIRECT(ADDRESS(2,COLUMN(P86)) &amp; ":" &amp; ADDRESS(ROW(),COLUMN(P86)))), 0)</f>
        <v>0</v>
      </c>
      <c r="R86" s="1">
        <f t="shared" si="25"/>
        <v>0</v>
      </c>
      <c r="S86" s="1">
        <f t="shared" ca="1" si="26"/>
        <v>-22</v>
      </c>
      <c r="T86" s="1" t="str">
        <f>IF(H86="","",VLOOKUP(H86,'Вода SKU'!$A$1:$B$150,2,0))</f>
        <v/>
      </c>
      <c r="U86" s="1">
        <f t="shared" si="27"/>
        <v>8</v>
      </c>
      <c r="V86" s="1">
        <f t="shared" si="28"/>
        <v>0</v>
      </c>
      <c r="W86" s="1">
        <f t="shared" si="29"/>
        <v>0</v>
      </c>
      <c r="X86" s="1" t="str">
        <f t="shared" ca="1" si="30"/>
        <v/>
      </c>
    </row>
    <row r="87" spans="10:24" ht="13.75" customHeight="1" x14ac:dyDescent="0.2">
      <c r="J87" s="23" t="str">
        <f t="shared" ca="1" si="22"/>
        <v/>
      </c>
      <c r="M87" s="32"/>
      <c r="N87" s="33" t="str">
        <f t="shared" ca="1" si="23"/>
        <v/>
      </c>
      <c r="P87" s="1">
        <f t="shared" si="24"/>
        <v>0</v>
      </c>
      <c r="Q87" s="1">
        <f t="shared" ca="1" si="31"/>
        <v>0</v>
      </c>
      <c r="R87" s="1">
        <f t="shared" si="25"/>
        <v>0</v>
      </c>
      <c r="S87" s="1">
        <f t="shared" ca="1" si="26"/>
        <v>-22</v>
      </c>
      <c r="T87" s="1" t="str">
        <f>IF(H87="","",VLOOKUP(H87,'Вода SKU'!$A$1:$B$150,2,0))</f>
        <v/>
      </c>
      <c r="U87" s="1">
        <f t="shared" si="27"/>
        <v>8</v>
      </c>
      <c r="V87" s="1">
        <f t="shared" si="28"/>
        <v>0</v>
      </c>
      <c r="W87" s="1">
        <f t="shared" si="29"/>
        <v>0</v>
      </c>
      <c r="X87" s="1" t="str">
        <f t="shared" ca="1" si="30"/>
        <v/>
      </c>
    </row>
    <row r="88" spans="10:24" ht="13.75" customHeight="1" x14ac:dyDescent="0.2">
      <c r="J88" s="23" t="str">
        <f t="shared" ca="1" si="22"/>
        <v/>
      </c>
      <c r="M88" s="32"/>
      <c r="N88" s="33" t="str">
        <f t="shared" ca="1" si="23"/>
        <v/>
      </c>
      <c r="P88" s="1">
        <f t="shared" si="24"/>
        <v>0</v>
      </c>
      <c r="Q88" s="1">
        <f t="shared" ca="1" si="31"/>
        <v>0</v>
      </c>
      <c r="R88" s="1">
        <f t="shared" si="25"/>
        <v>0</v>
      </c>
      <c r="S88" s="1">
        <f t="shared" ca="1" si="26"/>
        <v>-22</v>
      </c>
      <c r="T88" s="1" t="str">
        <f>IF(H88="","",VLOOKUP(H88,'Вода SKU'!$A$1:$B$150,2,0))</f>
        <v/>
      </c>
      <c r="U88" s="1">
        <f t="shared" si="27"/>
        <v>8</v>
      </c>
      <c r="V88" s="1">
        <f t="shared" si="28"/>
        <v>0</v>
      </c>
      <c r="W88" s="1">
        <f t="shared" si="29"/>
        <v>0</v>
      </c>
      <c r="X88" s="1" t="str">
        <f t="shared" ca="1" si="30"/>
        <v/>
      </c>
    </row>
    <row r="89" spans="10:24" ht="13.75" customHeight="1" x14ac:dyDescent="0.2">
      <c r="J89" s="23" t="str">
        <f t="shared" ca="1" si="22"/>
        <v/>
      </c>
      <c r="M89" s="32"/>
      <c r="N89" s="33" t="str">
        <f t="shared" ca="1" si="23"/>
        <v/>
      </c>
      <c r="P89" s="1">
        <f t="shared" si="24"/>
        <v>0</v>
      </c>
      <c r="Q89" s="1">
        <f t="shared" ca="1" si="31"/>
        <v>0</v>
      </c>
      <c r="R89" s="1">
        <f t="shared" si="25"/>
        <v>0</v>
      </c>
      <c r="S89" s="1">
        <f t="shared" ca="1" si="26"/>
        <v>-22</v>
      </c>
      <c r="T89" s="1" t="str">
        <f>IF(H89="","",VLOOKUP(H89,'Вода SKU'!$A$1:$B$150,2,0))</f>
        <v/>
      </c>
      <c r="U89" s="1">
        <f t="shared" si="27"/>
        <v>8</v>
      </c>
      <c r="V89" s="1">
        <f t="shared" si="28"/>
        <v>0</v>
      </c>
      <c r="W89" s="1">
        <f t="shared" si="29"/>
        <v>0</v>
      </c>
      <c r="X89" s="1" t="str">
        <f t="shared" ca="1" si="30"/>
        <v/>
      </c>
    </row>
    <row r="90" spans="10:24" ht="13.75" customHeight="1" x14ac:dyDescent="0.2">
      <c r="J90" s="23" t="str">
        <f t="shared" ca="1" si="22"/>
        <v/>
      </c>
      <c r="M90" s="32"/>
      <c r="N90" s="33" t="str">
        <f t="shared" ca="1" si="23"/>
        <v/>
      </c>
      <c r="P90" s="1">
        <f t="shared" si="24"/>
        <v>0</v>
      </c>
      <c r="Q90" s="1">
        <f t="shared" ca="1" si="31"/>
        <v>0</v>
      </c>
      <c r="R90" s="1">
        <f t="shared" si="25"/>
        <v>0</v>
      </c>
      <c r="S90" s="1">
        <f t="shared" ca="1" si="26"/>
        <v>-22</v>
      </c>
      <c r="T90" s="1" t="str">
        <f>IF(H90="","",VLOOKUP(H90,'Вода SKU'!$A$1:$B$150,2,0))</f>
        <v/>
      </c>
      <c r="U90" s="1">
        <f t="shared" si="27"/>
        <v>8</v>
      </c>
      <c r="V90" s="1">
        <f t="shared" si="28"/>
        <v>0</v>
      </c>
      <c r="W90" s="1">
        <f t="shared" si="29"/>
        <v>0</v>
      </c>
      <c r="X90" s="1" t="str">
        <f t="shared" ca="1" si="30"/>
        <v/>
      </c>
    </row>
    <row r="91" spans="10:24" ht="13.75" customHeight="1" x14ac:dyDescent="0.2">
      <c r="J91" s="23" t="str">
        <f t="shared" ca="1" si="22"/>
        <v/>
      </c>
      <c r="M91" s="32"/>
      <c r="N91" s="33" t="str">
        <f t="shared" ca="1" si="23"/>
        <v/>
      </c>
      <c r="P91" s="1">
        <f t="shared" si="24"/>
        <v>0</v>
      </c>
      <c r="Q91" s="1">
        <f t="shared" ca="1" si="31"/>
        <v>0</v>
      </c>
      <c r="R91" s="1">
        <f t="shared" si="25"/>
        <v>0</v>
      </c>
      <c r="S91" s="1">
        <f t="shared" ca="1" si="26"/>
        <v>-22</v>
      </c>
      <c r="T91" s="1" t="str">
        <f>IF(H91="","",VLOOKUP(H91,'Вода SKU'!$A$1:$B$150,2,0))</f>
        <v/>
      </c>
      <c r="U91" s="1">
        <f t="shared" si="27"/>
        <v>8</v>
      </c>
      <c r="V91" s="1">
        <f t="shared" si="28"/>
        <v>0</v>
      </c>
      <c r="W91" s="1">
        <f t="shared" si="29"/>
        <v>0</v>
      </c>
      <c r="X91" s="1" t="str">
        <f t="shared" ca="1" si="30"/>
        <v/>
      </c>
    </row>
    <row r="92" spans="10:24" ht="13.75" customHeight="1" x14ac:dyDescent="0.2">
      <c r="J92" s="23" t="str">
        <f t="shared" ca="1" si="22"/>
        <v/>
      </c>
      <c r="M92" s="32"/>
      <c r="N92" s="33" t="str">
        <f t="shared" ca="1" si="23"/>
        <v/>
      </c>
      <c r="P92" s="1">
        <f t="shared" si="24"/>
        <v>0</v>
      </c>
      <c r="Q92" s="1">
        <f t="shared" ca="1" si="31"/>
        <v>0</v>
      </c>
      <c r="R92" s="1">
        <f t="shared" si="25"/>
        <v>0</v>
      </c>
      <c r="S92" s="1">
        <f t="shared" ca="1" si="26"/>
        <v>-22</v>
      </c>
      <c r="T92" s="1" t="str">
        <f>IF(H92="","",VLOOKUP(H92,'Вода SKU'!$A$1:$B$150,2,0))</f>
        <v/>
      </c>
      <c r="U92" s="1">
        <f t="shared" si="27"/>
        <v>8</v>
      </c>
      <c r="V92" s="1">
        <f t="shared" si="28"/>
        <v>0</v>
      </c>
      <c r="W92" s="1">
        <f t="shared" si="29"/>
        <v>0</v>
      </c>
      <c r="X92" s="1" t="str">
        <f t="shared" ca="1" si="30"/>
        <v/>
      </c>
    </row>
    <row r="93" spans="10:24" ht="13.75" customHeight="1" x14ac:dyDescent="0.2">
      <c r="J93" s="23" t="str">
        <f t="shared" ca="1" si="22"/>
        <v/>
      </c>
      <c r="M93" s="32"/>
      <c r="N93" s="33" t="str">
        <f t="shared" ca="1" si="23"/>
        <v/>
      </c>
      <c r="P93" s="1">
        <f t="shared" si="24"/>
        <v>0</v>
      </c>
      <c r="Q93" s="1">
        <f t="shared" ca="1" si="31"/>
        <v>0</v>
      </c>
      <c r="R93" s="1">
        <f t="shared" si="25"/>
        <v>0</v>
      </c>
      <c r="S93" s="1">
        <f t="shared" ca="1" si="26"/>
        <v>-22</v>
      </c>
      <c r="T93" s="1" t="str">
        <f>IF(H93="","",VLOOKUP(H93,'Вода SKU'!$A$1:$B$150,2,0))</f>
        <v/>
      </c>
      <c r="U93" s="1">
        <f t="shared" si="27"/>
        <v>8</v>
      </c>
      <c r="V93" s="1">
        <f t="shared" si="28"/>
        <v>0</v>
      </c>
      <c r="W93" s="1">
        <f t="shared" si="29"/>
        <v>0</v>
      </c>
      <c r="X93" s="1" t="str">
        <f t="shared" ca="1" si="30"/>
        <v/>
      </c>
    </row>
    <row r="94" spans="10:24" ht="13.75" customHeight="1" x14ac:dyDescent="0.2">
      <c r="J94" s="23" t="str">
        <f t="shared" ca="1" si="22"/>
        <v/>
      </c>
      <c r="M94" s="32"/>
      <c r="N94" s="33" t="str">
        <f t="shared" ca="1" si="23"/>
        <v/>
      </c>
      <c r="P94" s="1">
        <f t="shared" si="24"/>
        <v>0</v>
      </c>
      <c r="Q94" s="1">
        <f t="shared" ca="1" si="31"/>
        <v>0</v>
      </c>
      <c r="R94" s="1">
        <f t="shared" si="25"/>
        <v>0</v>
      </c>
      <c r="S94" s="1">
        <f t="shared" ca="1" si="26"/>
        <v>-22</v>
      </c>
      <c r="T94" s="1" t="str">
        <f>IF(H94="","",VLOOKUP(H94,'Вода SKU'!$A$1:$B$150,2,0))</f>
        <v/>
      </c>
      <c r="U94" s="1">
        <f t="shared" si="27"/>
        <v>8</v>
      </c>
      <c r="V94" s="1">
        <f t="shared" si="28"/>
        <v>0</v>
      </c>
      <c r="W94" s="1">
        <f t="shared" si="29"/>
        <v>0</v>
      </c>
      <c r="X94" s="1" t="str">
        <f t="shared" ca="1" si="30"/>
        <v/>
      </c>
    </row>
    <row r="95" spans="10:24" ht="13.75" customHeight="1" x14ac:dyDescent="0.2">
      <c r="J95" s="23" t="str">
        <f t="shared" ca="1" si="22"/>
        <v/>
      </c>
      <c r="M95" s="32"/>
      <c r="N95" s="33" t="str">
        <f t="shared" ca="1" si="23"/>
        <v/>
      </c>
      <c r="P95" s="1">
        <f t="shared" si="24"/>
        <v>0</v>
      </c>
      <c r="Q95" s="1">
        <f t="shared" ca="1" si="31"/>
        <v>0</v>
      </c>
      <c r="R95" s="1">
        <f t="shared" si="25"/>
        <v>0</v>
      </c>
      <c r="S95" s="1">
        <f t="shared" ca="1" si="26"/>
        <v>-22</v>
      </c>
      <c r="T95" s="1" t="str">
        <f>IF(H95="","",VLOOKUP(H95,'Вода SKU'!$A$1:$B$150,2,0))</f>
        <v/>
      </c>
      <c r="U95" s="1">
        <f t="shared" si="27"/>
        <v>8</v>
      </c>
      <c r="V95" s="1">
        <f t="shared" si="28"/>
        <v>0</v>
      </c>
      <c r="W95" s="1">
        <f t="shared" si="29"/>
        <v>0</v>
      </c>
      <c r="X95" s="1" t="str">
        <f t="shared" ca="1" si="30"/>
        <v/>
      </c>
    </row>
    <row r="96" spans="10:24" ht="13.75" customHeight="1" x14ac:dyDescent="0.2">
      <c r="J96" s="23" t="str">
        <f t="shared" ca="1" si="22"/>
        <v/>
      </c>
      <c r="M96" s="32"/>
      <c r="N96" s="33" t="str">
        <f t="shared" ca="1" si="23"/>
        <v/>
      </c>
      <c r="P96" s="1">
        <f t="shared" si="24"/>
        <v>0</v>
      </c>
      <c r="Q96" s="1">
        <f t="shared" ca="1" si="31"/>
        <v>0</v>
      </c>
      <c r="R96" s="1">
        <f t="shared" si="25"/>
        <v>0</v>
      </c>
      <c r="S96" s="1">
        <f t="shared" ca="1" si="26"/>
        <v>-22</v>
      </c>
      <c r="T96" s="1" t="str">
        <f>IF(H96="","",VLOOKUP(H96,'Вода SKU'!$A$1:$B$150,2,0))</f>
        <v/>
      </c>
      <c r="U96" s="1">
        <f t="shared" si="27"/>
        <v>8</v>
      </c>
      <c r="V96" s="1">
        <f t="shared" si="28"/>
        <v>0</v>
      </c>
      <c r="W96" s="1">
        <f t="shared" si="29"/>
        <v>0</v>
      </c>
      <c r="X96" s="1" t="str">
        <f t="shared" ca="1" si="30"/>
        <v/>
      </c>
    </row>
    <row r="97" spans="10:24" ht="13.75" customHeight="1" x14ac:dyDescent="0.2">
      <c r="J97" s="23" t="str">
        <f t="shared" ca="1" si="22"/>
        <v/>
      </c>
      <c r="M97" s="32"/>
      <c r="N97" s="33" t="str">
        <f t="shared" ca="1" si="23"/>
        <v/>
      </c>
      <c r="P97" s="1">
        <f t="shared" si="24"/>
        <v>0</v>
      </c>
      <c r="Q97" s="1">
        <f t="shared" ca="1" si="31"/>
        <v>0</v>
      </c>
      <c r="R97" s="1">
        <f t="shared" si="25"/>
        <v>0</v>
      </c>
      <c r="S97" s="1">
        <f t="shared" ca="1" si="26"/>
        <v>-22</v>
      </c>
      <c r="T97" s="1" t="str">
        <f>IF(H97="","",VLOOKUP(H97,'Вода SKU'!$A$1:$B$150,2,0))</f>
        <v/>
      </c>
      <c r="U97" s="1">
        <f t="shared" si="27"/>
        <v>8</v>
      </c>
      <c r="V97" s="1">
        <f t="shared" si="28"/>
        <v>0</v>
      </c>
      <c r="W97" s="1">
        <f t="shared" si="29"/>
        <v>0</v>
      </c>
      <c r="X97" s="1" t="str">
        <f t="shared" ca="1" si="30"/>
        <v/>
      </c>
    </row>
    <row r="98" spans="10:24" ht="13.75" customHeight="1" x14ac:dyDescent="0.2">
      <c r="J98" s="23" t="str">
        <f t="shared" ref="J98:J108" ca="1" si="32">IF(M98="", IF(O98="","",X98+(INDIRECT("S" &amp; ROW() - 1) - S98)),IF(O98="", "", INDIRECT("S" &amp; ROW() - 1) - S98))</f>
        <v/>
      </c>
      <c r="M98" s="32"/>
      <c r="N98" s="33" t="str">
        <f t="shared" ref="N98:N108" ca="1" si="33">IF(M98="", IF(X98=0, "", X98), IF(V98 = "", "", IF(V98/U98 = 0, "", V98/U98)))</f>
        <v/>
      </c>
      <c r="P98" s="1">
        <f t="shared" ref="P98:P108" si="34">IF(O98 = "-", -W98,I98)</f>
        <v>0</v>
      </c>
      <c r="Q98" s="1">
        <f t="shared" ca="1" si="31"/>
        <v>0</v>
      </c>
      <c r="R98" s="1">
        <f t="shared" ref="R98:R108" si="35">IF(O98="-",1,0)</f>
        <v>0</v>
      </c>
      <c r="S98" s="1">
        <f t="shared" ref="S98:S108" ca="1" si="36">IF(Q98 = 0, INDIRECT("S" &amp; ROW() - 1), Q98)</f>
        <v>-22</v>
      </c>
      <c r="T98" s="1" t="str">
        <f>IF(H98="","",VLOOKUP(H98,'Вода SKU'!$A$1:$B$150,2,0))</f>
        <v/>
      </c>
      <c r="U98" s="1">
        <f t="shared" ref="U98:U108" si="37">8000/1000</f>
        <v>8</v>
      </c>
      <c r="V98" s="1">
        <f t="shared" ref="V98:V108" si="38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1">
        <f t="shared" ref="W98:W108" si="39">IF(V98 = "", "", V98/U98)</f>
        <v>0</v>
      </c>
      <c r="X98" s="1" t="str">
        <f t="shared" ref="X98:X108" ca="1" si="40">IF(O98="", "", MAX(ROUND(-(INDIRECT("S" &amp; ROW() - 1) - S98)/1000, 0), 1) * 1000)</f>
        <v/>
      </c>
    </row>
    <row r="99" spans="10:24" ht="13.75" customHeight="1" x14ac:dyDescent="0.2">
      <c r="J99" s="23" t="str">
        <f t="shared" ca="1" si="32"/>
        <v/>
      </c>
      <c r="M99" s="32"/>
      <c r="N99" s="33" t="str">
        <f t="shared" ca="1" si="33"/>
        <v/>
      </c>
      <c r="P99" s="1">
        <f t="shared" si="34"/>
        <v>0</v>
      </c>
      <c r="Q99" s="1">
        <f t="shared" ca="1" si="31"/>
        <v>0</v>
      </c>
      <c r="R99" s="1">
        <f t="shared" si="35"/>
        <v>0</v>
      </c>
      <c r="S99" s="1">
        <f t="shared" ca="1" si="36"/>
        <v>-22</v>
      </c>
      <c r="T99" s="1" t="str">
        <f>IF(H99="","",VLOOKUP(H99,'Вода SKU'!$A$1:$B$150,2,0))</f>
        <v/>
      </c>
      <c r="U99" s="1">
        <f t="shared" si="37"/>
        <v>8</v>
      </c>
      <c r="V99" s="1">
        <f t="shared" si="38"/>
        <v>0</v>
      </c>
      <c r="W99" s="1">
        <f t="shared" si="39"/>
        <v>0</v>
      </c>
      <c r="X99" s="1" t="str">
        <f t="shared" ca="1" si="40"/>
        <v/>
      </c>
    </row>
    <row r="100" spans="10:24" ht="13.75" customHeight="1" x14ac:dyDescent="0.2">
      <c r="J100" s="23" t="str">
        <f t="shared" ca="1" si="32"/>
        <v/>
      </c>
      <c r="M100" s="32"/>
      <c r="N100" s="33" t="str">
        <f t="shared" ca="1" si="33"/>
        <v/>
      </c>
      <c r="P100" s="1">
        <f t="shared" si="34"/>
        <v>0</v>
      </c>
      <c r="Q100" s="1">
        <f t="shared" ca="1" si="31"/>
        <v>0</v>
      </c>
      <c r="R100" s="1">
        <f t="shared" si="35"/>
        <v>0</v>
      </c>
      <c r="S100" s="1">
        <f t="shared" ca="1" si="36"/>
        <v>-22</v>
      </c>
      <c r="T100" s="1" t="str">
        <f>IF(H100="","",VLOOKUP(H100,'Вода SKU'!$A$1:$B$150,2,0))</f>
        <v/>
      </c>
      <c r="U100" s="1">
        <f t="shared" si="37"/>
        <v>8</v>
      </c>
      <c r="V100" s="1">
        <f t="shared" si="38"/>
        <v>0</v>
      </c>
      <c r="W100" s="1">
        <f t="shared" si="39"/>
        <v>0</v>
      </c>
      <c r="X100" s="1" t="str">
        <f t="shared" ca="1" si="40"/>
        <v/>
      </c>
    </row>
    <row r="101" spans="10:24" ht="13.75" customHeight="1" x14ac:dyDescent="0.2">
      <c r="J101" s="23" t="str">
        <f t="shared" ca="1" si="32"/>
        <v/>
      </c>
      <c r="M101" s="32"/>
      <c r="N101" s="33" t="str">
        <f t="shared" ca="1" si="33"/>
        <v/>
      </c>
      <c r="P101" s="1">
        <f t="shared" si="34"/>
        <v>0</v>
      </c>
      <c r="Q101" s="1">
        <f t="shared" ca="1" si="31"/>
        <v>0</v>
      </c>
      <c r="R101" s="1">
        <f t="shared" si="35"/>
        <v>0</v>
      </c>
      <c r="S101" s="1">
        <f t="shared" ca="1" si="36"/>
        <v>-22</v>
      </c>
      <c r="T101" s="1" t="str">
        <f>IF(H101="","",VLOOKUP(H101,'Вода SKU'!$A$1:$B$150,2,0))</f>
        <v/>
      </c>
      <c r="U101" s="1">
        <f t="shared" si="37"/>
        <v>8</v>
      </c>
      <c r="V101" s="1">
        <f t="shared" si="38"/>
        <v>0</v>
      </c>
      <c r="W101" s="1">
        <f t="shared" si="39"/>
        <v>0</v>
      </c>
      <c r="X101" s="1" t="str">
        <f t="shared" ca="1" si="40"/>
        <v/>
      </c>
    </row>
    <row r="102" spans="10:24" ht="13.75" customHeight="1" x14ac:dyDescent="0.2">
      <c r="J102" s="23" t="str">
        <f t="shared" ca="1" si="32"/>
        <v/>
      </c>
      <c r="M102" s="32"/>
      <c r="N102" s="33" t="str">
        <f t="shared" ca="1" si="33"/>
        <v/>
      </c>
      <c r="P102" s="1">
        <f t="shared" si="34"/>
        <v>0</v>
      </c>
      <c r="Q102" s="1">
        <f t="shared" ca="1" si="31"/>
        <v>0</v>
      </c>
      <c r="R102" s="1">
        <f t="shared" si="35"/>
        <v>0</v>
      </c>
      <c r="S102" s="1">
        <f t="shared" ca="1" si="36"/>
        <v>-22</v>
      </c>
      <c r="T102" s="1" t="str">
        <f>IF(H102="","",VLOOKUP(H102,'Вода SKU'!$A$1:$B$150,2,0))</f>
        <v/>
      </c>
      <c r="U102" s="1">
        <f t="shared" si="37"/>
        <v>8</v>
      </c>
      <c r="V102" s="1">
        <f t="shared" si="38"/>
        <v>0</v>
      </c>
      <c r="W102" s="1">
        <f t="shared" si="39"/>
        <v>0</v>
      </c>
      <c r="X102" s="1" t="str">
        <f t="shared" ca="1" si="40"/>
        <v/>
      </c>
    </row>
    <row r="103" spans="10:24" ht="13.75" customHeight="1" x14ac:dyDescent="0.2">
      <c r="J103" s="23" t="str">
        <f t="shared" ca="1" si="32"/>
        <v/>
      </c>
      <c r="M103" s="32"/>
      <c r="N103" s="33" t="str">
        <f t="shared" ca="1" si="33"/>
        <v/>
      </c>
      <c r="P103" s="1">
        <f t="shared" si="34"/>
        <v>0</v>
      </c>
      <c r="Q103" s="1">
        <f t="shared" ca="1" si="31"/>
        <v>0</v>
      </c>
      <c r="R103" s="1">
        <f t="shared" si="35"/>
        <v>0</v>
      </c>
      <c r="S103" s="1">
        <f t="shared" ca="1" si="36"/>
        <v>-22</v>
      </c>
      <c r="T103" s="1" t="str">
        <f>IF(H103="","",VLOOKUP(H103,'Вода SKU'!$A$1:$B$150,2,0))</f>
        <v/>
      </c>
      <c r="U103" s="1">
        <f t="shared" si="37"/>
        <v>8</v>
      </c>
      <c r="V103" s="1">
        <f t="shared" si="38"/>
        <v>0</v>
      </c>
      <c r="W103" s="1">
        <f t="shared" si="39"/>
        <v>0</v>
      </c>
      <c r="X103" s="1" t="str">
        <f t="shared" ca="1" si="40"/>
        <v/>
      </c>
    </row>
    <row r="104" spans="10:24" ht="13.75" customHeight="1" x14ac:dyDescent="0.2">
      <c r="J104" s="23" t="str">
        <f t="shared" ca="1" si="32"/>
        <v/>
      </c>
      <c r="M104" s="32"/>
      <c r="N104" s="33" t="str">
        <f t="shared" ca="1" si="33"/>
        <v/>
      </c>
      <c r="P104" s="1">
        <f t="shared" si="34"/>
        <v>0</v>
      </c>
      <c r="Q104" s="1">
        <f t="shared" ca="1" si="31"/>
        <v>0</v>
      </c>
      <c r="R104" s="1">
        <f t="shared" si="35"/>
        <v>0</v>
      </c>
      <c r="S104" s="1">
        <f t="shared" ca="1" si="36"/>
        <v>-22</v>
      </c>
      <c r="T104" s="1" t="str">
        <f>IF(H104="","",VLOOKUP(H104,'Вода SKU'!$A$1:$B$150,2,0))</f>
        <v/>
      </c>
      <c r="U104" s="1">
        <f t="shared" si="37"/>
        <v>8</v>
      </c>
      <c r="V104" s="1">
        <f t="shared" si="38"/>
        <v>0</v>
      </c>
      <c r="W104" s="1">
        <f t="shared" si="39"/>
        <v>0</v>
      </c>
      <c r="X104" s="1" t="str">
        <f t="shared" ca="1" si="40"/>
        <v/>
      </c>
    </row>
    <row r="105" spans="10:24" ht="13.75" customHeight="1" x14ac:dyDescent="0.2">
      <c r="J105" s="23" t="str">
        <f t="shared" ca="1" si="32"/>
        <v/>
      </c>
      <c r="M105" s="32"/>
      <c r="N105" s="33" t="str">
        <f t="shared" ca="1" si="33"/>
        <v/>
      </c>
      <c r="P105" s="1">
        <f t="shared" si="34"/>
        <v>0</v>
      </c>
      <c r="Q105" s="1">
        <f t="shared" ca="1" si="31"/>
        <v>0</v>
      </c>
      <c r="R105" s="1">
        <f t="shared" si="35"/>
        <v>0</v>
      </c>
      <c r="S105" s="1">
        <f t="shared" ca="1" si="36"/>
        <v>-22</v>
      </c>
      <c r="T105" s="1" t="str">
        <f>IF(H105="","",VLOOKUP(H105,'Вода SKU'!$A$1:$B$150,2,0))</f>
        <v/>
      </c>
      <c r="U105" s="1">
        <f t="shared" si="37"/>
        <v>8</v>
      </c>
      <c r="V105" s="1">
        <f t="shared" si="38"/>
        <v>0</v>
      </c>
      <c r="W105" s="1">
        <f t="shared" si="39"/>
        <v>0</v>
      </c>
      <c r="X105" s="1" t="str">
        <f t="shared" ca="1" si="40"/>
        <v/>
      </c>
    </row>
    <row r="106" spans="10:24" ht="13.75" customHeight="1" x14ac:dyDescent="0.2">
      <c r="J106" s="23" t="str">
        <f t="shared" ca="1" si="32"/>
        <v/>
      </c>
      <c r="M106" s="32"/>
      <c r="N106" s="33" t="str">
        <f t="shared" ca="1" si="33"/>
        <v/>
      </c>
      <c r="P106" s="1">
        <f t="shared" si="34"/>
        <v>0</v>
      </c>
      <c r="Q106" s="1">
        <f t="shared" ca="1" si="31"/>
        <v>0</v>
      </c>
      <c r="R106" s="1">
        <f t="shared" si="35"/>
        <v>0</v>
      </c>
      <c r="S106" s="1">
        <f t="shared" ca="1" si="36"/>
        <v>-22</v>
      </c>
      <c r="T106" s="1" t="str">
        <f>IF(H106="","",VLOOKUP(H106,'Вода SKU'!$A$1:$B$150,2,0))</f>
        <v/>
      </c>
      <c r="U106" s="1">
        <f t="shared" si="37"/>
        <v>8</v>
      </c>
      <c r="V106" s="1">
        <f t="shared" si="38"/>
        <v>0</v>
      </c>
      <c r="W106" s="1">
        <f t="shared" si="39"/>
        <v>0</v>
      </c>
      <c r="X106" s="1" t="str">
        <f t="shared" ca="1" si="40"/>
        <v/>
      </c>
    </row>
    <row r="107" spans="10:24" ht="13.75" customHeight="1" x14ac:dyDescent="0.2">
      <c r="J107" s="23" t="str">
        <f t="shared" ca="1" si="32"/>
        <v/>
      </c>
      <c r="M107" s="32"/>
      <c r="N107" s="33" t="str">
        <f t="shared" ca="1" si="33"/>
        <v/>
      </c>
      <c r="P107" s="1">
        <f t="shared" si="34"/>
        <v>0</v>
      </c>
      <c r="Q107" s="1">
        <f t="shared" ca="1" si="31"/>
        <v>0</v>
      </c>
      <c r="R107" s="1">
        <f t="shared" si="35"/>
        <v>0</v>
      </c>
      <c r="S107" s="1">
        <f t="shared" ca="1" si="36"/>
        <v>-22</v>
      </c>
      <c r="T107" s="1" t="str">
        <f>IF(H107="","",VLOOKUP(H107,'Вода SKU'!$A$1:$B$150,2,0))</f>
        <v/>
      </c>
      <c r="U107" s="1">
        <f t="shared" si="37"/>
        <v>8</v>
      </c>
      <c r="V107" s="1">
        <f t="shared" si="38"/>
        <v>0</v>
      </c>
      <c r="W107" s="1">
        <f t="shared" si="39"/>
        <v>0</v>
      </c>
      <c r="X107" s="1" t="str">
        <f t="shared" ca="1" si="40"/>
        <v/>
      </c>
    </row>
    <row r="108" spans="10:24" ht="13.75" customHeight="1" x14ac:dyDescent="0.2">
      <c r="J108" s="23" t="str">
        <f t="shared" ca="1" si="32"/>
        <v/>
      </c>
      <c r="M108" s="32"/>
      <c r="N108" s="33" t="str">
        <f t="shared" ca="1" si="33"/>
        <v/>
      </c>
      <c r="P108" s="1">
        <f t="shared" si="34"/>
        <v>0</v>
      </c>
      <c r="Q108" s="1">
        <f t="shared" ca="1" si="31"/>
        <v>0</v>
      </c>
      <c r="R108" s="1">
        <f t="shared" si="35"/>
        <v>0</v>
      </c>
      <c r="S108" s="1">
        <f t="shared" ca="1" si="36"/>
        <v>-22</v>
      </c>
      <c r="T108" s="1" t="str">
        <f>IF(H108="","",VLOOKUP(H108,'Вода SKU'!$A$1:$B$150,2,0))</f>
        <v/>
      </c>
      <c r="U108" s="1">
        <f t="shared" si="37"/>
        <v>8</v>
      </c>
      <c r="V108" s="1">
        <f t="shared" si="38"/>
        <v>0</v>
      </c>
      <c r="W108" s="1">
        <f t="shared" si="39"/>
        <v>0</v>
      </c>
      <c r="X108" s="1" t="str">
        <f t="shared" ca="1" si="40"/>
        <v/>
      </c>
    </row>
  </sheetData>
  <conditionalFormatting sqref="B2:B108">
    <cfRule type="expression" dxfId="27" priority="2">
      <formula>#REF!&lt;&gt;#REF!</formula>
    </cfRule>
    <cfRule type="expression" dxfId="26" priority="3">
      <formula>#REF!&lt;&gt;#REF!</formula>
    </cfRule>
  </conditionalFormatting>
  <conditionalFormatting sqref="J1">
    <cfRule type="expression" dxfId="25" priority="4">
      <formula>SUMIF(J2:J108,"&gt;0")-SUMIF(J2:J108,"&lt;0") &gt; 1</formula>
    </cfRule>
  </conditionalFormatting>
  <conditionalFormatting sqref="J1:J1048576">
    <cfRule type="expression" dxfId="24" priority="5">
      <formula>IF(N1="",0, J1)  &lt; - 0.05* IF(N1="",0,N1)</formula>
    </cfRule>
    <cfRule type="expression" dxfId="23" priority="6">
      <formula>AND(IF(N1="",0, J1)  &gt;= - 0.05* IF(N1="",0,N1), IF(N1="",0, J1) &lt; 0)</formula>
    </cfRule>
    <cfRule type="expression" dxfId="22" priority="7">
      <formula>AND(IF(N1="",0, J1)  &lt;= 0.05* IF(N1="",0,N1), IF(N1="",0, J1) &gt; 0)</formula>
    </cfRule>
    <cfRule type="expression" dxfId="21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B2:B108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E2:F108</xm:sqref>
        </x14:dataValidation>
        <x14:dataValidation type="list" showInputMessage="1" xr:uid="{00000000-0002-0000-0200-000002000000}">
          <x14:formula1>
            <xm:f>Мойки!$A$1:$A$3</xm:f>
          </x14:formula1>
          <x14:formula2>
            <xm:f>0</xm:f>
          </x14:formula2>
          <xm:sqref>L1:L108</xm:sqref>
        </x14:dataValidation>
        <x14:dataValidation type="list" showInputMessage="1" showErrorMessage="1" xr:uid="{00000000-0002-0000-0200-000003000000}">
          <x14:formula1>
            <xm:f>'Вода SKU'!$A$1:$A$137</xm:f>
          </x14:formula1>
          <x14:formula2>
            <xm:f>0</xm:f>
          </x14:formula2>
          <xm:sqref>H2:H45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05"/>
  <sheetViews>
    <sheetView tabSelected="1" zoomScale="90" zoomScaleNormal="90" workbookViewId="0">
      <pane ySplit="1" topLeftCell="A2" activePane="bottomLeft" state="frozen"/>
      <selection pane="bottomLeft" activeCell="H35" sqref="H35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23" customWidth="1"/>
    <col min="13" max="13" width="8.6640625" style="36" customWidth="1"/>
    <col min="14" max="14" width="8.6640625" style="37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6.6640625" style="1" hidden="1" customWidth="1"/>
    <col min="22" max="22" width="14.5" style="1" hidden="1" customWidth="1"/>
    <col min="23" max="23" width="12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26" t="s">
        <v>673</v>
      </c>
      <c r="B1" s="27" t="s">
        <v>643</v>
      </c>
      <c r="C1" s="27" t="s">
        <v>650</v>
      </c>
      <c r="D1" s="27" t="s">
        <v>134</v>
      </c>
      <c r="E1" s="27" t="s">
        <v>644</v>
      </c>
      <c r="F1" s="27" t="s">
        <v>674</v>
      </c>
      <c r="G1" s="27" t="s">
        <v>675</v>
      </c>
      <c r="H1" s="27" t="s">
        <v>676</v>
      </c>
      <c r="I1" s="27" t="s">
        <v>677</v>
      </c>
      <c r="J1" s="27" t="s">
        <v>678</v>
      </c>
      <c r="K1" s="27" t="s">
        <v>679</v>
      </c>
      <c r="L1" s="27" t="s">
        <v>680</v>
      </c>
      <c r="M1" s="38" t="s">
        <v>681</v>
      </c>
      <c r="N1" s="38" t="s">
        <v>682</v>
      </c>
      <c r="O1" s="27" t="s">
        <v>683</v>
      </c>
      <c r="Q1" s="27" t="s">
        <v>684</v>
      </c>
      <c r="R1" s="27" t="s">
        <v>685</v>
      </c>
      <c r="S1" s="27">
        <v>0</v>
      </c>
      <c r="T1" s="26" t="s">
        <v>686</v>
      </c>
      <c r="U1" s="26" t="s">
        <v>687</v>
      </c>
      <c r="V1" s="26" t="s">
        <v>688</v>
      </c>
      <c r="W1" s="26" t="s">
        <v>689</v>
      </c>
      <c r="X1" s="29" t="s">
        <v>690</v>
      </c>
    </row>
    <row r="2" spans="1:24" ht="13.75" customHeight="1" x14ac:dyDescent="0.2">
      <c r="A2" s="39">
        <f ca="1">IF(O2="-", "-", 1 + MAX(Вода!$A$2:$A$86) + SUM(INDIRECT(ADDRESS(2,COLUMN(R2)) &amp; ":" &amp; ADDRESS(ROW(),COLUMN(R2)))))</f>
        <v>6</v>
      </c>
      <c r="B2" s="39" t="s">
        <v>664</v>
      </c>
      <c r="C2" s="39">
        <v>850</v>
      </c>
      <c r="D2" s="39" t="s">
        <v>657</v>
      </c>
      <c r="E2" s="39" t="s">
        <v>698</v>
      </c>
      <c r="F2" s="39" t="s">
        <v>698</v>
      </c>
      <c r="G2" s="39" t="s">
        <v>699</v>
      </c>
      <c r="H2" s="39" t="s">
        <v>217</v>
      </c>
      <c r="I2" s="39">
        <v>94</v>
      </c>
      <c r="J2" s="23" t="str">
        <f t="shared" ref="J2:J48" ca="1" si="0">IF(M2="", IF(O2="","",X2+(INDIRECT("S" &amp; ROW() - 1) - S2)),IF(O2="", "", INDIRECT("S" &amp; ROW() - 1) - S2))</f>
        <v/>
      </c>
      <c r="K2" s="31">
        <v>1</v>
      </c>
      <c r="M2" s="33"/>
      <c r="N2" s="33" t="str">
        <f t="shared" ref="N2:N48" ca="1" si="1">IF(M2="", IF(X2=0, "", X2), IF(V2 = "", "", IF(V2/U2 = 0, "", V2/U2)))</f>
        <v/>
      </c>
      <c r="P2" s="1">
        <f t="shared" ref="P2:P48" si="2">IF(O2 = "-", -W2,I2)</f>
        <v>94</v>
      </c>
      <c r="Q2" s="1">
        <f t="shared" ref="Q2:Q56" ca="1" si="3">IF(O2 = "-", SUM(INDIRECT(ADDRESS(2,COLUMN(P2)) &amp; ":" &amp; ADDRESS(ROW(),COLUMN(P2)))), 0)</f>
        <v>0</v>
      </c>
      <c r="R2" s="1">
        <f t="shared" ref="R2:R48" si="4">IF(O2="-",1,0)</f>
        <v>0</v>
      </c>
      <c r="S2" s="1">
        <f t="shared" ref="S2:S48" ca="1" si="5">IF(Q2 = 0, INDIRECT("S" &amp; ROW() - 1), Q2)</f>
        <v>0</v>
      </c>
      <c r="T2" s="1" t="str">
        <f>IF(H2="","",VLOOKUP(H2,'Соль SKU'!$A$1:$B$150,2,0))</f>
        <v>2.7, Альче</v>
      </c>
      <c r="U2" s="1">
        <f t="shared" ref="U2:U48" si="6">8000/850</f>
        <v>9.4117647058823533</v>
      </c>
      <c r="V2" s="1">
        <f t="shared" ref="V2:V48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48" si="8">IF(V2 = "", "", V2/U2)</f>
        <v>0</v>
      </c>
      <c r="X2" s="1" t="str">
        <f t="shared" ref="X2:X48" ca="1" si="9">IF(O2="", "", MAX(ROUND(-(INDIRECT("S" &amp; ROW() - 1) - S2)/850, 0), 1) * 850)</f>
        <v/>
      </c>
    </row>
    <row r="3" spans="1:24" ht="13.75" customHeight="1" x14ac:dyDescent="0.2">
      <c r="A3" s="39">
        <f ca="1">IF(O3="-", "-", 1 + MAX(Вода!$A$2:$A$86) + SUM(INDIRECT(ADDRESS(2,COLUMN(R3)) &amp; ":" &amp; ADDRESS(ROW(),COLUMN(R3)))))</f>
        <v>6</v>
      </c>
      <c r="B3" s="39" t="s">
        <v>664</v>
      </c>
      <c r="C3" s="39">
        <v>850</v>
      </c>
      <c r="D3" s="39" t="s">
        <v>657</v>
      </c>
      <c r="E3" s="39" t="s">
        <v>698</v>
      </c>
      <c r="F3" s="39" t="s">
        <v>698</v>
      </c>
      <c r="G3" s="39" t="s">
        <v>699</v>
      </c>
      <c r="H3" s="39" t="s">
        <v>218</v>
      </c>
      <c r="I3" s="39">
        <v>756</v>
      </c>
      <c r="J3" s="23" t="str">
        <f t="shared" ca="1" si="0"/>
        <v/>
      </c>
      <c r="K3" s="31">
        <v>1</v>
      </c>
      <c r="M3" s="32"/>
      <c r="N3" s="33" t="str">
        <f t="shared" ca="1" si="1"/>
        <v/>
      </c>
      <c r="P3" s="1">
        <f t="shared" si="2"/>
        <v>756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IF(H3="","",VLOOKUP(H3,'Соль SKU'!$A$1:$B$150,2,0))</f>
        <v>2.7, Альче</v>
      </c>
      <c r="U3" s="1">
        <f t="shared" si="6"/>
        <v>9.4117647058823533</v>
      </c>
      <c r="V3" s="1">
        <f t="shared" si="7"/>
        <v>0</v>
      </c>
      <c r="W3" s="1">
        <f t="shared" si="8"/>
        <v>0</v>
      </c>
      <c r="X3" s="1" t="str">
        <f t="shared" ca="1" si="9"/>
        <v/>
      </c>
    </row>
    <row r="4" spans="1:24" ht="16" customHeight="1" x14ac:dyDescent="0.2">
      <c r="A4" s="31" t="str">
        <f ca="1">IF(O4="-", "-", 1 + MAX(Вода!$A$2:$A$86) + SUM(INDIRECT(ADDRESS(2,COLUMN(R4)) &amp; ":" &amp; ADDRESS(ROW(),COLUMN(R4)))))</f>
        <v>-</v>
      </c>
      <c r="B4" s="31" t="s">
        <v>694</v>
      </c>
      <c r="C4" s="31" t="s">
        <v>694</v>
      </c>
      <c r="D4" s="31" t="s">
        <v>694</v>
      </c>
      <c r="E4" s="31" t="s">
        <v>694</v>
      </c>
      <c r="F4" s="31" t="s">
        <v>694</v>
      </c>
      <c r="G4" s="31" t="s">
        <v>694</v>
      </c>
      <c r="H4" s="31" t="s">
        <v>694</v>
      </c>
      <c r="J4" s="23">
        <f t="shared" ca="1" si="0"/>
        <v>0</v>
      </c>
      <c r="K4" s="31"/>
      <c r="M4" s="34">
        <v>8000</v>
      </c>
      <c r="N4" s="33">
        <f t="shared" si="1"/>
        <v>850</v>
      </c>
      <c r="O4" s="31" t="s">
        <v>694</v>
      </c>
      <c r="P4" s="1">
        <f t="shared" si="2"/>
        <v>-850</v>
      </c>
      <c r="Q4" s="1">
        <f t="shared" ca="1" si="3"/>
        <v>0</v>
      </c>
      <c r="R4" s="1">
        <f t="shared" si="4"/>
        <v>1</v>
      </c>
      <c r="S4" s="1">
        <f t="shared" ca="1" si="5"/>
        <v>0</v>
      </c>
      <c r="T4" s="1" t="str">
        <f>IF(H4="","",VLOOKUP(H4,'Соль SKU'!$A$1:$B$150,2,0))</f>
        <v>-</v>
      </c>
      <c r="U4" s="1">
        <f t="shared" si="6"/>
        <v>9.4117647058823533</v>
      </c>
      <c r="V4" s="1">
        <f t="shared" si="7"/>
        <v>8000</v>
      </c>
      <c r="W4" s="1">
        <f t="shared" si="8"/>
        <v>850</v>
      </c>
      <c r="X4" s="1">
        <f t="shared" ca="1" si="9"/>
        <v>850</v>
      </c>
    </row>
    <row r="5" spans="1:24" ht="13.75" customHeight="1" x14ac:dyDescent="0.2">
      <c r="A5" s="40">
        <f ca="1">IF(O5="-", "-", 1 + MAX(Вода!$A$2:$A$86) + SUM(INDIRECT(ADDRESS(2,COLUMN(R5)) &amp; ":" &amp; ADDRESS(ROW(),COLUMN(R5)))))</f>
        <v>7</v>
      </c>
      <c r="B5" s="40" t="s">
        <v>664</v>
      </c>
      <c r="C5" s="40">
        <v>850</v>
      </c>
      <c r="D5" s="40" t="s">
        <v>655</v>
      </c>
      <c r="E5" s="40" t="s">
        <v>700</v>
      </c>
      <c r="F5" s="40" t="s">
        <v>700</v>
      </c>
      <c r="G5" s="40" t="s">
        <v>699</v>
      </c>
      <c r="H5" s="40" t="s">
        <v>206</v>
      </c>
      <c r="I5" s="40">
        <v>202</v>
      </c>
      <c r="J5" s="23" t="str">
        <f t="shared" ca="1" si="0"/>
        <v/>
      </c>
      <c r="K5" s="31">
        <v>1</v>
      </c>
      <c r="M5" s="32"/>
      <c r="N5" s="33" t="str">
        <f t="shared" ca="1" si="1"/>
        <v/>
      </c>
      <c r="P5" s="1">
        <f t="shared" si="2"/>
        <v>202</v>
      </c>
      <c r="Q5" s="1">
        <f t="shared" ca="1" si="3"/>
        <v>0</v>
      </c>
      <c r="R5" s="1">
        <f t="shared" si="4"/>
        <v>0</v>
      </c>
      <c r="S5" s="1">
        <f t="shared" ca="1" si="5"/>
        <v>0</v>
      </c>
      <c r="T5" s="1" t="str">
        <f>IF(H5="","",VLOOKUP(H5,'Соль SKU'!$A$1:$B$150,2,0))</f>
        <v>2.7, Альче</v>
      </c>
      <c r="U5" s="1">
        <f t="shared" si="6"/>
        <v>9.4117647058823533</v>
      </c>
      <c r="V5" s="1">
        <f t="shared" si="7"/>
        <v>0</v>
      </c>
      <c r="W5" s="1">
        <f t="shared" si="8"/>
        <v>0</v>
      </c>
      <c r="X5" s="1" t="str">
        <f t="shared" ca="1" si="9"/>
        <v/>
      </c>
    </row>
    <row r="6" spans="1:24" ht="13.75" customHeight="1" x14ac:dyDescent="0.2">
      <c r="A6" s="40">
        <f ca="1">IF(O6="-", "-", 1 + MAX(Вода!$A$2:$A$86) + SUM(INDIRECT(ADDRESS(2,COLUMN(R6)) &amp; ":" &amp; ADDRESS(ROW(),COLUMN(R6)))))</f>
        <v>7</v>
      </c>
      <c r="B6" s="40" t="s">
        <v>664</v>
      </c>
      <c r="C6" s="40">
        <v>850</v>
      </c>
      <c r="D6" s="40" t="s">
        <v>655</v>
      </c>
      <c r="E6" s="40" t="s">
        <v>700</v>
      </c>
      <c r="F6" s="40" t="s">
        <v>700</v>
      </c>
      <c r="G6" s="40" t="s">
        <v>699</v>
      </c>
      <c r="H6" s="40" t="s">
        <v>207</v>
      </c>
      <c r="I6" s="40">
        <v>648</v>
      </c>
      <c r="J6" s="23" t="str">
        <f t="shared" ca="1" si="0"/>
        <v/>
      </c>
      <c r="K6" s="31">
        <v>1</v>
      </c>
      <c r="M6" s="32"/>
      <c r="N6" s="33" t="str">
        <f t="shared" ca="1" si="1"/>
        <v/>
      </c>
      <c r="P6" s="1">
        <f t="shared" si="2"/>
        <v>648</v>
      </c>
      <c r="Q6" s="1">
        <f t="shared" ca="1" si="3"/>
        <v>0</v>
      </c>
      <c r="R6" s="1">
        <f t="shared" si="4"/>
        <v>0</v>
      </c>
      <c r="S6" s="1">
        <f t="shared" ca="1" si="5"/>
        <v>0</v>
      </c>
      <c r="T6" s="1" t="str">
        <f>IF(H6="","",VLOOKUP(H6,'Соль SKU'!$A$1:$B$150,2,0))</f>
        <v>2.7, Альче</v>
      </c>
      <c r="U6" s="1">
        <f t="shared" si="6"/>
        <v>9.4117647058823533</v>
      </c>
      <c r="V6" s="1">
        <f t="shared" si="7"/>
        <v>0</v>
      </c>
      <c r="W6" s="1">
        <f t="shared" si="8"/>
        <v>0</v>
      </c>
      <c r="X6" s="1" t="str">
        <f t="shared" ca="1" si="9"/>
        <v/>
      </c>
    </row>
    <row r="7" spans="1:24" ht="13.75" customHeight="1" x14ac:dyDescent="0.2">
      <c r="A7" s="31" t="str">
        <f ca="1">IF(O7="-", "-", 1 + MAX(Вода!$A$2:$A$86) + SUM(INDIRECT(ADDRESS(2,COLUMN(R7)) &amp; ":" &amp; ADDRESS(ROW(),COLUMN(R7)))))</f>
        <v>-</v>
      </c>
      <c r="B7" s="31" t="s">
        <v>694</v>
      </c>
      <c r="C7" s="31" t="s">
        <v>694</v>
      </c>
      <c r="D7" s="31" t="s">
        <v>694</v>
      </c>
      <c r="E7" s="31" t="s">
        <v>694</v>
      </c>
      <c r="F7" s="31" t="s">
        <v>694</v>
      </c>
      <c r="G7" s="31" t="s">
        <v>694</v>
      </c>
      <c r="H7" s="31" t="s">
        <v>694</v>
      </c>
      <c r="J7" s="23">
        <f t="shared" ca="1" si="0"/>
        <v>0</v>
      </c>
      <c r="K7" s="31"/>
      <c r="M7" s="34">
        <v>8000</v>
      </c>
      <c r="N7" s="33">
        <f t="shared" si="1"/>
        <v>850</v>
      </c>
      <c r="O7" s="31" t="s">
        <v>694</v>
      </c>
      <c r="P7" s="1">
        <f t="shared" si="2"/>
        <v>-850</v>
      </c>
      <c r="Q7" s="1">
        <f t="shared" ca="1" si="3"/>
        <v>0</v>
      </c>
      <c r="R7" s="1">
        <f t="shared" si="4"/>
        <v>1</v>
      </c>
      <c r="S7" s="1">
        <f t="shared" ca="1" si="5"/>
        <v>0</v>
      </c>
      <c r="T7" s="1" t="str">
        <f>IF(H7="","",VLOOKUP(H7,'Соль SKU'!$A$1:$B$150,2,0))</f>
        <v>-</v>
      </c>
      <c r="U7" s="1">
        <f t="shared" si="6"/>
        <v>9.4117647058823533</v>
      </c>
      <c r="V7" s="1">
        <f t="shared" si="7"/>
        <v>8000</v>
      </c>
      <c r="W7" s="1">
        <f t="shared" si="8"/>
        <v>850</v>
      </c>
      <c r="X7" s="1">
        <f t="shared" ca="1" si="9"/>
        <v>850</v>
      </c>
    </row>
    <row r="8" spans="1:24" ht="13.75" customHeight="1" x14ac:dyDescent="0.2">
      <c r="A8" s="40">
        <f ca="1">IF(O8="-", "-", 1 + MAX(Вода!$A$2:$A$86) + SUM(INDIRECT(ADDRESS(2,COLUMN(R8)) &amp; ":" &amp; ADDRESS(ROW(),COLUMN(R8)))))</f>
        <v>8</v>
      </c>
      <c r="B8" s="40" t="s">
        <v>664</v>
      </c>
      <c r="C8" s="40">
        <v>850</v>
      </c>
      <c r="D8" s="40" t="s">
        <v>655</v>
      </c>
      <c r="E8" s="40" t="s">
        <v>700</v>
      </c>
      <c r="F8" s="40" t="s">
        <v>700</v>
      </c>
      <c r="G8" s="40" t="s">
        <v>699</v>
      </c>
      <c r="H8" s="40" t="s">
        <v>207</v>
      </c>
      <c r="I8" s="40">
        <v>850</v>
      </c>
      <c r="J8" s="23" t="str">
        <f t="shared" ca="1" si="0"/>
        <v/>
      </c>
      <c r="K8" s="31">
        <v>1</v>
      </c>
      <c r="M8" s="32"/>
      <c r="N8" s="33" t="str">
        <f t="shared" ca="1" si="1"/>
        <v/>
      </c>
      <c r="P8" s="1">
        <f t="shared" si="2"/>
        <v>850</v>
      </c>
      <c r="Q8" s="1">
        <f t="shared" ca="1" si="3"/>
        <v>0</v>
      </c>
      <c r="R8" s="1">
        <f t="shared" si="4"/>
        <v>0</v>
      </c>
      <c r="S8" s="1">
        <f t="shared" ca="1" si="5"/>
        <v>0</v>
      </c>
      <c r="T8" s="1" t="str">
        <f>IF(H8="","",VLOOKUP(H8,'Соль SKU'!$A$1:$B$150,2,0))</f>
        <v>2.7, Альче</v>
      </c>
      <c r="U8" s="1">
        <f t="shared" si="6"/>
        <v>9.4117647058823533</v>
      </c>
      <c r="V8" s="1">
        <f t="shared" si="7"/>
        <v>0</v>
      </c>
      <c r="W8" s="1">
        <f t="shared" si="8"/>
        <v>0</v>
      </c>
      <c r="X8" s="1" t="str">
        <f t="shared" ca="1" si="9"/>
        <v/>
      </c>
    </row>
    <row r="9" spans="1:24" ht="13.75" customHeight="1" x14ac:dyDescent="0.2">
      <c r="A9" s="31" t="str">
        <f ca="1">IF(O9="-", "-", 1 + MAX(Вода!$A$2:$A$86) + SUM(INDIRECT(ADDRESS(2,COLUMN(R9)) &amp; ":" &amp; ADDRESS(ROW(),COLUMN(R9)))))</f>
        <v>-</v>
      </c>
      <c r="B9" s="31" t="s">
        <v>694</v>
      </c>
      <c r="C9" s="31" t="s">
        <v>694</v>
      </c>
      <c r="D9" s="31" t="s">
        <v>694</v>
      </c>
      <c r="E9" s="31" t="s">
        <v>694</v>
      </c>
      <c r="F9" s="31" t="s">
        <v>694</v>
      </c>
      <c r="G9" s="31" t="s">
        <v>694</v>
      </c>
      <c r="H9" s="31" t="s">
        <v>694</v>
      </c>
      <c r="J9" s="23">
        <f t="shared" ca="1" si="0"/>
        <v>0</v>
      </c>
      <c r="K9" s="31"/>
      <c r="M9" s="34">
        <v>8000</v>
      </c>
      <c r="N9" s="33">
        <f t="shared" si="1"/>
        <v>850</v>
      </c>
      <c r="O9" s="31" t="s">
        <v>694</v>
      </c>
      <c r="P9" s="1">
        <f t="shared" si="2"/>
        <v>-850</v>
      </c>
      <c r="Q9" s="1">
        <f t="shared" ca="1" si="3"/>
        <v>0</v>
      </c>
      <c r="R9" s="1">
        <f t="shared" si="4"/>
        <v>1</v>
      </c>
      <c r="S9" s="1">
        <f t="shared" ca="1" si="5"/>
        <v>0</v>
      </c>
      <c r="T9" s="1" t="str">
        <f>IF(H9="","",VLOOKUP(H9,'Соль SKU'!$A$1:$B$150,2,0))</f>
        <v>-</v>
      </c>
      <c r="U9" s="1">
        <f t="shared" si="6"/>
        <v>9.4117647058823533</v>
      </c>
      <c r="V9" s="1">
        <f t="shared" si="7"/>
        <v>8000</v>
      </c>
      <c r="W9" s="1">
        <f t="shared" si="8"/>
        <v>850</v>
      </c>
      <c r="X9" s="1">
        <f t="shared" ca="1" si="9"/>
        <v>850</v>
      </c>
    </row>
    <row r="10" spans="1:24" ht="13.75" customHeight="1" x14ac:dyDescent="0.2">
      <c r="A10" s="40">
        <f ca="1">IF(O10="-", "-", 1 + MAX(Вода!$A$2:$A$86) + SUM(INDIRECT(ADDRESS(2,COLUMN(R10)) &amp; ":" &amp; ADDRESS(ROW(),COLUMN(R10)))))</f>
        <v>9</v>
      </c>
      <c r="B10" s="40" t="s">
        <v>664</v>
      </c>
      <c r="C10" s="40">
        <v>850</v>
      </c>
      <c r="D10" s="40" t="s">
        <v>655</v>
      </c>
      <c r="E10" s="40" t="s">
        <v>700</v>
      </c>
      <c r="F10" s="40" t="s">
        <v>700</v>
      </c>
      <c r="G10" s="40" t="s">
        <v>699</v>
      </c>
      <c r="H10" s="40" t="s">
        <v>206</v>
      </c>
      <c r="I10" s="40">
        <v>202</v>
      </c>
      <c r="J10" s="23" t="str">
        <f t="shared" ref="J10:J14" ca="1" si="10">IF(M10="", IF(O10="","",X10+(INDIRECT("S" &amp; ROW() - 1) - S10)),IF(O10="", "", INDIRECT("S" &amp; ROW() - 1) - S10))</f>
        <v/>
      </c>
      <c r="K10" s="31">
        <v>1</v>
      </c>
      <c r="M10" s="32"/>
      <c r="N10" s="33" t="str">
        <f t="shared" ref="N10:N14" ca="1" si="11">IF(M10="", IF(X10=0, "", X10), IF(V10 = "", "", IF(V10/U10 = 0, "", V10/U10)))</f>
        <v/>
      </c>
      <c r="P10" s="1">
        <f t="shared" ref="P10:P14" si="12">IF(O10 = "-", -W10,I10)</f>
        <v>202</v>
      </c>
      <c r="Q10" s="1">
        <f t="shared" ref="Q10:Q14" ca="1" si="13">IF(O10 = "-", SUM(INDIRECT(ADDRESS(2,COLUMN(P10)) &amp; ":" &amp; ADDRESS(ROW(),COLUMN(P10)))), 0)</f>
        <v>0</v>
      </c>
      <c r="R10" s="1">
        <f t="shared" ref="R10:R14" si="14">IF(O10="-",1,0)</f>
        <v>0</v>
      </c>
      <c r="S10" s="1">
        <f t="shared" ref="S10:S14" ca="1" si="15">IF(Q10 = 0, INDIRECT("S" &amp; ROW() - 1), Q10)</f>
        <v>0</v>
      </c>
      <c r="T10" s="1" t="str">
        <f>IF(H10="","",VLOOKUP(H10,'Соль SKU'!$A$1:$B$150,2,0))</f>
        <v>2.7, Альче</v>
      </c>
      <c r="U10" s="1">
        <f t="shared" si="6"/>
        <v>9.4117647058823533</v>
      </c>
      <c r="V10" s="1">
        <f t="shared" si="7"/>
        <v>0</v>
      </c>
      <c r="W10" s="1">
        <f t="shared" ref="W10:W14" si="16">IF(V10 = "", "", V10/U10)</f>
        <v>0</v>
      </c>
      <c r="X10" s="1" t="str">
        <f t="shared" ref="X10:X14" ca="1" si="17">IF(O10="", "", MAX(ROUND(-(INDIRECT("S" &amp; ROW() - 1) - S10)/850, 0), 1) * 850)</f>
        <v/>
      </c>
    </row>
    <row r="11" spans="1:24" ht="13.75" customHeight="1" x14ac:dyDescent="0.2">
      <c r="A11" s="40">
        <f ca="1">IF(O11="-", "-", 1 + MAX(Вода!$A$2:$A$86) + SUM(INDIRECT(ADDRESS(2,COLUMN(R11)) &amp; ":" &amp; ADDRESS(ROW(),COLUMN(R11)))))</f>
        <v>9</v>
      </c>
      <c r="B11" s="40" t="s">
        <v>664</v>
      </c>
      <c r="C11" s="40">
        <v>850</v>
      </c>
      <c r="D11" s="40" t="s">
        <v>655</v>
      </c>
      <c r="E11" s="40" t="s">
        <v>700</v>
      </c>
      <c r="F11" s="40" t="s">
        <v>700</v>
      </c>
      <c r="G11" s="40" t="s">
        <v>699</v>
      </c>
      <c r="H11" s="40" t="s">
        <v>207</v>
      </c>
      <c r="I11" s="40">
        <v>648</v>
      </c>
      <c r="J11" s="23" t="str">
        <f t="shared" ca="1" si="10"/>
        <v/>
      </c>
      <c r="K11" s="31">
        <v>1</v>
      </c>
      <c r="M11" s="32"/>
      <c r="N11" s="33" t="str">
        <f t="shared" ca="1" si="11"/>
        <v/>
      </c>
      <c r="P11" s="1">
        <f t="shared" si="12"/>
        <v>648</v>
      </c>
      <c r="Q11" s="1">
        <f t="shared" ca="1" si="13"/>
        <v>0</v>
      </c>
      <c r="R11" s="1">
        <f t="shared" si="14"/>
        <v>0</v>
      </c>
      <c r="S11" s="1">
        <f t="shared" ca="1" si="15"/>
        <v>0</v>
      </c>
      <c r="T11" s="1" t="str">
        <f>IF(H11="","",VLOOKUP(H11,'Соль SKU'!$A$1:$B$150,2,0))</f>
        <v>2.7, Альче</v>
      </c>
      <c r="U11" s="1">
        <f t="shared" si="6"/>
        <v>9.4117647058823533</v>
      </c>
      <c r="V11" s="1">
        <f t="shared" si="7"/>
        <v>0</v>
      </c>
      <c r="W11" s="1">
        <f t="shared" si="16"/>
        <v>0</v>
      </c>
      <c r="X11" s="1" t="str">
        <f t="shared" ca="1" si="17"/>
        <v/>
      </c>
    </row>
    <row r="12" spans="1:24" ht="13.75" customHeight="1" x14ac:dyDescent="0.2">
      <c r="A12" s="31" t="str">
        <f ca="1">IF(O12="-", "-", 1 + MAX(Вода!$A$2:$A$86) + SUM(INDIRECT(ADDRESS(2,COLUMN(R12)) &amp; ":" &amp; ADDRESS(ROW(),COLUMN(R12)))))</f>
        <v>-</v>
      </c>
      <c r="B12" s="31" t="s">
        <v>694</v>
      </c>
      <c r="C12" s="31" t="s">
        <v>694</v>
      </c>
      <c r="D12" s="31" t="s">
        <v>694</v>
      </c>
      <c r="E12" s="31" t="s">
        <v>694</v>
      </c>
      <c r="F12" s="31" t="s">
        <v>694</v>
      </c>
      <c r="G12" s="31" t="s">
        <v>694</v>
      </c>
      <c r="H12" s="31" t="s">
        <v>694</v>
      </c>
      <c r="J12" s="23">
        <f t="shared" ca="1" si="10"/>
        <v>0</v>
      </c>
      <c r="K12" s="31"/>
      <c r="M12" s="34">
        <v>8000</v>
      </c>
      <c r="N12" s="33">
        <f t="shared" si="11"/>
        <v>850</v>
      </c>
      <c r="O12" s="31" t="s">
        <v>694</v>
      </c>
      <c r="P12" s="1">
        <f t="shared" si="12"/>
        <v>-850</v>
      </c>
      <c r="Q12" s="1">
        <f t="shared" ca="1" si="13"/>
        <v>0</v>
      </c>
      <c r="R12" s="1">
        <f t="shared" si="14"/>
        <v>1</v>
      </c>
      <c r="S12" s="1">
        <f t="shared" ca="1" si="15"/>
        <v>0</v>
      </c>
      <c r="T12" s="1" t="str">
        <f>IF(H12="","",VLOOKUP(H12,'Соль SKU'!$A$1:$B$150,2,0))</f>
        <v>-</v>
      </c>
      <c r="U12" s="1">
        <f t="shared" si="6"/>
        <v>9.4117647058823533</v>
      </c>
      <c r="V12" s="1">
        <f t="shared" si="7"/>
        <v>8000</v>
      </c>
      <c r="W12" s="1">
        <f t="shared" si="16"/>
        <v>850</v>
      </c>
      <c r="X12" s="1">
        <f t="shared" ca="1" si="17"/>
        <v>850</v>
      </c>
    </row>
    <row r="13" spans="1:24" ht="13.75" customHeight="1" x14ac:dyDescent="0.2">
      <c r="A13" s="40">
        <f ca="1">IF(O13="-", "-", 1 + MAX(Вода!$A$2:$A$86) + SUM(INDIRECT(ADDRESS(2,COLUMN(R13)) &amp; ":" &amp; ADDRESS(ROW(),COLUMN(R13)))))</f>
        <v>10</v>
      </c>
      <c r="B13" s="40" t="s">
        <v>664</v>
      </c>
      <c r="C13" s="40">
        <v>850</v>
      </c>
      <c r="D13" s="40" t="s">
        <v>655</v>
      </c>
      <c r="E13" s="40" t="s">
        <v>700</v>
      </c>
      <c r="F13" s="40" t="s">
        <v>700</v>
      </c>
      <c r="G13" s="40" t="s">
        <v>699</v>
      </c>
      <c r="H13" s="40" t="s">
        <v>207</v>
      </c>
      <c r="I13" s="40">
        <v>850</v>
      </c>
      <c r="J13" s="23" t="str">
        <f t="shared" ca="1" si="10"/>
        <v/>
      </c>
      <c r="K13" s="31">
        <v>1</v>
      </c>
      <c r="M13" s="32"/>
      <c r="N13" s="33" t="str">
        <f t="shared" ca="1" si="11"/>
        <v/>
      </c>
      <c r="P13" s="1">
        <f t="shared" si="12"/>
        <v>850</v>
      </c>
      <c r="Q13" s="1">
        <f t="shared" ca="1" si="13"/>
        <v>0</v>
      </c>
      <c r="R13" s="1">
        <f t="shared" si="14"/>
        <v>0</v>
      </c>
      <c r="S13" s="1">
        <f t="shared" ca="1" si="15"/>
        <v>0</v>
      </c>
      <c r="T13" s="1" t="str">
        <f>IF(H13="","",VLOOKUP(H13,'Соль SKU'!$A$1:$B$150,2,0))</f>
        <v>2.7, Альче</v>
      </c>
      <c r="U13" s="1">
        <f t="shared" si="6"/>
        <v>9.4117647058823533</v>
      </c>
      <c r="V13" s="1">
        <f t="shared" si="7"/>
        <v>0</v>
      </c>
      <c r="W13" s="1">
        <f t="shared" si="16"/>
        <v>0</v>
      </c>
      <c r="X13" s="1" t="str">
        <f t="shared" ca="1" si="17"/>
        <v/>
      </c>
    </row>
    <row r="14" spans="1:24" ht="13.75" customHeight="1" x14ac:dyDescent="0.2">
      <c r="A14" s="31" t="str">
        <f ca="1">IF(O14="-", "-", 1 + MAX(Вода!$A$2:$A$86) + SUM(INDIRECT(ADDRESS(2,COLUMN(R14)) &amp; ":" &amp; ADDRESS(ROW(),COLUMN(R14)))))</f>
        <v>-</v>
      </c>
      <c r="B14" s="31" t="s">
        <v>694</v>
      </c>
      <c r="C14" s="31" t="s">
        <v>694</v>
      </c>
      <c r="D14" s="31" t="s">
        <v>694</v>
      </c>
      <c r="E14" s="31" t="s">
        <v>694</v>
      </c>
      <c r="F14" s="31" t="s">
        <v>694</v>
      </c>
      <c r="G14" s="31" t="s">
        <v>694</v>
      </c>
      <c r="H14" s="31" t="s">
        <v>694</v>
      </c>
      <c r="J14" s="23">
        <f t="shared" ca="1" si="10"/>
        <v>0</v>
      </c>
      <c r="K14" s="31"/>
      <c r="M14" s="34">
        <v>8000</v>
      </c>
      <c r="N14" s="33">
        <f t="shared" si="11"/>
        <v>850</v>
      </c>
      <c r="O14" s="31" t="s">
        <v>694</v>
      </c>
      <c r="P14" s="1">
        <f t="shared" si="12"/>
        <v>-850</v>
      </c>
      <c r="Q14" s="1">
        <f t="shared" ca="1" si="13"/>
        <v>0</v>
      </c>
      <c r="R14" s="1">
        <f t="shared" si="14"/>
        <v>1</v>
      </c>
      <c r="S14" s="1">
        <f t="shared" ca="1" si="15"/>
        <v>0</v>
      </c>
      <c r="T14" s="1" t="str">
        <f>IF(H14="","",VLOOKUP(H14,'Соль SKU'!$A$1:$B$150,2,0))</f>
        <v>-</v>
      </c>
      <c r="U14" s="1">
        <f t="shared" si="6"/>
        <v>9.4117647058823533</v>
      </c>
      <c r="V14" s="1">
        <f t="shared" si="7"/>
        <v>8000</v>
      </c>
      <c r="W14" s="1">
        <f t="shared" si="16"/>
        <v>850</v>
      </c>
      <c r="X14" s="1">
        <f t="shared" ca="1" si="17"/>
        <v>850</v>
      </c>
    </row>
    <row r="15" spans="1:24" ht="13.75" customHeight="1" x14ac:dyDescent="0.2">
      <c r="A15" s="40">
        <f ca="1">IF(O15="-", "-", 1 + MAX(Вода!$A$2:$A$86) + SUM(INDIRECT(ADDRESS(2,COLUMN(R15)) &amp; ":" &amp; ADDRESS(ROW(),COLUMN(R15)))))</f>
        <v>11</v>
      </c>
      <c r="B15" s="40" t="s">
        <v>664</v>
      </c>
      <c r="C15" s="40">
        <v>850</v>
      </c>
      <c r="D15" s="40" t="s">
        <v>655</v>
      </c>
      <c r="E15" s="40" t="s">
        <v>700</v>
      </c>
      <c r="F15" s="40" t="s">
        <v>700</v>
      </c>
      <c r="G15" s="40" t="s">
        <v>699</v>
      </c>
      <c r="H15" s="40" t="s">
        <v>206</v>
      </c>
      <c r="I15" s="40">
        <v>202</v>
      </c>
      <c r="J15" s="23" t="str">
        <f t="shared" ref="J15:J19" ca="1" si="18">IF(M15="", IF(O15="","",X15+(INDIRECT("S" &amp; ROW() - 1) - S15)),IF(O15="", "", INDIRECT("S" &amp; ROW() - 1) - S15))</f>
        <v/>
      </c>
      <c r="K15" s="31">
        <v>1</v>
      </c>
      <c r="M15" s="32"/>
      <c r="N15" s="33" t="str">
        <f t="shared" ref="N15:N19" ca="1" si="19">IF(M15="", IF(X15=0, "", X15), IF(V15 = "", "", IF(V15/U15 = 0, "", V15/U15)))</f>
        <v/>
      </c>
      <c r="P15" s="1">
        <f t="shared" ref="P15:P19" si="20">IF(O15 = "-", -W15,I15)</f>
        <v>202</v>
      </c>
      <c r="Q15" s="1">
        <f t="shared" ref="Q15:Q19" ca="1" si="21">IF(O15 = "-", SUM(INDIRECT(ADDRESS(2,COLUMN(P15)) &amp; ":" &amp; ADDRESS(ROW(),COLUMN(P15)))), 0)</f>
        <v>0</v>
      </c>
      <c r="R15" s="1">
        <f t="shared" ref="R15:R19" si="22">IF(O15="-",1,0)</f>
        <v>0</v>
      </c>
      <c r="S15" s="1">
        <f t="shared" ref="S15:S19" ca="1" si="23">IF(Q15 = 0, INDIRECT("S" &amp; ROW() - 1), Q15)</f>
        <v>0</v>
      </c>
      <c r="T15" s="1" t="str">
        <f>IF(H15="","",VLOOKUP(H15,'Соль SKU'!$A$1:$B$150,2,0))</f>
        <v>2.7, Альче</v>
      </c>
      <c r="U15" s="1">
        <f t="shared" si="6"/>
        <v>9.4117647058823533</v>
      </c>
      <c r="V15" s="1">
        <f t="shared" si="7"/>
        <v>0</v>
      </c>
      <c r="W15" s="1">
        <f t="shared" ref="W15:W19" si="24">IF(V15 = "", "", V15/U15)</f>
        <v>0</v>
      </c>
      <c r="X15" s="1" t="str">
        <f t="shared" ref="X15:X19" ca="1" si="25">IF(O15="", "", MAX(ROUND(-(INDIRECT("S" &amp; ROW() - 1) - S15)/850, 0), 1) * 850)</f>
        <v/>
      </c>
    </row>
    <row r="16" spans="1:24" ht="13.75" customHeight="1" x14ac:dyDescent="0.2">
      <c r="A16" s="40">
        <f ca="1">IF(O16="-", "-", 1 + MAX(Вода!$A$2:$A$86) + SUM(INDIRECT(ADDRESS(2,COLUMN(R16)) &amp; ":" &amp; ADDRESS(ROW(),COLUMN(R16)))))</f>
        <v>11</v>
      </c>
      <c r="B16" s="40" t="s">
        <v>664</v>
      </c>
      <c r="C16" s="40">
        <v>850</v>
      </c>
      <c r="D16" s="40" t="s">
        <v>655</v>
      </c>
      <c r="E16" s="40" t="s">
        <v>700</v>
      </c>
      <c r="F16" s="40" t="s">
        <v>700</v>
      </c>
      <c r="G16" s="40" t="s">
        <v>699</v>
      </c>
      <c r="H16" s="40" t="s">
        <v>207</v>
      </c>
      <c r="I16" s="40">
        <v>648</v>
      </c>
      <c r="J16" s="23" t="str">
        <f t="shared" ca="1" si="18"/>
        <v/>
      </c>
      <c r="K16" s="31">
        <v>1</v>
      </c>
      <c r="M16" s="32"/>
      <c r="N16" s="33" t="str">
        <f t="shared" ca="1" si="19"/>
        <v/>
      </c>
      <c r="P16" s="1">
        <f t="shared" si="20"/>
        <v>648</v>
      </c>
      <c r="Q16" s="1">
        <f t="shared" ca="1" si="21"/>
        <v>0</v>
      </c>
      <c r="R16" s="1">
        <f t="shared" si="22"/>
        <v>0</v>
      </c>
      <c r="S16" s="1">
        <f t="shared" ca="1" si="23"/>
        <v>0</v>
      </c>
      <c r="T16" s="1" t="str">
        <f>IF(H16="","",VLOOKUP(H16,'Соль SKU'!$A$1:$B$150,2,0))</f>
        <v>2.7, Альче</v>
      </c>
      <c r="U16" s="1">
        <f t="shared" si="6"/>
        <v>9.4117647058823533</v>
      </c>
      <c r="V16" s="1">
        <f t="shared" si="7"/>
        <v>0</v>
      </c>
      <c r="W16" s="1">
        <f t="shared" si="24"/>
        <v>0</v>
      </c>
      <c r="X16" s="1" t="str">
        <f t="shared" ca="1" si="25"/>
        <v/>
      </c>
    </row>
    <row r="17" spans="1:24" ht="13.75" customHeight="1" x14ac:dyDescent="0.2">
      <c r="A17" s="31" t="str">
        <f ca="1">IF(O17="-", "-", 1 + MAX(Вода!$A$2:$A$86) + SUM(INDIRECT(ADDRESS(2,COLUMN(R17)) &amp; ":" &amp; ADDRESS(ROW(),COLUMN(R17)))))</f>
        <v>-</v>
      </c>
      <c r="B17" s="31" t="s">
        <v>694</v>
      </c>
      <c r="C17" s="31" t="s">
        <v>694</v>
      </c>
      <c r="D17" s="31" t="s">
        <v>694</v>
      </c>
      <c r="E17" s="31" t="s">
        <v>694</v>
      </c>
      <c r="F17" s="31" t="s">
        <v>694</v>
      </c>
      <c r="G17" s="31" t="s">
        <v>694</v>
      </c>
      <c r="H17" s="31" t="s">
        <v>694</v>
      </c>
      <c r="J17" s="23">
        <f t="shared" ca="1" si="18"/>
        <v>0</v>
      </c>
      <c r="K17" s="31"/>
      <c r="M17" s="34">
        <v>8000</v>
      </c>
      <c r="N17" s="33">
        <f t="shared" si="19"/>
        <v>850</v>
      </c>
      <c r="O17" s="31" t="s">
        <v>694</v>
      </c>
      <c r="P17" s="1">
        <f t="shared" si="20"/>
        <v>-850</v>
      </c>
      <c r="Q17" s="1">
        <f t="shared" ca="1" si="21"/>
        <v>0</v>
      </c>
      <c r="R17" s="1">
        <f t="shared" si="22"/>
        <v>1</v>
      </c>
      <c r="S17" s="1">
        <f t="shared" ca="1" si="23"/>
        <v>0</v>
      </c>
      <c r="T17" s="1" t="str">
        <f>IF(H17="","",VLOOKUP(H17,'Соль SKU'!$A$1:$B$150,2,0))</f>
        <v>-</v>
      </c>
      <c r="U17" s="1">
        <f t="shared" si="6"/>
        <v>9.4117647058823533</v>
      </c>
      <c r="V17" s="1">
        <f t="shared" si="7"/>
        <v>8000</v>
      </c>
      <c r="W17" s="1">
        <f t="shared" si="24"/>
        <v>850</v>
      </c>
      <c r="X17" s="1">
        <f t="shared" ca="1" si="25"/>
        <v>850</v>
      </c>
    </row>
    <row r="18" spans="1:24" ht="13.75" customHeight="1" x14ac:dyDescent="0.2">
      <c r="A18" s="40">
        <f ca="1">IF(O18="-", "-", 1 + MAX(Вода!$A$2:$A$86) + SUM(INDIRECT(ADDRESS(2,COLUMN(R18)) &amp; ":" &amp; ADDRESS(ROW(),COLUMN(R18)))))</f>
        <v>12</v>
      </c>
      <c r="B18" s="40" t="s">
        <v>664</v>
      </c>
      <c r="C18" s="40">
        <v>850</v>
      </c>
      <c r="D18" s="40" t="s">
        <v>655</v>
      </c>
      <c r="E18" s="40" t="s">
        <v>700</v>
      </c>
      <c r="F18" s="40" t="s">
        <v>700</v>
      </c>
      <c r="G18" s="40" t="s">
        <v>699</v>
      </c>
      <c r="H18" s="40" t="s">
        <v>207</v>
      </c>
      <c r="I18" s="40">
        <v>850</v>
      </c>
      <c r="J18" s="23" t="str">
        <f t="shared" ca="1" si="18"/>
        <v/>
      </c>
      <c r="K18" s="31">
        <v>1</v>
      </c>
      <c r="M18" s="32"/>
      <c r="N18" s="33" t="str">
        <f t="shared" ca="1" si="19"/>
        <v/>
      </c>
      <c r="P18" s="1">
        <f t="shared" si="20"/>
        <v>850</v>
      </c>
      <c r="Q18" s="1">
        <f t="shared" ca="1" si="21"/>
        <v>0</v>
      </c>
      <c r="R18" s="1">
        <f t="shared" si="22"/>
        <v>0</v>
      </c>
      <c r="S18" s="1">
        <f t="shared" ca="1" si="23"/>
        <v>0</v>
      </c>
      <c r="T18" s="1" t="str">
        <f>IF(H18="","",VLOOKUP(H18,'Соль SKU'!$A$1:$B$150,2,0))</f>
        <v>2.7, Альче</v>
      </c>
      <c r="U18" s="1">
        <f t="shared" si="6"/>
        <v>9.4117647058823533</v>
      </c>
      <c r="V18" s="1">
        <f t="shared" si="7"/>
        <v>0</v>
      </c>
      <c r="W18" s="1">
        <f t="shared" si="24"/>
        <v>0</v>
      </c>
      <c r="X18" s="1" t="str">
        <f t="shared" ca="1" si="25"/>
        <v/>
      </c>
    </row>
    <row r="19" spans="1:24" ht="13.75" customHeight="1" x14ac:dyDescent="0.2">
      <c r="A19" s="31" t="str">
        <f ca="1">IF(O19="-", "-", 1 + MAX(Вода!$A$2:$A$86) + SUM(INDIRECT(ADDRESS(2,COLUMN(R19)) &amp; ":" &amp; ADDRESS(ROW(),COLUMN(R19)))))</f>
        <v>-</v>
      </c>
      <c r="B19" s="31" t="s">
        <v>694</v>
      </c>
      <c r="C19" s="31" t="s">
        <v>694</v>
      </c>
      <c r="D19" s="31" t="s">
        <v>694</v>
      </c>
      <c r="E19" s="31" t="s">
        <v>694</v>
      </c>
      <c r="F19" s="31" t="s">
        <v>694</v>
      </c>
      <c r="G19" s="31" t="s">
        <v>694</v>
      </c>
      <c r="H19" s="31" t="s">
        <v>694</v>
      </c>
      <c r="J19" s="23">
        <f t="shared" ca="1" si="18"/>
        <v>0</v>
      </c>
      <c r="K19" s="31"/>
      <c r="M19" s="34">
        <v>8000</v>
      </c>
      <c r="N19" s="33">
        <f t="shared" si="19"/>
        <v>850</v>
      </c>
      <c r="O19" s="31" t="s">
        <v>694</v>
      </c>
      <c r="P19" s="1">
        <f t="shared" si="20"/>
        <v>-850</v>
      </c>
      <c r="Q19" s="1">
        <f t="shared" ca="1" si="21"/>
        <v>0</v>
      </c>
      <c r="R19" s="1">
        <f t="shared" si="22"/>
        <v>1</v>
      </c>
      <c r="S19" s="1">
        <f t="shared" ca="1" si="23"/>
        <v>0</v>
      </c>
      <c r="T19" s="1" t="str">
        <f>IF(H19="","",VLOOKUP(H19,'Соль SKU'!$A$1:$B$150,2,0))</f>
        <v>-</v>
      </c>
      <c r="U19" s="1">
        <f t="shared" si="6"/>
        <v>9.4117647058823533</v>
      </c>
      <c r="V19" s="1">
        <f t="shared" si="7"/>
        <v>8000</v>
      </c>
      <c r="W19" s="1">
        <f t="shared" si="24"/>
        <v>850</v>
      </c>
      <c r="X19" s="1">
        <f t="shared" ca="1" si="25"/>
        <v>850</v>
      </c>
    </row>
    <row r="20" spans="1:24" ht="13.75" customHeight="1" x14ac:dyDescent="0.2">
      <c r="A20" s="40">
        <f ca="1">IF(O20="-", "-", 1 + MAX(Вода!$A$2:$A$86) + SUM(INDIRECT(ADDRESS(2,COLUMN(R20)) &amp; ":" &amp; ADDRESS(ROW(),COLUMN(R20)))))</f>
        <v>13</v>
      </c>
      <c r="B20" s="40" t="s">
        <v>664</v>
      </c>
      <c r="C20" s="40">
        <v>850</v>
      </c>
      <c r="D20" s="40" t="s">
        <v>655</v>
      </c>
      <c r="E20" s="40" t="s">
        <v>700</v>
      </c>
      <c r="F20" s="40" t="s">
        <v>700</v>
      </c>
      <c r="G20" s="40" t="s">
        <v>699</v>
      </c>
      <c r="H20" s="40" t="s">
        <v>206</v>
      </c>
      <c r="I20" s="40">
        <v>202</v>
      </c>
      <c r="J20" s="23" t="str">
        <f t="shared" ref="J20:J24" ca="1" si="26">IF(M20="", IF(O20="","",X20+(INDIRECT("S" &amp; ROW() - 1) - S20)),IF(O20="", "", INDIRECT("S" &amp; ROW() - 1) - S20))</f>
        <v/>
      </c>
      <c r="K20" s="31">
        <v>1</v>
      </c>
      <c r="M20" s="32"/>
      <c r="N20" s="33" t="str">
        <f t="shared" ref="N20:N24" ca="1" si="27">IF(M20="", IF(X20=0, "", X20), IF(V20 = "", "", IF(V20/U20 = 0, "", V20/U20)))</f>
        <v/>
      </c>
      <c r="P20" s="1">
        <f t="shared" ref="P20:P24" si="28">IF(O20 = "-", -W20,I20)</f>
        <v>202</v>
      </c>
      <c r="Q20" s="1">
        <f t="shared" ref="Q20:Q24" ca="1" si="29">IF(O20 = "-", SUM(INDIRECT(ADDRESS(2,COLUMN(P20)) &amp; ":" &amp; ADDRESS(ROW(),COLUMN(P20)))), 0)</f>
        <v>0</v>
      </c>
      <c r="R20" s="1">
        <f t="shared" ref="R20:R24" si="30">IF(O20="-",1,0)</f>
        <v>0</v>
      </c>
      <c r="S20" s="1">
        <f t="shared" ref="S20:S24" ca="1" si="31">IF(Q20 = 0, INDIRECT("S" &amp; ROW() - 1), Q20)</f>
        <v>0</v>
      </c>
      <c r="T20" s="1" t="str">
        <f>IF(H20="","",VLOOKUP(H20,'Соль SKU'!$A$1:$B$150,2,0))</f>
        <v>2.7, Альче</v>
      </c>
      <c r="U20" s="1">
        <f t="shared" si="6"/>
        <v>9.4117647058823533</v>
      </c>
      <c r="V20" s="1">
        <f t="shared" si="7"/>
        <v>0</v>
      </c>
      <c r="W20" s="1">
        <f t="shared" ref="W20:W24" si="32">IF(V20 = "", "", V20/U20)</f>
        <v>0</v>
      </c>
      <c r="X20" s="1" t="str">
        <f t="shared" ref="X20:X24" ca="1" si="33">IF(O20="", "", MAX(ROUND(-(INDIRECT("S" &amp; ROW() - 1) - S20)/850, 0), 1) * 850)</f>
        <v/>
      </c>
    </row>
    <row r="21" spans="1:24" ht="13.75" customHeight="1" x14ac:dyDescent="0.2">
      <c r="A21" s="40">
        <f ca="1">IF(O21="-", "-", 1 + MAX(Вода!$A$2:$A$86) + SUM(INDIRECT(ADDRESS(2,COLUMN(R21)) &amp; ":" &amp; ADDRESS(ROW(),COLUMN(R21)))))</f>
        <v>13</v>
      </c>
      <c r="B21" s="40" t="s">
        <v>664</v>
      </c>
      <c r="C21" s="40">
        <v>850</v>
      </c>
      <c r="D21" s="40" t="s">
        <v>655</v>
      </c>
      <c r="E21" s="40" t="s">
        <v>700</v>
      </c>
      <c r="F21" s="40" t="s">
        <v>700</v>
      </c>
      <c r="G21" s="40" t="s">
        <v>699</v>
      </c>
      <c r="H21" s="40" t="s">
        <v>207</v>
      </c>
      <c r="I21" s="40">
        <v>648</v>
      </c>
      <c r="J21" s="23" t="str">
        <f t="shared" ca="1" si="26"/>
        <v/>
      </c>
      <c r="K21" s="31">
        <v>1</v>
      </c>
      <c r="M21" s="32"/>
      <c r="N21" s="33" t="str">
        <f t="shared" ca="1" si="27"/>
        <v/>
      </c>
      <c r="P21" s="1">
        <f t="shared" si="28"/>
        <v>648</v>
      </c>
      <c r="Q21" s="1">
        <f t="shared" ca="1" si="29"/>
        <v>0</v>
      </c>
      <c r="R21" s="1">
        <f t="shared" si="30"/>
        <v>0</v>
      </c>
      <c r="S21" s="1">
        <f t="shared" ca="1" si="31"/>
        <v>0</v>
      </c>
      <c r="T21" s="1" t="str">
        <f>IF(H21="","",VLOOKUP(H21,'Соль SKU'!$A$1:$B$150,2,0))</f>
        <v>2.7, Альче</v>
      </c>
      <c r="U21" s="1">
        <f t="shared" si="6"/>
        <v>9.4117647058823533</v>
      </c>
      <c r="V21" s="1">
        <f t="shared" si="7"/>
        <v>0</v>
      </c>
      <c r="W21" s="1">
        <f t="shared" si="32"/>
        <v>0</v>
      </c>
      <c r="X21" s="1" t="str">
        <f t="shared" ca="1" si="33"/>
        <v/>
      </c>
    </row>
    <row r="22" spans="1:24" ht="13.75" customHeight="1" x14ac:dyDescent="0.2">
      <c r="A22" s="31" t="str">
        <f ca="1">IF(O22="-", "-", 1 + MAX(Вода!$A$2:$A$86) + SUM(INDIRECT(ADDRESS(2,COLUMN(R22)) &amp; ":" &amp; ADDRESS(ROW(),COLUMN(R22)))))</f>
        <v>-</v>
      </c>
      <c r="B22" s="31" t="s">
        <v>694</v>
      </c>
      <c r="C22" s="31" t="s">
        <v>694</v>
      </c>
      <c r="D22" s="31" t="s">
        <v>694</v>
      </c>
      <c r="E22" s="31" t="s">
        <v>694</v>
      </c>
      <c r="F22" s="31" t="s">
        <v>694</v>
      </c>
      <c r="G22" s="31" t="s">
        <v>694</v>
      </c>
      <c r="H22" s="31" t="s">
        <v>694</v>
      </c>
      <c r="J22" s="23">
        <f t="shared" ca="1" si="26"/>
        <v>0</v>
      </c>
      <c r="K22" s="31"/>
      <c r="M22" s="34">
        <v>8000</v>
      </c>
      <c r="N22" s="33">
        <f t="shared" si="27"/>
        <v>850</v>
      </c>
      <c r="O22" s="31" t="s">
        <v>694</v>
      </c>
      <c r="P22" s="1">
        <f t="shared" si="28"/>
        <v>-850</v>
      </c>
      <c r="Q22" s="1">
        <f t="shared" ca="1" si="29"/>
        <v>0</v>
      </c>
      <c r="R22" s="1">
        <f t="shared" si="30"/>
        <v>1</v>
      </c>
      <c r="S22" s="1">
        <f t="shared" ca="1" si="31"/>
        <v>0</v>
      </c>
      <c r="T22" s="1" t="str">
        <f>IF(H22="","",VLOOKUP(H22,'Соль SKU'!$A$1:$B$150,2,0))</f>
        <v>-</v>
      </c>
      <c r="U22" s="1">
        <f t="shared" si="6"/>
        <v>9.4117647058823533</v>
      </c>
      <c r="V22" s="1">
        <f t="shared" si="7"/>
        <v>8000</v>
      </c>
      <c r="W22" s="1">
        <f t="shared" si="32"/>
        <v>850</v>
      </c>
      <c r="X22" s="1">
        <f t="shared" ca="1" si="33"/>
        <v>850</v>
      </c>
    </row>
    <row r="23" spans="1:24" ht="13.75" customHeight="1" x14ac:dyDescent="0.2">
      <c r="A23" s="40">
        <f ca="1">IF(O23="-", "-", 1 + MAX(Вода!$A$2:$A$86) + SUM(INDIRECT(ADDRESS(2,COLUMN(R23)) &amp; ":" &amp; ADDRESS(ROW(),COLUMN(R23)))))</f>
        <v>14</v>
      </c>
      <c r="B23" s="40" t="s">
        <v>664</v>
      </c>
      <c r="C23" s="40">
        <v>850</v>
      </c>
      <c r="D23" s="40" t="s">
        <v>655</v>
      </c>
      <c r="E23" s="40" t="s">
        <v>700</v>
      </c>
      <c r="F23" s="40" t="s">
        <v>700</v>
      </c>
      <c r="G23" s="40" t="s">
        <v>699</v>
      </c>
      <c r="H23" s="40" t="s">
        <v>585</v>
      </c>
      <c r="I23" s="40">
        <v>850</v>
      </c>
      <c r="J23" s="23" t="str">
        <f t="shared" ca="1" si="26"/>
        <v/>
      </c>
      <c r="K23" s="31">
        <v>2</v>
      </c>
      <c r="M23" s="32"/>
      <c r="N23" s="33" t="str">
        <f t="shared" ca="1" si="27"/>
        <v/>
      </c>
      <c r="P23" s="1">
        <f t="shared" si="28"/>
        <v>850</v>
      </c>
      <c r="Q23" s="1">
        <f t="shared" ca="1" si="29"/>
        <v>0</v>
      </c>
      <c r="R23" s="1">
        <f t="shared" si="30"/>
        <v>0</v>
      </c>
      <c r="S23" s="1">
        <f t="shared" ca="1" si="31"/>
        <v>0</v>
      </c>
      <c r="T23" s="1" t="str">
        <f>IF(H23="","",VLOOKUP(H23,'Соль SKU'!$A$1:$B$150,2,0))</f>
        <v>2.7, Альче</v>
      </c>
      <c r="U23" s="1">
        <f t="shared" si="6"/>
        <v>9.4117647058823533</v>
      </c>
      <c r="V23" s="1">
        <f t="shared" si="7"/>
        <v>0</v>
      </c>
      <c r="W23" s="1">
        <f t="shared" si="32"/>
        <v>0</v>
      </c>
      <c r="X23" s="1" t="str">
        <f t="shared" ca="1" si="33"/>
        <v/>
      </c>
    </row>
    <row r="24" spans="1:24" ht="13.75" customHeight="1" x14ac:dyDescent="0.2">
      <c r="A24" s="31" t="str">
        <f ca="1">IF(O24="-", "-", 1 + MAX(Вода!$A$2:$A$86) + SUM(INDIRECT(ADDRESS(2,COLUMN(R24)) &amp; ":" &amp; ADDRESS(ROW(),COLUMN(R24)))))</f>
        <v>-</v>
      </c>
      <c r="B24" s="31" t="s">
        <v>694</v>
      </c>
      <c r="C24" s="31" t="s">
        <v>694</v>
      </c>
      <c r="D24" s="31" t="s">
        <v>694</v>
      </c>
      <c r="E24" s="31" t="s">
        <v>694</v>
      </c>
      <c r="F24" s="31" t="s">
        <v>694</v>
      </c>
      <c r="G24" s="31" t="s">
        <v>694</v>
      </c>
      <c r="H24" s="31" t="s">
        <v>694</v>
      </c>
      <c r="J24" s="23">
        <f t="shared" ca="1" si="26"/>
        <v>0</v>
      </c>
      <c r="K24" s="31"/>
      <c r="M24" s="34">
        <v>8000</v>
      </c>
      <c r="N24" s="33">
        <f t="shared" si="27"/>
        <v>850</v>
      </c>
      <c r="O24" s="31" t="s">
        <v>694</v>
      </c>
      <c r="P24" s="1">
        <f t="shared" si="28"/>
        <v>-850</v>
      </c>
      <c r="Q24" s="1">
        <f t="shared" ca="1" si="29"/>
        <v>0</v>
      </c>
      <c r="R24" s="1">
        <f t="shared" si="30"/>
        <v>1</v>
      </c>
      <c r="S24" s="1">
        <f t="shared" ca="1" si="31"/>
        <v>0</v>
      </c>
      <c r="T24" s="1" t="str">
        <f>IF(H24="","",VLOOKUP(H24,'Соль SKU'!$A$1:$B$150,2,0))</f>
        <v>-</v>
      </c>
      <c r="U24" s="1">
        <f t="shared" si="6"/>
        <v>9.4117647058823533</v>
      </c>
      <c r="V24" s="1">
        <f t="shared" si="7"/>
        <v>8000</v>
      </c>
      <c r="W24" s="1">
        <f t="shared" si="32"/>
        <v>850</v>
      </c>
      <c r="X24" s="1">
        <f t="shared" ca="1" si="33"/>
        <v>850</v>
      </c>
    </row>
    <row r="25" spans="1:24" ht="13.75" customHeight="1" x14ac:dyDescent="0.2">
      <c r="J25" s="23" t="str">
        <f t="shared" ca="1" si="0"/>
        <v/>
      </c>
      <c r="M25" s="32"/>
      <c r="N25" s="33" t="str">
        <f t="shared" ca="1" si="1"/>
        <v/>
      </c>
      <c r="P25" s="1">
        <f t="shared" si="2"/>
        <v>0</v>
      </c>
      <c r="Q25" s="1">
        <f t="shared" ca="1" si="3"/>
        <v>0</v>
      </c>
      <c r="R25" s="1">
        <f t="shared" si="4"/>
        <v>0</v>
      </c>
      <c r="S25" s="1">
        <f t="shared" ca="1" si="5"/>
        <v>0</v>
      </c>
      <c r="T25" s="1" t="str">
        <f>IF(H25="","",VLOOKUP(H25,'Соль SKU'!$A$1:$B$150,2,0))</f>
        <v/>
      </c>
      <c r="U25" s="1">
        <f t="shared" si="6"/>
        <v>9.4117647058823533</v>
      </c>
      <c r="V25" s="1">
        <f t="shared" si="7"/>
        <v>0</v>
      </c>
      <c r="W25" s="1">
        <f t="shared" si="8"/>
        <v>0</v>
      </c>
      <c r="X25" s="1" t="str">
        <f t="shared" ca="1" si="9"/>
        <v/>
      </c>
    </row>
    <row r="26" spans="1:24" ht="13.75" customHeight="1" x14ac:dyDescent="0.2">
      <c r="J26" s="23" t="str">
        <f t="shared" ca="1" si="0"/>
        <v/>
      </c>
      <c r="M26" s="32"/>
      <c r="N26" s="33" t="str">
        <f t="shared" ca="1" si="1"/>
        <v/>
      </c>
      <c r="P26" s="1">
        <f t="shared" si="2"/>
        <v>0</v>
      </c>
      <c r="Q26" s="1">
        <f t="shared" ca="1" si="3"/>
        <v>0</v>
      </c>
      <c r="R26" s="1">
        <f t="shared" si="4"/>
        <v>0</v>
      </c>
      <c r="S26" s="1">
        <f t="shared" ca="1" si="5"/>
        <v>0</v>
      </c>
      <c r="T26" s="1" t="str">
        <f>IF(H26="","",VLOOKUP(H26,'Соль SKU'!$A$1:$B$150,2,0))</f>
        <v/>
      </c>
      <c r="U26" s="1">
        <f t="shared" si="6"/>
        <v>9.4117647058823533</v>
      </c>
      <c r="V26" s="1">
        <f t="shared" si="7"/>
        <v>0</v>
      </c>
      <c r="W26" s="1">
        <f t="shared" si="8"/>
        <v>0</v>
      </c>
      <c r="X26" s="1" t="str">
        <f t="shared" ca="1" si="9"/>
        <v/>
      </c>
    </row>
    <row r="27" spans="1:24" ht="13.75" customHeight="1" x14ac:dyDescent="0.2">
      <c r="J27" s="23" t="str">
        <f t="shared" ca="1" si="0"/>
        <v/>
      </c>
      <c r="M27" s="32"/>
      <c r="N27" s="33" t="str">
        <f t="shared" ca="1" si="1"/>
        <v/>
      </c>
      <c r="P27" s="1">
        <f t="shared" si="2"/>
        <v>0</v>
      </c>
      <c r="Q27" s="1">
        <f t="shared" ca="1" si="3"/>
        <v>0</v>
      </c>
      <c r="R27" s="1">
        <f t="shared" si="4"/>
        <v>0</v>
      </c>
      <c r="S27" s="1">
        <f t="shared" ca="1" si="5"/>
        <v>0</v>
      </c>
      <c r="T27" s="1" t="str">
        <f>IF(H27="","",VLOOKUP(H27,'Соль SKU'!$A$1:$B$150,2,0))</f>
        <v/>
      </c>
      <c r="U27" s="1">
        <f t="shared" si="6"/>
        <v>9.4117647058823533</v>
      </c>
      <c r="V27" s="1">
        <f t="shared" si="7"/>
        <v>0</v>
      </c>
      <c r="W27" s="1">
        <f t="shared" si="8"/>
        <v>0</v>
      </c>
      <c r="X27" s="1" t="str">
        <f t="shared" ca="1" si="9"/>
        <v/>
      </c>
    </row>
    <row r="28" spans="1:24" ht="13.75" customHeight="1" x14ac:dyDescent="0.2">
      <c r="J28" s="23" t="str">
        <f t="shared" ca="1" si="0"/>
        <v/>
      </c>
      <c r="M28" s="32"/>
      <c r="N28" s="33" t="str">
        <f t="shared" ca="1" si="1"/>
        <v/>
      </c>
      <c r="P28" s="1">
        <f t="shared" si="2"/>
        <v>0</v>
      </c>
      <c r="Q28" s="1">
        <f t="shared" ca="1" si="3"/>
        <v>0</v>
      </c>
      <c r="R28" s="1">
        <f t="shared" si="4"/>
        <v>0</v>
      </c>
      <c r="S28" s="1">
        <f t="shared" ca="1" si="5"/>
        <v>0</v>
      </c>
      <c r="T28" s="1" t="str">
        <f>IF(H28="","",VLOOKUP(H28,'Соль SKU'!$A$1:$B$150,2,0))</f>
        <v/>
      </c>
      <c r="U28" s="1">
        <f t="shared" si="6"/>
        <v>9.4117647058823533</v>
      </c>
      <c r="V28" s="1">
        <f t="shared" si="7"/>
        <v>0</v>
      </c>
      <c r="W28" s="1">
        <f t="shared" si="8"/>
        <v>0</v>
      </c>
      <c r="X28" s="1" t="str">
        <f t="shared" ca="1" si="9"/>
        <v/>
      </c>
    </row>
    <row r="29" spans="1:24" ht="13.75" customHeight="1" x14ac:dyDescent="0.2">
      <c r="J29" s="23" t="str">
        <f t="shared" ca="1" si="0"/>
        <v/>
      </c>
      <c r="M29" s="32"/>
      <c r="N29" s="33" t="str">
        <f t="shared" ca="1" si="1"/>
        <v/>
      </c>
      <c r="P29" s="1">
        <f t="shared" si="2"/>
        <v>0</v>
      </c>
      <c r="Q29" s="1">
        <f t="shared" ca="1" si="3"/>
        <v>0</v>
      </c>
      <c r="R29" s="1">
        <f t="shared" si="4"/>
        <v>0</v>
      </c>
      <c r="S29" s="1">
        <f t="shared" ca="1" si="5"/>
        <v>0</v>
      </c>
      <c r="T29" s="1" t="str">
        <f>IF(H29="","",VLOOKUP(H29,'Соль SKU'!$A$1:$B$150,2,0))</f>
        <v/>
      </c>
      <c r="U29" s="1">
        <f t="shared" si="6"/>
        <v>9.4117647058823533</v>
      </c>
      <c r="V29" s="1">
        <f t="shared" si="7"/>
        <v>0</v>
      </c>
      <c r="W29" s="1">
        <f t="shared" si="8"/>
        <v>0</v>
      </c>
      <c r="X29" s="1" t="str">
        <f t="shared" ca="1" si="9"/>
        <v/>
      </c>
    </row>
    <row r="30" spans="1:24" ht="13.75" customHeight="1" x14ac:dyDescent="0.2">
      <c r="J30" s="23" t="str">
        <f t="shared" ca="1" si="0"/>
        <v/>
      </c>
      <c r="M30" s="32"/>
      <c r="N30" s="33" t="str">
        <f t="shared" ca="1" si="1"/>
        <v/>
      </c>
      <c r="P30" s="1">
        <f t="shared" si="2"/>
        <v>0</v>
      </c>
      <c r="Q30" s="1">
        <f t="shared" ca="1" si="3"/>
        <v>0</v>
      </c>
      <c r="R30" s="1">
        <f t="shared" si="4"/>
        <v>0</v>
      </c>
      <c r="S30" s="1">
        <f t="shared" ca="1" si="5"/>
        <v>0</v>
      </c>
      <c r="T30" s="1" t="str">
        <f>IF(H30="","",VLOOKUP(H30,'Соль SKU'!$A$1:$B$150,2,0))</f>
        <v/>
      </c>
      <c r="U30" s="1">
        <f t="shared" si="6"/>
        <v>9.4117647058823533</v>
      </c>
      <c r="V30" s="1">
        <f t="shared" si="7"/>
        <v>0</v>
      </c>
      <c r="W30" s="1">
        <f t="shared" si="8"/>
        <v>0</v>
      </c>
      <c r="X30" s="1" t="str">
        <f t="shared" ca="1" si="9"/>
        <v/>
      </c>
    </row>
    <row r="31" spans="1:24" ht="13.75" customHeight="1" x14ac:dyDescent="0.2">
      <c r="J31" s="23" t="str">
        <f t="shared" ca="1" si="0"/>
        <v/>
      </c>
      <c r="M31" s="32"/>
      <c r="N31" s="33" t="str">
        <f t="shared" ca="1" si="1"/>
        <v/>
      </c>
      <c r="P31" s="1">
        <f t="shared" si="2"/>
        <v>0</v>
      </c>
      <c r="Q31" s="1">
        <f t="shared" ca="1" si="3"/>
        <v>0</v>
      </c>
      <c r="R31" s="1">
        <f t="shared" si="4"/>
        <v>0</v>
      </c>
      <c r="S31" s="1">
        <f t="shared" ca="1" si="5"/>
        <v>0</v>
      </c>
      <c r="T31" s="1" t="str">
        <f>IF(H31="","",VLOOKUP(H31,'Соль SKU'!$A$1:$B$150,2,0))</f>
        <v/>
      </c>
      <c r="U31" s="1">
        <f t="shared" si="6"/>
        <v>9.4117647058823533</v>
      </c>
      <c r="V31" s="1">
        <f t="shared" si="7"/>
        <v>0</v>
      </c>
      <c r="W31" s="1">
        <f t="shared" si="8"/>
        <v>0</v>
      </c>
      <c r="X31" s="1" t="str">
        <f t="shared" ca="1" si="9"/>
        <v/>
      </c>
    </row>
    <row r="32" spans="1:24" ht="13.75" customHeight="1" x14ac:dyDescent="0.2">
      <c r="J32" s="23" t="str">
        <f t="shared" ca="1" si="0"/>
        <v/>
      </c>
      <c r="M32" s="32"/>
      <c r="N32" s="33" t="str">
        <f t="shared" ca="1" si="1"/>
        <v/>
      </c>
      <c r="P32" s="1">
        <f t="shared" si="2"/>
        <v>0</v>
      </c>
      <c r="Q32" s="1">
        <f t="shared" ca="1" si="3"/>
        <v>0</v>
      </c>
      <c r="R32" s="1">
        <f t="shared" si="4"/>
        <v>0</v>
      </c>
      <c r="S32" s="1">
        <f t="shared" ca="1" si="5"/>
        <v>0</v>
      </c>
      <c r="T32" s="1" t="str">
        <f>IF(H32="","",VLOOKUP(H32,'Соль SKU'!$A$1:$B$150,2,0))</f>
        <v/>
      </c>
      <c r="U32" s="1">
        <f t="shared" si="6"/>
        <v>9.4117647058823533</v>
      </c>
      <c r="V32" s="1">
        <f t="shared" si="7"/>
        <v>0</v>
      </c>
      <c r="W32" s="1">
        <f t="shared" si="8"/>
        <v>0</v>
      </c>
      <c r="X32" s="1" t="str">
        <f t="shared" ca="1" si="9"/>
        <v/>
      </c>
    </row>
    <row r="33" spans="10:24" ht="13.75" customHeight="1" x14ac:dyDescent="0.2">
      <c r="J33" s="23" t="str">
        <f t="shared" ca="1" si="0"/>
        <v/>
      </c>
      <c r="M33" s="32"/>
      <c r="N33" s="33" t="str">
        <f t="shared" ca="1" si="1"/>
        <v/>
      </c>
      <c r="P33" s="1">
        <f t="shared" si="2"/>
        <v>0</v>
      </c>
      <c r="Q33" s="1">
        <f t="shared" ca="1" si="3"/>
        <v>0</v>
      </c>
      <c r="R33" s="1">
        <f t="shared" si="4"/>
        <v>0</v>
      </c>
      <c r="S33" s="1">
        <f t="shared" ca="1" si="5"/>
        <v>0</v>
      </c>
      <c r="T33" s="1" t="str">
        <f>IF(H33="","",VLOOKUP(H33,'Соль SKU'!$A$1:$B$150,2,0))</f>
        <v/>
      </c>
      <c r="U33" s="1">
        <f t="shared" si="6"/>
        <v>9.4117647058823533</v>
      </c>
      <c r="V33" s="1">
        <f t="shared" si="7"/>
        <v>0</v>
      </c>
      <c r="W33" s="1">
        <f t="shared" si="8"/>
        <v>0</v>
      </c>
      <c r="X33" s="1" t="str">
        <f t="shared" ca="1" si="9"/>
        <v/>
      </c>
    </row>
    <row r="34" spans="10:24" ht="13.75" customHeight="1" x14ac:dyDescent="0.2">
      <c r="J34" s="23" t="str">
        <f t="shared" ca="1" si="0"/>
        <v/>
      </c>
      <c r="M34" s="32"/>
      <c r="N34" s="33" t="str">
        <f t="shared" ca="1" si="1"/>
        <v/>
      </c>
      <c r="P34" s="1">
        <f t="shared" si="2"/>
        <v>0</v>
      </c>
      <c r="Q34" s="1">
        <f t="shared" ca="1" si="3"/>
        <v>0</v>
      </c>
      <c r="R34" s="1">
        <f t="shared" si="4"/>
        <v>0</v>
      </c>
      <c r="S34" s="1">
        <f t="shared" ca="1" si="5"/>
        <v>0</v>
      </c>
      <c r="T34" s="1" t="str">
        <f>IF(H34="","",VLOOKUP(H34,'Соль SKU'!$A$1:$B$150,2,0))</f>
        <v/>
      </c>
      <c r="U34" s="1">
        <f t="shared" si="6"/>
        <v>9.4117647058823533</v>
      </c>
      <c r="V34" s="1">
        <f t="shared" si="7"/>
        <v>0</v>
      </c>
      <c r="W34" s="1">
        <f t="shared" si="8"/>
        <v>0</v>
      </c>
      <c r="X34" s="1" t="str">
        <f t="shared" ca="1" si="9"/>
        <v/>
      </c>
    </row>
    <row r="35" spans="10:24" ht="13.75" customHeight="1" x14ac:dyDescent="0.2">
      <c r="J35" s="23" t="str">
        <f t="shared" ca="1" si="0"/>
        <v/>
      </c>
      <c r="M35" s="32"/>
      <c r="N35" s="33" t="str">
        <f t="shared" ca="1" si="1"/>
        <v/>
      </c>
      <c r="P35" s="1">
        <f t="shared" si="2"/>
        <v>0</v>
      </c>
      <c r="Q35" s="1">
        <f t="shared" ca="1" si="3"/>
        <v>0</v>
      </c>
      <c r="R35" s="1">
        <f t="shared" si="4"/>
        <v>0</v>
      </c>
      <c r="S35" s="1">
        <f t="shared" ca="1" si="5"/>
        <v>0</v>
      </c>
      <c r="T35" s="1" t="str">
        <f>IF(H35="","",VLOOKUP(H35,'Соль SKU'!$A$1:$B$150,2,0))</f>
        <v/>
      </c>
      <c r="U35" s="1">
        <f t="shared" si="6"/>
        <v>9.4117647058823533</v>
      </c>
      <c r="V35" s="1">
        <f t="shared" si="7"/>
        <v>0</v>
      </c>
      <c r="W35" s="1">
        <f t="shared" si="8"/>
        <v>0</v>
      </c>
      <c r="X35" s="1" t="str">
        <f t="shared" ca="1" si="9"/>
        <v/>
      </c>
    </row>
    <row r="36" spans="10:24" ht="13.75" customHeight="1" x14ac:dyDescent="0.2">
      <c r="J36" s="23" t="str">
        <f t="shared" ca="1" si="0"/>
        <v/>
      </c>
      <c r="M36" s="32"/>
      <c r="N36" s="33" t="str">
        <f t="shared" ca="1" si="1"/>
        <v/>
      </c>
      <c r="P36" s="1">
        <f t="shared" si="2"/>
        <v>0</v>
      </c>
      <c r="Q36" s="1">
        <f t="shared" ca="1" si="3"/>
        <v>0</v>
      </c>
      <c r="R36" s="1">
        <f t="shared" si="4"/>
        <v>0</v>
      </c>
      <c r="S36" s="1">
        <f t="shared" ca="1" si="5"/>
        <v>0</v>
      </c>
      <c r="T36" s="1" t="str">
        <f>IF(H36="","",VLOOKUP(H36,'Соль SKU'!$A$1:$B$150,2,0))</f>
        <v/>
      </c>
      <c r="U36" s="1">
        <f t="shared" si="6"/>
        <v>9.4117647058823533</v>
      </c>
      <c r="V36" s="1">
        <f t="shared" si="7"/>
        <v>0</v>
      </c>
      <c r="W36" s="1">
        <f t="shared" si="8"/>
        <v>0</v>
      </c>
      <c r="X36" s="1" t="str">
        <f t="shared" ca="1" si="9"/>
        <v/>
      </c>
    </row>
    <row r="37" spans="10:24" ht="13.75" customHeight="1" x14ac:dyDescent="0.2">
      <c r="J37" s="23" t="str">
        <f t="shared" ca="1" si="0"/>
        <v/>
      </c>
      <c r="M37" s="32"/>
      <c r="N37" s="33" t="str">
        <f t="shared" ca="1" si="1"/>
        <v/>
      </c>
      <c r="P37" s="1">
        <f t="shared" si="2"/>
        <v>0</v>
      </c>
      <c r="Q37" s="1">
        <f t="shared" ca="1" si="3"/>
        <v>0</v>
      </c>
      <c r="R37" s="1">
        <f t="shared" si="4"/>
        <v>0</v>
      </c>
      <c r="S37" s="1">
        <f t="shared" ca="1" si="5"/>
        <v>0</v>
      </c>
      <c r="T37" s="1" t="str">
        <f>IF(H37="","",VLOOKUP(H37,'Соль SKU'!$A$1:$B$150,2,0))</f>
        <v/>
      </c>
      <c r="U37" s="1">
        <f t="shared" si="6"/>
        <v>9.4117647058823533</v>
      </c>
      <c r="V37" s="1">
        <f t="shared" si="7"/>
        <v>0</v>
      </c>
      <c r="W37" s="1">
        <f t="shared" si="8"/>
        <v>0</v>
      </c>
      <c r="X37" s="1" t="str">
        <f t="shared" ca="1" si="9"/>
        <v/>
      </c>
    </row>
    <row r="38" spans="10:24" ht="13.75" customHeight="1" x14ac:dyDescent="0.2">
      <c r="J38" s="23" t="str">
        <f t="shared" ca="1" si="0"/>
        <v/>
      </c>
      <c r="M38" s="32"/>
      <c r="N38" s="33" t="str">
        <f t="shared" ca="1" si="1"/>
        <v/>
      </c>
      <c r="P38" s="1">
        <f t="shared" si="2"/>
        <v>0</v>
      </c>
      <c r="Q38" s="1">
        <f t="shared" ca="1" si="3"/>
        <v>0</v>
      </c>
      <c r="R38" s="1">
        <f t="shared" si="4"/>
        <v>0</v>
      </c>
      <c r="S38" s="1">
        <f t="shared" ca="1" si="5"/>
        <v>0</v>
      </c>
      <c r="T38" s="1" t="str">
        <f>IF(H38="","",VLOOKUP(H38,'Соль SKU'!$A$1:$B$150,2,0))</f>
        <v/>
      </c>
      <c r="U38" s="1">
        <f t="shared" si="6"/>
        <v>9.4117647058823533</v>
      </c>
      <c r="V38" s="1">
        <f t="shared" si="7"/>
        <v>0</v>
      </c>
      <c r="W38" s="1">
        <f t="shared" si="8"/>
        <v>0</v>
      </c>
      <c r="X38" s="1" t="str">
        <f t="shared" ca="1" si="9"/>
        <v/>
      </c>
    </row>
    <row r="39" spans="10:24" ht="13.75" customHeight="1" x14ac:dyDescent="0.2">
      <c r="J39" s="23" t="str">
        <f t="shared" ca="1" si="0"/>
        <v/>
      </c>
      <c r="M39" s="32"/>
      <c r="N39" s="33" t="str">
        <f t="shared" ca="1" si="1"/>
        <v/>
      </c>
      <c r="P39" s="1">
        <f t="shared" si="2"/>
        <v>0</v>
      </c>
      <c r="Q39" s="1">
        <f t="shared" ca="1" si="3"/>
        <v>0</v>
      </c>
      <c r="R39" s="1">
        <f t="shared" si="4"/>
        <v>0</v>
      </c>
      <c r="S39" s="1">
        <f t="shared" ca="1" si="5"/>
        <v>0</v>
      </c>
      <c r="T39" s="1" t="str">
        <f>IF(H39="","",VLOOKUP(H39,'Соль SKU'!$A$1:$B$150,2,0))</f>
        <v/>
      </c>
      <c r="U39" s="1">
        <f t="shared" si="6"/>
        <v>9.4117647058823533</v>
      </c>
      <c r="V39" s="1">
        <f t="shared" si="7"/>
        <v>0</v>
      </c>
      <c r="W39" s="1">
        <f t="shared" si="8"/>
        <v>0</v>
      </c>
      <c r="X39" s="1" t="str">
        <f t="shared" ca="1" si="9"/>
        <v/>
      </c>
    </row>
    <row r="40" spans="10:24" ht="13.75" customHeight="1" x14ac:dyDescent="0.2">
      <c r="J40" s="23" t="str">
        <f t="shared" ca="1" si="0"/>
        <v/>
      </c>
      <c r="M40" s="32"/>
      <c r="N40" s="33" t="str">
        <f t="shared" ca="1" si="1"/>
        <v/>
      </c>
      <c r="P40" s="1">
        <f t="shared" si="2"/>
        <v>0</v>
      </c>
      <c r="Q40" s="1">
        <f t="shared" ca="1" si="3"/>
        <v>0</v>
      </c>
      <c r="R40" s="1">
        <f t="shared" si="4"/>
        <v>0</v>
      </c>
      <c r="S40" s="1">
        <f t="shared" ca="1" si="5"/>
        <v>0</v>
      </c>
      <c r="T40" s="1" t="str">
        <f>IF(H40="","",VLOOKUP(H40,'Соль SKU'!$A$1:$B$150,2,0))</f>
        <v/>
      </c>
      <c r="U40" s="1">
        <f t="shared" si="6"/>
        <v>9.4117647058823533</v>
      </c>
      <c r="V40" s="1">
        <f t="shared" si="7"/>
        <v>0</v>
      </c>
      <c r="W40" s="1">
        <f t="shared" si="8"/>
        <v>0</v>
      </c>
      <c r="X40" s="1" t="str">
        <f t="shared" ca="1" si="9"/>
        <v/>
      </c>
    </row>
    <row r="41" spans="10:24" ht="13.75" customHeight="1" x14ac:dyDescent="0.2">
      <c r="J41" s="23" t="str">
        <f t="shared" ca="1" si="0"/>
        <v/>
      </c>
      <c r="M41" s="32"/>
      <c r="N41" s="33" t="str">
        <f t="shared" ca="1" si="1"/>
        <v/>
      </c>
      <c r="P41" s="1">
        <f t="shared" si="2"/>
        <v>0</v>
      </c>
      <c r="Q41" s="1">
        <f t="shared" ca="1" si="3"/>
        <v>0</v>
      </c>
      <c r="R41" s="1">
        <f t="shared" si="4"/>
        <v>0</v>
      </c>
      <c r="S41" s="1">
        <f t="shared" ca="1" si="5"/>
        <v>0</v>
      </c>
      <c r="T41" s="1" t="str">
        <f>IF(H41="","",VLOOKUP(H41,'Соль SKU'!$A$1:$B$150,2,0))</f>
        <v/>
      </c>
      <c r="U41" s="1">
        <f t="shared" si="6"/>
        <v>9.4117647058823533</v>
      </c>
      <c r="V41" s="1">
        <f t="shared" si="7"/>
        <v>0</v>
      </c>
      <c r="W41" s="1">
        <f t="shared" si="8"/>
        <v>0</v>
      </c>
      <c r="X41" s="1" t="str">
        <f t="shared" ca="1" si="9"/>
        <v/>
      </c>
    </row>
    <row r="42" spans="10:24" ht="13.75" customHeight="1" x14ac:dyDescent="0.2">
      <c r="J42" s="23" t="str">
        <f t="shared" ca="1" si="0"/>
        <v/>
      </c>
      <c r="M42" s="33"/>
      <c r="N42" s="33" t="str">
        <f t="shared" ca="1" si="1"/>
        <v/>
      </c>
      <c r="P42" s="1">
        <f t="shared" si="2"/>
        <v>0</v>
      </c>
      <c r="Q42" s="1">
        <f t="shared" ca="1" si="3"/>
        <v>0</v>
      </c>
      <c r="R42" s="1">
        <f t="shared" si="4"/>
        <v>0</v>
      </c>
      <c r="S42" s="1">
        <f t="shared" ca="1" si="5"/>
        <v>0</v>
      </c>
      <c r="T42" s="1" t="str">
        <f>IF(H42="","",VLOOKUP(H42,'Соль SKU'!$A$1:$B$150,2,0))</f>
        <v/>
      </c>
      <c r="U42" s="1">
        <f t="shared" si="6"/>
        <v>9.4117647058823533</v>
      </c>
      <c r="V42" s="1">
        <f t="shared" si="7"/>
        <v>0</v>
      </c>
      <c r="W42" s="1">
        <f t="shared" si="8"/>
        <v>0</v>
      </c>
      <c r="X42" s="1" t="str">
        <f t="shared" ca="1" si="9"/>
        <v/>
      </c>
    </row>
    <row r="43" spans="10:24" ht="13.75" customHeight="1" x14ac:dyDescent="0.2">
      <c r="J43" s="23" t="str">
        <f t="shared" ca="1" si="0"/>
        <v/>
      </c>
      <c r="M43" s="32"/>
      <c r="N43" s="33" t="str">
        <f t="shared" ca="1" si="1"/>
        <v/>
      </c>
      <c r="P43" s="1">
        <f t="shared" si="2"/>
        <v>0</v>
      </c>
      <c r="Q43" s="1">
        <f t="shared" ca="1" si="3"/>
        <v>0</v>
      </c>
      <c r="R43" s="1">
        <f t="shared" si="4"/>
        <v>0</v>
      </c>
      <c r="S43" s="1">
        <f t="shared" ca="1" si="5"/>
        <v>0</v>
      </c>
      <c r="T43" s="1" t="str">
        <f>IF(H43="","",VLOOKUP(H43,'Соль SKU'!$A$1:$B$150,2,0))</f>
        <v/>
      </c>
      <c r="U43" s="1">
        <f t="shared" si="6"/>
        <v>9.4117647058823533</v>
      </c>
      <c r="V43" s="1">
        <f t="shared" si="7"/>
        <v>0</v>
      </c>
      <c r="W43" s="1">
        <f t="shared" si="8"/>
        <v>0</v>
      </c>
      <c r="X43" s="1" t="str">
        <f t="shared" ca="1" si="9"/>
        <v/>
      </c>
    </row>
    <row r="44" spans="10:24" ht="13.75" customHeight="1" x14ac:dyDescent="0.2">
      <c r="J44" s="23" t="str">
        <f t="shared" ca="1" si="0"/>
        <v/>
      </c>
      <c r="M44" s="32"/>
      <c r="N44" s="33" t="str">
        <f t="shared" ca="1" si="1"/>
        <v/>
      </c>
      <c r="P44" s="1">
        <f t="shared" si="2"/>
        <v>0</v>
      </c>
      <c r="Q44" s="1">
        <f t="shared" ca="1" si="3"/>
        <v>0</v>
      </c>
      <c r="R44" s="1">
        <f t="shared" si="4"/>
        <v>0</v>
      </c>
      <c r="S44" s="1">
        <f t="shared" ca="1" si="5"/>
        <v>0</v>
      </c>
      <c r="T44" s="1" t="str">
        <f>IF(H44="","",VLOOKUP(H44,'Соль SKU'!$A$1:$B$150,2,0))</f>
        <v/>
      </c>
      <c r="U44" s="1">
        <f t="shared" si="6"/>
        <v>9.4117647058823533</v>
      </c>
      <c r="V44" s="1">
        <f t="shared" si="7"/>
        <v>0</v>
      </c>
      <c r="W44" s="1">
        <f t="shared" si="8"/>
        <v>0</v>
      </c>
      <c r="X44" s="1" t="str">
        <f t="shared" ca="1" si="9"/>
        <v/>
      </c>
    </row>
    <row r="45" spans="10:24" ht="13.75" customHeight="1" x14ac:dyDescent="0.2">
      <c r="J45" s="23" t="str">
        <f t="shared" ca="1" si="0"/>
        <v/>
      </c>
      <c r="M45" s="32"/>
      <c r="N45" s="33" t="str">
        <f t="shared" ca="1" si="1"/>
        <v/>
      </c>
      <c r="P45" s="1">
        <f t="shared" si="2"/>
        <v>0</v>
      </c>
      <c r="Q45" s="1">
        <f t="shared" ca="1" si="3"/>
        <v>0</v>
      </c>
      <c r="R45" s="1">
        <f t="shared" si="4"/>
        <v>0</v>
      </c>
      <c r="S45" s="1">
        <f t="shared" ca="1" si="5"/>
        <v>0</v>
      </c>
      <c r="T45" s="1" t="str">
        <f>IF(H45="","",VLOOKUP(H45,'Соль SKU'!$A$1:$B$150,2,0))</f>
        <v/>
      </c>
      <c r="U45" s="1">
        <f t="shared" si="6"/>
        <v>9.4117647058823533</v>
      </c>
      <c r="V45" s="1">
        <f t="shared" si="7"/>
        <v>0</v>
      </c>
      <c r="W45" s="1">
        <f t="shared" si="8"/>
        <v>0</v>
      </c>
      <c r="X45" s="1" t="str">
        <f t="shared" ca="1" si="9"/>
        <v/>
      </c>
    </row>
    <row r="46" spans="10:24" ht="13.75" customHeight="1" x14ac:dyDescent="0.2">
      <c r="J46" s="23" t="str">
        <f t="shared" ca="1" si="0"/>
        <v/>
      </c>
      <c r="M46" s="32"/>
      <c r="N46" s="33" t="str">
        <f t="shared" ca="1" si="1"/>
        <v/>
      </c>
      <c r="P46" s="1">
        <f t="shared" si="2"/>
        <v>0</v>
      </c>
      <c r="Q46" s="1">
        <f t="shared" ca="1" si="3"/>
        <v>0</v>
      </c>
      <c r="R46" s="1">
        <f t="shared" si="4"/>
        <v>0</v>
      </c>
      <c r="S46" s="1">
        <f t="shared" ca="1" si="5"/>
        <v>0</v>
      </c>
      <c r="T46" s="1" t="str">
        <f>IF(H46="","",VLOOKUP(H46,'Соль SKU'!$A$1:$B$150,2,0))</f>
        <v/>
      </c>
      <c r="U46" s="1">
        <f t="shared" si="6"/>
        <v>9.4117647058823533</v>
      </c>
      <c r="V46" s="1">
        <f t="shared" si="7"/>
        <v>0</v>
      </c>
      <c r="W46" s="1">
        <f t="shared" si="8"/>
        <v>0</v>
      </c>
      <c r="X46" s="1" t="str">
        <f t="shared" ca="1" si="9"/>
        <v/>
      </c>
    </row>
    <row r="47" spans="10:24" ht="13.75" customHeight="1" x14ac:dyDescent="0.2">
      <c r="J47" s="23" t="str">
        <f t="shared" ca="1" si="0"/>
        <v/>
      </c>
      <c r="M47" s="32"/>
      <c r="N47" s="33" t="str">
        <f t="shared" ca="1" si="1"/>
        <v/>
      </c>
      <c r="P47" s="1">
        <f t="shared" si="2"/>
        <v>0</v>
      </c>
      <c r="Q47" s="1">
        <f t="shared" ca="1" si="3"/>
        <v>0</v>
      </c>
      <c r="R47" s="1">
        <f t="shared" si="4"/>
        <v>0</v>
      </c>
      <c r="S47" s="1">
        <f t="shared" ca="1" si="5"/>
        <v>0</v>
      </c>
      <c r="T47" s="1" t="str">
        <f>IF(H47="","",VLOOKUP(H47,'Соль SKU'!$A$1:$B$150,2,0))</f>
        <v/>
      </c>
      <c r="U47" s="1">
        <f t="shared" si="6"/>
        <v>9.4117647058823533</v>
      </c>
      <c r="V47" s="1">
        <f t="shared" si="7"/>
        <v>0</v>
      </c>
      <c r="W47" s="1">
        <f t="shared" si="8"/>
        <v>0</v>
      </c>
      <c r="X47" s="1" t="str">
        <f t="shared" ca="1" si="9"/>
        <v/>
      </c>
    </row>
    <row r="48" spans="10:24" ht="13.75" customHeight="1" x14ac:dyDescent="0.2">
      <c r="J48" s="23" t="str">
        <f t="shared" ca="1" si="0"/>
        <v/>
      </c>
      <c r="M48" s="32"/>
      <c r="N48" s="33" t="str">
        <f t="shared" ca="1" si="1"/>
        <v/>
      </c>
      <c r="P48" s="1">
        <f t="shared" si="2"/>
        <v>0</v>
      </c>
      <c r="Q48" s="1">
        <f t="shared" ca="1" si="3"/>
        <v>0</v>
      </c>
      <c r="R48" s="1">
        <f t="shared" si="4"/>
        <v>0</v>
      </c>
      <c r="S48" s="1">
        <f t="shared" ca="1" si="5"/>
        <v>0</v>
      </c>
      <c r="T48" s="1" t="str">
        <f>IF(H48="","",VLOOKUP(H48,'Соль SKU'!$A$1:$B$150,2,0))</f>
        <v/>
      </c>
      <c r="U48" s="1">
        <f t="shared" si="6"/>
        <v>9.4117647058823533</v>
      </c>
      <c r="V48" s="1">
        <f t="shared" si="7"/>
        <v>0</v>
      </c>
      <c r="W48" s="1">
        <f t="shared" si="8"/>
        <v>0</v>
      </c>
      <c r="X48" s="1" t="str">
        <f t="shared" ca="1" si="9"/>
        <v/>
      </c>
    </row>
    <row r="49" spans="10:24" ht="13.75" customHeight="1" x14ac:dyDescent="0.2">
      <c r="J49" s="23" t="str">
        <f t="shared" ref="J49:J80" ca="1" si="34">IF(M49="", IF(O49="","",X49+(INDIRECT("S" &amp; ROW() - 1) - S49)),IF(O49="", "", INDIRECT("S" &amp; ROW() - 1) - S49))</f>
        <v/>
      </c>
      <c r="M49" s="32"/>
      <c r="N49" s="33" t="str">
        <f t="shared" ref="N49:N80" ca="1" si="35">IF(M49="", IF(X49=0, "", X49), IF(V49 = "", "", IF(V49/U49 = 0, "", V49/U49)))</f>
        <v/>
      </c>
      <c r="P49" s="1">
        <f t="shared" ref="P49:P80" si="36">IF(O49 = "-", -W49,I49)</f>
        <v>0</v>
      </c>
      <c r="Q49" s="1">
        <f t="shared" ca="1" si="3"/>
        <v>0</v>
      </c>
      <c r="R49" s="1">
        <f t="shared" ref="R49:R80" si="37">IF(O49="-",1,0)</f>
        <v>0</v>
      </c>
      <c r="S49" s="1">
        <f t="shared" ref="S49:S80" ca="1" si="38">IF(Q49 = 0, INDIRECT("S" &amp; ROW() - 1), Q49)</f>
        <v>0</v>
      </c>
      <c r="T49" s="1" t="str">
        <f>IF(H49="","",VLOOKUP(H49,'Соль SKU'!$A$1:$B$150,2,0))</f>
        <v/>
      </c>
      <c r="U49" s="1">
        <f t="shared" ref="U49:U80" si="39">8000/850</f>
        <v>9.4117647058823533</v>
      </c>
      <c r="V49" s="1">
        <f t="shared" ref="V49:V80" si="40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1">
        <f t="shared" ref="W49:W80" si="41">IF(V49 = "", "", V49/U49)</f>
        <v>0</v>
      </c>
      <c r="X49" s="1" t="str">
        <f t="shared" ref="X49:X80" ca="1" si="42">IF(O49="", "", MAX(ROUND(-(INDIRECT("S" &amp; ROW() - 1) - S49)/850, 0), 1) * 850)</f>
        <v/>
      </c>
    </row>
    <row r="50" spans="10:24" ht="13.75" customHeight="1" x14ac:dyDescent="0.2">
      <c r="J50" s="23" t="str">
        <f t="shared" ca="1" si="34"/>
        <v/>
      </c>
      <c r="M50" s="32"/>
      <c r="N50" s="33" t="str">
        <f t="shared" ca="1" si="35"/>
        <v/>
      </c>
      <c r="P50" s="1">
        <f t="shared" si="36"/>
        <v>0</v>
      </c>
      <c r="Q50" s="1">
        <f t="shared" ca="1" si="3"/>
        <v>0</v>
      </c>
      <c r="R50" s="1">
        <f t="shared" si="37"/>
        <v>0</v>
      </c>
      <c r="S50" s="1">
        <f t="shared" ca="1" si="38"/>
        <v>0</v>
      </c>
      <c r="T50" s="1" t="str">
        <f>IF(H50="","",VLOOKUP(H50,'Соль SKU'!$A$1:$B$150,2,0))</f>
        <v/>
      </c>
      <c r="U50" s="1">
        <f t="shared" si="39"/>
        <v>9.4117647058823533</v>
      </c>
      <c r="V50" s="1">
        <f t="shared" si="40"/>
        <v>0</v>
      </c>
      <c r="W50" s="1">
        <f t="shared" si="41"/>
        <v>0</v>
      </c>
      <c r="X50" s="1" t="str">
        <f t="shared" ca="1" si="42"/>
        <v/>
      </c>
    </row>
    <row r="51" spans="10:24" ht="13.75" customHeight="1" x14ac:dyDescent="0.2">
      <c r="J51" s="23" t="str">
        <f t="shared" ca="1" si="34"/>
        <v/>
      </c>
      <c r="M51" s="32"/>
      <c r="N51" s="33" t="str">
        <f t="shared" ca="1" si="35"/>
        <v/>
      </c>
      <c r="P51" s="1">
        <f t="shared" si="36"/>
        <v>0</v>
      </c>
      <c r="Q51" s="1">
        <f t="shared" ca="1" si="3"/>
        <v>0</v>
      </c>
      <c r="R51" s="1">
        <f t="shared" si="37"/>
        <v>0</v>
      </c>
      <c r="S51" s="1">
        <f t="shared" ca="1" si="38"/>
        <v>0</v>
      </c>
      <c r="T51" s="1" t="str">
        <f>IF(H51="","",VLOOKUP(H51,'Соль SKU'!$A$1:$B$150,2,0))</f>
        <v/>
      </c>
      <c r="U51" s="1">
        <f t="shared" si="39"/>
        <v>9.4117647058823533</v>
      </c>
      <c r="V51" s="1">
        <f t="shared" si="40"/>
        <v>0</v>
      </c>
      <c r="W51" s="1">
        <f t="shared" si="41"/>
        <v>0</v>
      </c>
      <c r="X51" s="1" t="str">
        <f t="shared" ca="1" si="42"/>
        <v/>
      </c>
    </row>
    <row r="52" spans="10:24" ht="13.75" customHeight="1" x14ac:dyDescent="0.2">
      <c r="J52" s="23" t="str">
        <f t="shared" ca="1" si="34"/>
        <v/>
      </c>
      <c r="M52" s="32"/>
      <c r="N52" s="33" t="str">
        <f t="shared" ca="1" si="35"/>
        <v/>
      </c>
      <c r="P52" s="1">
        <f t="shared" si="36"/>
        <v>0</v>
      </c>
      <c r="Q52" s="1">
        <f t="shared" ca="1" si="3"/>
        <v>0</v>
      </c>
      <c r="R52" s="1">
        <f t="shared" si="37"/>
        <v>0</v>
      </c>
      <c r="S52" s="1">
        <f t="shared" ca="1" si="38"/>
        <v>0</v>
      </c>
      <c r="T52" s="1" t="str">
        <f>IF(H52="","",VLOOKUP(H52,'Соль SKU'!$A$1:$B$150,2,0))</f>
        <v/>
      </c>
      <c r="U52" s="1">
        <f t="shared" si="39"/>
        <v>9.4117647058823533</v>
      </c>
      <c r="V52" s="1">
        <f t="shared" si="40"/>
        <v>0</v>
      </c>
      <c r="W52" s="1">
        <f t="shared" si="41"/>
        <v>0</v>
      </c>
      <c r="X52" s="1" t="str">
        <f t="shared" ca="1" si="42"/>
        <v/>
      </c>
    </row>
    <row r="53" spans="10:24" ht="13.75" customHeight="1" x14ac:dyDescent="0.2">
      <c r="J53" s="23" t="str">
        <f t="shared" ca="1" si="34"/>
        <v/>
      </c>
      <c r="M53" s="32"/>
      <c r="N53" s="33" t="str">
        <f t="shared" ca="1" si="35"/>
        <v/>
      </c>
      <c r="P53" s="1">
        <f t="shared" si="36"/>
        <v>0</v>
      </c>
      <c r="Q53" s="1">
        <f t="shared" ca="1" si="3"/>
        <v>0</v>
      </c>
      <c r="R53" s="1">
        <f t="shared" si="37"/>
        <v>0</v>
      </c>
      <c r="S53" s="1">
        <f t="shared" ca="1" si="38"/>
        <v>0</v>
      </c>
      <c r="T53" s="1" t="str">
        <f>IF(H53="","",VLOOKUP(H53,'Соль SKU'!$A$1:$B$150,2,0))</f>
        <v/>
      </c>
      <c r="U53" s="1">
        <f t="shared" si="39"/>
        <v>9.4117647058823533</v>
      </c>
      <c r="V53" s="1">
        <f t="shared" si="40"/>
        <v>0</v>
      </c>
      <c r="W53" s="1">
        <f t="shared" si="41"/>
        <v>0</v>
      </c>
      <c r="X53" s="1" t="str">
        <f t="shared" ca="1" si="42"/>
        <v/>
      </c>
    </row>
    <row r="54" spans="10:24" ht="13.75" customHeight="1" x14ac:dyDescent="0.2">
      <c r="J54" s="23" t="str">
        <f t="shared" ca="1" si="34"/>
        <v/>
      </c>
      <c r="M54" s="32"/>
      <c r="N54" s="33" t="str">
        <f t="shared" ca="1" si="35"/>
        <v/>
      </c>
      <c r="P54" s="1">
        <f t="shared" si="36"/>
        <v>0</v>
      </c>
      <c r="Q54" s="1">
        <f t="shared" ca="1" si="3"/>
        <v>0</v>
      </c>
      <c r="R54" s="1">
        <f t="shared" si="37"/>
        <v>0</v>
      </c>
      <c r="S54" s="1">
        <f t="shared" ca="1" si="38"/>
        <v>0</v>
      </c>
      <c r="T54" s="1" t="str">
        <f>IF(H54="","",VLOOKUP(H54,'Соль SKU'!$A$1:$B$150,2,0))</f>
        <v/>
      </c>
      <c r="U54" s="1">
        <f t="shared" si="39"/>
        <v>9.4117647058823533</v>
      </c>
      <c r="V54" s="1">
        <f t="shared" si="40"/>
        <v>0</v>
      </c>
      <c r="W54" s="1">
        <f t="shared" si="41"/>
        <v>0</v>
      </c>
      <c r="X54" s="1" t="str">
        <f t="shared" ca="1" si="42"/>
        <v/>
      </c>
    </row>
    <row r="55" spans="10:24" ht="13.75" customHeight="1" x14ac:dyDescent="0.2">
      <c r="J55" s="23" t="str">
        <f t="shared" ca="1" si="34"/>
        <v/>
      </c>
      <c r="M55" s="32"/>
      <c r="N55" s="33" t="str">
        <f t="shared" ca="1" si="35"/>
        <v/>
      </c>
      <c r="P55" s="1">
        <f t="shared" si="36"/>
        <v>0</v>
      </c>
      <c r="Q55" s="1">
        <f t="shared" ca="1" si="3"/>
        <v>0</v>
      </c>
      <c r="R55" s="1">
        <f t="shared" si="37"/>
        <v>0</v>
      </c>
      <c r="S55" s="1">
        <f t="shared" ca="1" si="38"/>
        <v>0</v>
      </c>
      <c r="T55" s="1" t="str">
        <f>IF(H55="","",VLOOKUP(H55,'Соль SKU'!$A$1:$B$150,2,0))</f>
        <v/>
      </c>
      <c r="U55" s="1">
        <f t="shared" si="39"/>
        <v>9.4117647058823533</v>
      </c>
      <c r="V55" s="1">
        <f t="shared" si="40"/>
        <v>0</v>
      </c>
      <c r="W55" s="1">
        <f t="shared" si="41"/>
        <v>0</v>
      </c>
      <c r="X55" s="1" t="str">
        <f t="shared" ca="1" si="42"/>
        <v/>
      </c>
    </row>
    <row r="56" spans="10:24" ht="13.75" customHeight="1" x14ac:dyDescent="0.2">
      <c r="J56" s="23" t="str">
        <f t="shared" ca="1" si="34"/>
        <v/>
      </c>
      <c r="M56" s="32"/>
      <c r="N56" s="33" t="str">
        <f t="shared" ca="1" si="35"/>
        <v/>
      </c>
      <c r="P56" s="1">
        <f t="shared" si="36"/>
        <v>0</v>
      </c>
      <c r="Q56" s="1">
        <f t="shared" ca="1" si="3"/>
        <v>0</v>
      </c>
      <c r="R56" s="1">
        <f t="shared" si="37"/>
        <v>0</v>
      </c>
      <c r="S56" s="1">
        <f t="shared" ca="1" si="38"/>
        <v>0</v>
      </c>
      <c r="T56" s="1" t="str">
        <f>IF(H56="","",VLOOKUP(H56,'Соль SKU'!$A$1:$B$150,2,0))</f>
        <v/>
      </c>
      <c r="U56" s="1">
        <f t="shared" si="39"/>
        <v>9.4117647058823533</v>
      </c>
      <c r="V56" s="1">
        <f t="shared" si="40"/>
        <v>0</v>
      </c>
      <c r="W56" s="1">
        <f t="shared" si="41"/>
        <v>0</v>
      </c>
      <c r="X56" s="1" t="str">
        <f t="shared" ca="1" si="42"/>
        <v/>
      </c>
    </row>
    <row r="57" spans="10:24" ht="13.75" customHeight="1" x14ac:dyDescent="0.2">
      <c r="J57" s="23" t="str">
        <f t="shared" ca="1" si="34"/>
        <v/>
      </c>
      <c r="M57" s="32"/>
      <c r="N57" s="33" t="str">
        <f t="shared" ca="1" si="35"/>
        <v/>
      </c>
      <c r="P57" s="1">
        <f t="shared" si="36"/>
        <v>0</v>
      </c>
      <c r="Q57" s="1">
        <f t="shared" ref="Q57:Q82" ca="1" si="43">IF(O57="-",SUM(INDIRECT(ADDRESS(2,COLUMN(P57))&amp;":"&amp;ADDRESS(ROW(),COLUMN(P57)))),0)</f>
        <v>0</v>
      </c>
      <c r="R57" s="1">
        <f t="shared" si="37"/>
        <v>0</v>
      </c>
      <c r="S57" s="1">
        <f t="shared" ca="1" si="38"/>
        <v>0</v>
      </c>
      <c r="T57" s="1" t="str">
        <f>IF(H57="","",VLOOKUP(H57,'Соль SKU'!$A$1:$B$150,2,0))</f>
        <v/>
      </c>
      <c r="U57" s="1">
        <f t="shared" si="39"/>
        <v>9.4117647058823533</v>
      </c>
      <c r="V57" s="1">
        <f t="shared" si="40"/>
        <v>0</v>
      </c>
      <c r="W57" s="1">
        <f t="shared" si="41"/>
        <v>0</v>
      </c>
      <c r="X57" s="1" t="str">
        <f t="shared" ca="1" si="42"/>
        <v/>
      </c>
    </row>
    <row r="58" spans="10:24" ht="13.75" customHeight="1" x14ac:dyDescent="0.2">
      <c r="J58" s="23" t="str">
        <f t="shared" ca="1" si="34"/>
        <v/>
      </c>
      <c r="M58" s="32"/>
      <c r="N58" s="33" t="str">
        <f t="shared" ca="1" si="35"/>
        <v/>
      </c>
      <c r="P58" s="1">
        <f t="shared" si="36"/>
        <v>0</v>
      </c>
      <c r="Q58" s="1">
        <f t="shared" ca="1" si="43"/>
        <v>0</v>
      </c>
      <c r="R58" s="1">
        <f t="shared" si="37"/>
        <v>0</v>
      </c>
      <c r="S58" s="1">
        <f t="shared" ca="1" si="38"/>
        <v>0</v>
      </c>
      <c r="T58" s="1" t="str">
        <f>IF(H58="","",VLOOKUP(H58,'Соль SKU'!$A$1:$B$150,2,0))</f>
        <v/>
      </c>
      <c r="U58" s="1">
        <f t="shared" si="39"/>
        <v>9.4117647058823533</v>
      </c>
      <c r="V58" s="1">
        <f t="shared" si="40"/>
        <v>0</v>
      </c>
      <c r="W58" s="1">
        <f t="shared" si="41"/>
        <v>0</v>
      </c>
      <c r="X58" s="1" t="str">
        <f t="shared" ca="1" si="42"/>
        <v/>
      </c>
    </row>
    <row r="59" spans="10:24" ht="13.75" customHeight="1" x14ac:dyDescent="0.2">
      <c r="J59" s="23" t="str">
        <f t="shared" ca="1" si="34"/>
        <v/>
      </c>
      <c r="M59" s="32"/>
      <c r="N59" s="33" t="str">
        <f t="shared" ca="1" si="35"/>
        <v/>
      </c>
      <c r="P59" s="1">
        <f t="shared" si="36"/>
        <v>0</v>
      </c>
      <c r="Q59" s="1">
        <f t="shared" ca="1" si="43"/>
        <v>0</v>
      </c>
      <c r="R59" s="1">
        <f t="shared" si="37"/>
        <v>0</v>
      </c>
      <c r="S59" s="1">
        <f t="shared" ca="1" si="38"/>
        <v>0</v>
      </c>
      <c r="T59" s="1" t="str">
        <f>IF(H59="","",VLOOKUP(H59,'Соль SKU'!$A$1:$B$150,2,0))</f>
        <v/>
      </c>
      <c r="U59" s="1">
        <f t="shared" si="39"/>
        <v>9.4117647058823533</v>
      </c>
      <c r="V59" s="1">
        <f t="shared" si="40"/>
        <v>0</v>
      </c>
      <c r="W59" s="1">
        <f t="shared" si="41"/>
        <v>0</v>
      </c>
      <c r="X59" s="1" t="str">
        <f t="shared" ca="1" si="42"/>
        <v/>
      </c>
    </row>
    <row r="60" spans="10:24" ht="13.75" customHeight="1" x14ac:dyDescent="0.2">
      <c r="J60" s="23" t="str">
        <f t="shared" ca="1" si="34"/>
        <v/>
      </c>
      <c r="M60" s="32"/>
      <c r="N60" s="33" t="str">
        <f t="shared" ca="1" si="35"/>
        <v/>
      </c>
      <c r="P60" s="1">
        <f t="shared" si="36"/>
        <v>0</v>
      </c>
      <c r="Q60" s="1">
        <f t="shared" ca="1" si="43"/>
        <v>0</v>
      </c>
      <c r="R60" s="1">
        <f t="shared" si="37"/>
        <v>0</v>
      </c>
      <c r="S60" s="1">
        <f t="shared" ca="1" si="38"/>
        <v>0</v>
      </c>
      <c r="T60" s="1" t="str">
        <f>IF(H60="","",VLOOKUP(H60,'Соль SKU'!$A$1:$B$150,2,0))</f>
        <v/>
      </c>
      <c r="U60" s="1">
        <f t="shared" si="39"/>
        <v>9.4117647058823533</v>
      </c>
      <c r="V60" s="1">
        <f t="shared" si="40"/>
        <v>0</v>
      </c>
      <c r="W60" s="1">
        <f t="shared" si="41"/>
        <v>0</v>
      </c>
      <c r="X60" s="1" t="str">
        <f t="shared" ca="1" si="42"/>
        <v/>
      </c>
    </row>
    <row r="61" spans="10:24" ht="13.75" customHeight="1" x14ac:dyDescent="0.2">
      <c r="J61" s="23" t="str">
        <f t="shared" ca="1" si="34"/>
        <v/>
      </c>
      <c r="M61" s="32"/>
      <c r="N61" s="33" t="str">
        <f t="shared" ca="1" si="35"/>
        <v/>
      </c>
      <c r="P61" s="1">
        <f t="shared" si="36"/>
        <v>0</v>
      </c>
      <c r="Q61" s="1">
        <f t="shared" ca="1" si="43"/>
        <v>0</v>
      </c>
      <c r="R61" s="1">
        <f t="shared" si="37"/>
        <v>0</v>
      </c>
      <c r="S61" s="1">
        <f t="shared" ca="1" si="38"/>
        <v>0</v>
      </c>
      <c r="T61" s="1" t="str">
        <f>IF(H61="","",VLOOKUP(H61,'Соль SKU'!$A$1:$B$150,2,0))</f>
        <v/>
      </c>
      <c r="U61" s="1">
        <f t="shared" si="39"/>
        <v>9.4117647058823533</v>
      </c>
      <c r="V61" s="1">
        <f t="shared" si="40"/>
        <v>0</v>
      </c>
      <c r="W61" s="1">
        <f t="shared" si="41"/>
        <v>0</v>
      </c>
      <c r="X61" s="1" t="str">
        <f t="shared" ca="1" si="42"/>
        <v/>
      </c>
    </row>
    <row r="62" spans="10:24" ht="13.75" customHeight="1" x14ac:dyDescent="0.2">
      <c r="J62" s="23" t="str">
        <f t="shared" ca="1" si="34"/>
        <v/>
      </c>
      <c r="M62" s="32"/>
      <c r="N62" s="33" t="str">
        <f t="shared" ca="1" si="35"/>
        <v/>
      </c>
      <c r="P62" s="1">
        <f t="shared" si="36"/>
        <v>0</v>
      </c>
      <c r="Q62" s="1">
        <f t="shared" ca="1" si="43"/>
        <v>0</v>
      </c>
      <c r="R62" s="1">
        <f t="shared" si="37"/>
        <v>0</v>
      </c>
      <c r="S62" s="1">
        <f t="shared" ca="1" si="38"/>
        <v>0</v>
      </c>
      <c r="T62" s="1" t="str">
        <f>IF(H62="","",VLOOKUP(H62,'Соль SKU'!$A$1:$B$150,2,0))</f>
        <v/>
      </c>
      <c r="U62" s="1">
        <f t="shared" si="39"/>
        <v>9.4117647058823533</v>
      </c>
      <c r="V62" s="1">
        <f t="shared" si="40"/>
        <v>0</v>
      </c>
      <c r="W62" s="1">
        <f t="shared" si="41"/>
        <v>0</v>
      </c>
      <c r="X62" s="1" t="str">
        <f t="shared" ca="1" si="42"/>
        <v/>
      </c>
    </row>
    <row r="63" spans="10:24" ht="13.75" customHeight="1" x14ac:dyDescent="0.2">
      <c r="J63" s="23" t="str">
        <f t="shared" ca="1" si="34"/>
        <v/>
      </c>
      <c r="M63" s="32"/>
      <c r="N63" s="33" t="str">
        <f t="shared" ca="1" si="35"/>
        <v/>
      </c>
      <c r="P63" s="1">
        <f t="shared" si="36"/>
        <v>0</v>
      </c>
      <c r="Q63" s="1">
        <f t="shared" ca="1" si="43"/>
        <v>0</v>
      </c>
      <c r="R63" s="1">
        <f t="shared" si="37"/>
        <v>0</v>
      </c>
      <c r="S63" s="1">
        <f t="shared" ca="1" si="38"/>
        <v>0</v>
      </c>
      <c r="T63" s="1" t="str">
        <f>IF(H63="","",VLOOKUP(H63,'Соль SKU'!$A$1:$B$150,2,0))</f>
        <v/>
      </c>
      <c r="U63" s="1">
        <f t="shared" si="39"/>
        <v>9.4117647058823533</v>
      </c>
      <c r="V63" s="1">
        <f t="shared" si="40"/>
        <v>0</v>
      </c>
      <c r="W63" s="1">
        <f t="shared" si="41"/>
        <v>0</v>
      </c>
      <c r="X63" s="1" t="str">
        <f t="shared" ca="1" si="42"/>
        <v/>
      </c>
    </row>
    <row r="64" spans="10:24" ht="13.75" customHeight="1" x14ac:dyDescent="0.2">
      <c r="J64" s="23" t="str">
        <f t="shared" ca="1" si="34"/>
        <v/>
      </c>
      <c r="M64" s="32"/>
      <c r="N64" s="33" t="str">
        <f t="shared" ca="1" si="35"/>
        <v/>
      </c>
      <c r="P64" s="1">
        <f t="shared" si="36"/>
        <v>0</v>
      </c>
      <c r="Q64" s="1">
        <f t="shared" ca="1" si="43"/>
        <v>0</v>
      </c>
      <c r="R64" s="1">
        <f t="shared" si="37"/>
        <v>0</v>
      </c>
      <c r="S64" s="1">
        <f t="shared" ca="1" si="38"/>
        <v>0</v>
      </c>
      <c r="T64" s="1" t="str">
        <f>IF(H64="","",VLOOKUP(H64,'Соль SKU'!$A$1:$B$150,2,0))</f>
        <v/>
      </c>
      <c r="U64" s="1">
        <f t="shared" si="39"/>
        <v>9.4117647058823533</v>
      </c>
      <c r="V64" s="1">
        <f t="shared" si="40"/>
        <v>0</v>
      </c>
      <c r="W64" s="1">
        <f t="shared" si="41"/>
        <v>0</v>
      </c>
      <c r="X64" s="1" t="str">
        <f t="shared" ca="1" si="42"/>
        <v/>
      </c>
    </row>
    <row r="65" spans="10:24" ht="13.75" customHeight="1" x14ac:dyDescent="0.2">
      <c r="J65" s="23" t="str">
        <f t="shared" ca="1" si="34"/>
        <v/>
      </c>
      <c r="M65" s="32"/>
      <c r="N65" s="33" t="str">
        <f t="shared" ca="1" si="35"/>
        <v/>
      </c>
      <c r="P65" s="1">
        <f t="shared" si="36"/>
        <v>0</v>
      </c>
      <c r="Q65" s="1">
        <f t="shared" ca="1" si="43"/>
        <v>0</v>
      </c>
      <c r="R65" s="1">
        <f t="shared" si="37"/>
        <v>0</v>
      </c>
      <c r="S65" s="1">
        <f t="shared" ca="1" si="38"/>
        <v>0</v>
      </c>
      <c r="T65" s="1" t="str">
        <f>IF(H65="","",VLOOKUP(H65,'Соль SKU'!$A$1:$B$150,2,0))</f>
        <v/>
      </c>
      <c r="U65" s="1">
        <f t="shared" si="39"/>
        <v>9.4117647058823533</v>
      </c>
      <c r="V65" s="1">
        <f t="shared" si="40"/>
        <v>0</v>
      </c>
      <c r="W65" s="1">
        <f t="shared" si="41"/>
        <v>0</v>
      </c>
      <c r="X65" s="1" t="str">
        <f t="shared" ca="1" si="42"/>
        <v/>
      </c>
    </row>
    <row r="66" spans="10:24" ht="13.75" customHeight="1" x14ac:dyDescent="0.2">
      <c r="J66" s="23" t="str">
        <f t="shared" ca="1" si="34"/>
        <v/>
      </c>
      <c r="M66" s="32"/>
      <c r="N66" s="33" t="str">
        <f t="shared" ca="1" si="35"/>
        <v/>
      </c>
      <c r="P66" s="1">
        <f t="shared" si="36"/>
        <v>0</v>
      </c>
      <c r="Q66" s="1">
        <f t="shared" ca="1" si="43"/>
        <v>0</v>
      </c>
      <c r="R66" s="1">
        <f t="shared" si="37"/>
        <v>0</v>
      </c>
      <c r="S66" s="1">
        <f t="shared" ca="1" si="38"/>
        <v>0</v>
      </c>
      <c r="T66" s="1" t="str">
        <f>IF(H66="","",VLOOKUP(H66,'Соль SKU'!$A$1:$B$150,2,0))</f>
        <v/>
      </c>
      <c r="U66" s="1">
        <f t="shared" si="39"/>
        <v>9.4117647058823533</v>
      </c>
      <c r="V66" s="1">
        <f t="shared" si="40"/>
        <v>0</v>
      </c>
      <c r="W66" s="1">
        <f t="shared" si="41"/>
        <v>0</v>
      </c>
      <c r="X66" s="1" t="str">
        <f t="shared" ca="1" si="42"/>
        <v/>
      </c>
    </row>
    <row r="67" spans="10:24" ht="13.75" customHeight="1" x14ac:dyDescent="0.2">
      <c r="J67" s="23" t="str">
        <f t="shared" ca="1" si="34"/>
        <v/>
      </c>
      <c r="M67" s="32"/>
      <c r="N67" s="33" t="str">
        <f t="shared" ca="1" si="35"/>
        <v/>
      </c>
      <c r="P67" s="1">
        <f t="shared" si="36"/>
        <v>0</v>
      </c>
      <c r="Q67" s="1">
        <f t="shared" ca="1" si="43"/>
        <v>0</v>
      </c>
      <c r="R67" s="1">
        <f t="shared" si="37"/>
        <v>0</v>
      </c>
      <c r="S67" s="1">
        <f t="shared" ca="1" si="38"/>
        <v>0</v>
      </c>
      <c r="T67" s="1" t="str">
        <f>IF(H67="","",VLOOKUP(H67,'Соль SKU'!$A$1:$B$150,2,0))</f>
        <v/>
      </c>
      <c r="U67" s="1">
        <f t="shared" si="39"/>
        <v>9.4117647058823533</v>
      </c>
      <c r="V67" s="1">
        <f t="shared" si="40"/>
        <v>0</v>
      </c>
      <c r="W67" s="1">
        <f t="shared" si="41"/>
        <v>0</v>
      </c>
      <c r="X67" s="1" t="str">
        <f t="shared" ca="1" si="42"/>
        <v/>
      </c>
    </row>
    <row r="68" spans="10:24" ht="13.75" customHeight="1" x14ac:dyDescent="0.2">
      <c r="J68" s="23" t="str">
        <f t="shared" ca="1" si="34"/>
        <v/>
      </c>
      <c r="M68" s="32"/>
      <c r="N68" s="33" t="str">
        <f t="shared" ca="1" si="35"/>
        <v/>
      </c>
      <c r="P68" s="1">
        <f t="shared" si="36"/>
        <v>0</v>
      </c>
      <c r="Q68" s="1">
        <f t="shared" ca="1" si="43"/>
        <v>0</v>
      </c>
      <c r="R68" s="1">
        <f t="shared" si="37"/>
        <v>0</v>
      </c>
      <c r="S68" s="1">
        <f t="shared" ca="1" si="38"/>
        <v>0</v>
      </c>
      <c r="T68" s="1" t="str">
        <f>IF(H68="","",VLOOKUP(H68,'Соль SKU'!$A$1:$B$150,2,0))</f>
        <v/>
      </c>
      <c r="U68" s="1">
        <f t="shared" si="39"/>
        <v>9.4117647058823533</v>
      </c>
      <c r="V68" s="1">
        <f t="shared" si="40"/>
        <v>0</v>
      </c>
      <c r="W68" s="1">
        <f t="shared" si="41"/>
        <v>0</v>
      </c>
      <c r="X68" s="1" t="str">
        <f t="shared" ca="1" si="42"/>
        <v/>
      </c>
    </row>
    <row r="69" spans="10:24" ht="13.75" customHeight="1" x14ac:dyDescent="0.2">
      <c r="J69" s="23" t="str">
        <f t="shared" ca="1" si="34"/>
        <v/>
      </c>
      <c r="M69" s="32"/>
      <c r="N69" s="33" t="str">
        <f t="shared" ca="1" si="35"/>
        <v/>
      </c>
      <c r="P69" s="1">
        <f t="shared" si="36"/>
        <v>0</v>
      </c>
      <c r="Q69" s="1">
        <f t="shared" ca="1" si="43"/>
        <v>0</v>
      </c>
      <c r="R69" s="1">
        <f t="shared" si="37"/>
        <v>0</v>
      </c>
      <c r="S69" s="1">
        <f t="shared" ca="1" si="38"/>
        <v>0</v>
      </c>
      <c r="T69" s="1" t="str">
        <f>IF(H69="","",VLOOKUP(H69,'Соль SKU'!$A$1:$B$150,2,0))</f>
        <v/>
      </c>
      <c r="U69" s="1">
        <f t="shared" si="39"/>
        <v>9.4117647058823533</v>
      </c>
      <c r="V69" s="1">
        <f t="shared" si="40"/>
        <v>0</v>
      </c>
      <c r="W69" s="1">
        <f t="shared" si="41"/>
        <v>0</v>
      </c>
      <c r="X69" s="1" t="str">
        <f t="shared" ca="1" si="42"/>
        <v/>
      </c>
    </row>
    <row r="70" spans="10:24" ht="13.75" customHeight="1" x14ac:dyDescent="0.2">
      <c r="J70" s="23" t="str">
        <f t="shared" ca="1" si="34"/>
        <v/>
      </c>
      <c r="M70" s="32"/>
      <c r="N70" s="33" t="str">
        <f t="shared" ca="1" si="35"/>
        <v/>
      </c>
      <c r="P70" s="1">
        <f t="shared" si="36"/>
        <v>0</v>
      </c>
      <c r="Q70" s="1">
        <f t="shared" ca="1" si="43"/>
        <v>0</v>
      </c>
      <c r="R70" s="1">
        <f t="shared" si="37"/>
        <v>0</v>
      </c>
      <c r="S70" s="1">
        <f t="shared" ca="1" si="38"/>
        <v>0</v>
      </c>
      <c r="T70" s="1" t="str">
        <f>IF(H70="","",VLOOKUP(H70,'Соль SKU'!$A$1:$B$150,2,0))</f>
        <v/>
      </c>
      <c r="U70" s="1">
        <f t="shared" si="39"/>
        <v>9.4117647058823533</v>
      </c>
      <c r="V70" s="1">
        <f t="shared" si="40"/>
        <v>0</v>
      </c>
      <c r="W70" s="1">
        <f t="shared" si="41"/>
        <v>0</v>
      </c>
      <c r="X70" s="1" t="str">
        <f t="shared" ca="1" si="42"/>
        <v/>
      </c>
    </row>
    <row r="71" spans="10:24" ht="13.75" customHeight="1" x14ac:dyDescent="0.2">
      <c r="J71" s="23" t="str">
        <f t="shared" ca="1" si="34"/>
        <v/>
      </c>
      <c r="M71" s="32"/>
      <c r="N71" s="33" t="str">
        <f t="shared" ca="1" si="35"/>
        <v/>
      </c>
      <c r="P71" s="1">
        <f t="shared" si="36"/>
        <v>0</v>
      </c>
      <c r="Q71" s="1">
        <f t="shared" ca="1" si="43"/>
        <v>0</v>
      </c>
      <c r="R71" s="1">
        <f t="shared" si="37"/>
        <v>0</v>
      </c>
      <c r="S71" s="1">
        <f t="shared" ca="1" si="38"/>
        <v>0</v>
      </c>
      <c r="T71" s="1" t="str">
        <f>IF(H71="","",VLOOKUP(H71,'Соль SKU'!$A$1:$B$150,2,0))</f>
        <v/>
      </c>
      <c r="U71" s="1">
        <f t="shared" si="39"/>
        <v>9.4117647058823533</v>
      </c>
      <c r="V71" s="1">
        <f t="shared" si="40"/>
        <v>0</v>
      </c>
      <c r="W71" s="1">
        <f t="shared" si="41"/>
        <v>0</v>
      </c>
      <c r="X71" s="1" t="str">
        <f t="shared" ca="1" si="42"/>
        <v/>
      </c>
    </row>
    <row r="72" spans="10:24" ht="13.75" customHeight="1" x14ac:dyDescent="0.2">
      <c r="J72" s="23" t="str">
        <f t="shared" ca="1" si="34"/>
        <v/>
      </c>
      <c r="M72" s="32"/>
      <c r="N72" s="33" t="str">
        <f t="shared" ca="1" si="35"/>
        <v/>
      </c>
      <c r="P72" s="1">
        <f t="shared" si="36"/>
        <v>0</v>
      </c>
      <c r="Q72" s="1">
        <f t="shared" ca="1" si="43"/>
        <v>0</v>
      </c>
      <c r="R72" s="1">
        <f t="shared" si="37"/>
        <v>0</v>
      </c>
      <c r="S72" s="1">
        <f t="shared" ca="1" si="38"/>
        <v>0</v>
      </c>
      <c r="T72" s="1" t="str">
        <f>IF(H72="","",VLOOKUP(H72,'Соль SKU'!$A$1:$B$150,2,0))</f>
        <v/>
      </c>
      <c r="U72" s="1">
        <f t="shared" si="39"/>
        <v>9.4117647058823533</v>
      </c>
      <c r="V72" s="1">
        <f t="shared" si="40"/>
        <v>0</v>
      </c>
      <c r="W72" s="1">
        <f t="shared" si="41"/>
        <v>0</v>
      </c>
      <c r="X72" s="1" t="str">
        <f t="shared" ca="1" si="42"/>
        <v/>
      </c>
    </row>
    <row r="73" spans="10:24" ht="13.75" customHeight="1" x14ac:dyDescent="0.2">
      <c r="J73" s="23" t="str">
        <f t="shared" ca="1" si="34"/>
        <v/>
      </c>
      <c r="M73" s="32"/>
      <c r="N73" s="33" t="str">
        <f t="shared" ca="1" si="35"/>
        <v/>
      </c>
      <c r="P73" s="1">
        <f t="shared" si="36"/>
        <v>0</v>
      </c>
      <c r="Q73" s="1">
        <f t="shared" ca="1" si="43"/>
        <v>0</v>
      </c>
      <c r="R73" s="1">
        <f t="shared" si="37"/>
        <v>0</v>
      </c>
      <c r="S73" s="1">
        <f t="shared" ca="1" si="38"/>
        <v>0</v>
      </c>
      <c r="T73" s="1" t="str">
        <f>IF(H73="","",VLOOKUP(H73,'Соль SKU'!$A$1:$B$150,2,0))</f>
        <v/>
      </c>
      <c r="U73" s="1">
        <f t="shared" si="39"/>
        <v>9.4117647058823533</v>
      </c>
      <c r="V73" s="1">
        <f t="shared" si="40"/>
        <v>0</v>
      </c>
      <c r="W73" s="1">
        <f t="shared" si="41"/>
        <v>0</v>
      </c>
      <c r="X73" s="1" t="str">
        <f t="shared" ca="1" si="42"/>
        <v/>
      </c>
    </row>
    <row r="74" spans="10:24" ht="13.75" customHeight="1" x14ac:dyDescent="0.2">
      <c r="J74" s="23" t="str">
        <f t="shared" ca="1" si="34"/>
        <v/>
      </c>
      <c r="M74" s="32"/>
      <c r="N74" s="33" t="str">
        <f t="shared" ca="1" si="35"/>
        <v/>
      </c>
      <c r="P74" s="1">
        <f t="shared" si="36"/>
        <v>0</v>
      </c>
      <c r="Q74" s="1">
        <f t="shared" ca="1" si="43"/>
        <v>0</v>
      </c>
      <c r="R74" s="1">
        <f t="shared" si="37"/>
        <v>0</v>
      </c>
      <c r="S74" s="1">
        <f t="shared" ca="1" si="38"/>
        <v>0</v>
      </c>
      <c r="T74" s="1" t="str">
        <f>IF(H74="","",VLOOKUP(H74,'Соль SKU'!$A$1:$B$150,2,0))</f>
        <v/>
      </c>
      <c r="U74" s="1">
        <f t="shared" si="39"/>
        <v>9.4117647058823533</v>
      </c>
      <c r="V74" s="1">
        <f t="shared" si="40"/>
        <v>0</v>
      </c>
      <c r="W74" s="1">
        <f t="shared" si="41"/>
        <v>0</v>
      </c>
      <c r="X74" s="1" t="str">
        <f t="shared" ca="1" si="42"/>
        <v/>
      </c>
    </row>
    <row r="75" spans="10:24" ht="13.75" customHeight="1" x14ac:dyDescent="0.2">
      <c r="J75" s="23" t="str">
        <f t="shared" ca="1" si="34"/>
        <v/>
      </c>
      <c r="M75" s="32"/>
      <c r="N75" s="33" t="str">
        <f t="shared" ca="1" si="35"/>
        <v/>
      </c>
      <c r="P75" s="1">
        <f t="shared" si="36"/>
        <v>0</v>
      </c>
      <c r="Q75" s="1">
        <f t="shared" ca="1" si="43"/>
        <v>0</v>
      </c>
      <c r="R75" s="1">
        <f t="shared" si="37"/>
        <v>0</v>
      </c>
      <c r="S75" s="1">
        <f t="shared" ca="1" si="38"/>
        <v>0</v>
      </c>
      <c r="T75" s="1" t="str">
        <f>IF(H75="","",VLOOKUP(H75,'Соль SKU'!$A$1:$B$150,2,0))</f>
        <v/>
      </c>
      <c r="U75" s="1">
        <f t="shared" si="39"/>
        <v>9.4117647058823533</v>
      </c>
      <c r="V75" s="1">
        <f t="shared" si="40"/>
        <v>0</v>
      </c>
      <c r="W75" s="1">
        <f t="shared" si="41"/>
        <v>0</v>
      </c>
      <c r="X75" s="1" t="str">
        <f t="shared" ca="1" si="42"/>
        <v/>
      </c>
    </row>
    <row r="76" spans="10:24" ht="13.75" customHeight="1" x14ac:dyDescent="0.2">
      <c r="J76" s="23" t="str">
        <f t="shared" ca="1" si="34"/>
        <v/>
      </c>
      <c r="M76" s="32"/>
      <c r="N76" s="33" t="str">
        <f t="shared" ca="1" si="35"/>
        <v/>
      </c>
      <c r="P76" s="1">
        <f t="shared" si="36"/>
        <v>0</v>
      </c>
      <c r="Q76" s="1">
        <f t="shared" ca="1" si="43"/>
        <v>0</v>
      </c>
      <c r="R76" s="1">
        <f t="shared" si="37"/>
        <v>0</v>
      </c>
      <c r="S76" s="1">
        <f t="shared" ca="1" si="38"/>
        <v>0</v>
      </c>
      <c r="T76" s="1" t="str">
        <f>IF(H76="","",VLOOKUP(H76,'Соль SKU'!$A$1:$B$150,2,0))</f>
        <v/>
      </c>
      <c r="U76" s="1">
        <f t="shared" si="39"/>
        <v>9.4117647058823533</v>
      </c>
      <c r="V76" s="1">
        <f t="shared" si="40"/>
        <v>0</v>
      </c>
      <c r="W76" s="1">
        <f t="shared" si="41"/>
        <v>0</v>
      </c>
      <c r="X76" s="1" t="str">
        <f t="shared" ca="1" si="42"/>
        <v/>
      </c>
    </row>
    <row r="77" spans="10:24" ht="13.75" customHeight="1" x14ac:dyDescent="0.2">
      <c r="J77" s="23" t="str">
        <f t="shared" ca="1" si="34"/>
        <v/>
      </c>
      <c r="M77" s="32"/>
      <c r="N77" s="33" t="str">
        <f t="shared" ca="1" si="35"/>
        <v/>
      </c>
      <c r="P77" s="1">
        <f t="shared" si="36"/>
        <v>0</v>
      </c>
      <c r="Q77" s="1">
        <f t="shared" ca="1" si="43"/>
        <v>0</v>
      </c>
      <c r="R77" s="1">
        <f t="shared" si="37"/>
        <v>0</v>
      </c>
      <c r="S77" s="1">
        <f t="shared" ca="1" si="38"/>
        <v>0</v>
      </c>
      <c r="T77" s="1" t="str">
        <f>IF(H77="","",VLOOKUP(H77,'Соль SKU'!$A$1:$B$150,2,0))</f>
        <v/>
      </c>
      <c r="U77" s="1">
        <f t="shared" si="39"/>
        <v>9.4117647058823533</v>
      </c>
      <c r="V77" s="1">
        <f t="shared" si="40"/>
        <v>0</v>
      </c>
      <c r="W77" s="1">
        <f t="shared" si="41"/>
        <v>0</v>
      </c>
      <c r="X77" s="1" t="str">
        <f t="shared" ca="1" si="42"/>
        <v/>
      </c>
    </row>
    <row r="78" spans="10:24" ht="13.75" customHeight="1" x14ac:dyDescent="0.2">
      <c r="J78" s="23" t="str">
        <f t="shared" ca="1" si="34"/>
        <v/>
      </c>
      <c r="M78" s="32"/>
      <c r="N78" s="33" t="str">
        <f t="shared" ca="1" si="35"/>
        <v/>
      </c>
      <c r="P78" s="1">
        <f t="shared" si="36"/>
        <v>0</v>
      </c>
      <c r="Q78" s="1">
        <f t="shared" ca="1" si="43"/>
        <v>0</v>
      </c>
      <c r="R78" s="1">
        <f t="shared" si="37"/>
        <v>0</v>
      </c>
      <c r="S78" s="1">
        <f t="shared" ca="1" si="38"/>
        <v>0</v>
      </c>
      <c r="T78" s="1" t="str">
        <f>IF(H78="","",VLOOKUP(H78,'Соль SKU'!$A$1:$B$150,2,0))</f>
        <v/>
      </c>
      <c r="U78" s="1">
        <f t="shared" si="39"/>
        <v>9.4117647058823533</v>
      </c>
      <c r="V78" s="1">
        <f t="shared" si="40"/>
        <v>0</v>
      </c>
      <c r="W78" s="1">
        <f t="shared" si="41"/>
        <v>0</v>
      </c>
      <c r="X78" s="1" t="str">
        <f t="shared" ca="1" si="42"/>
        <v/>
      </c>
    </row>
    <row r="79" spans="10:24" ht="13.75" customHeight="1" x14ac:dyDescent="0.2">
      <c r="J79" s="23" t="str">
        <f t="shared" ca="1" si="34"/>
        <v/>
      </c>
      <c r="M79" s="32"/>
      <c r="N79" s="33" t="str">
        <f t="shared" ca="1" si="35"/>
        <v/>
      </c>
      <c r="P79" s="1">
        <f t="shared" si="36"/>
        <v>0</v>
      </c>
      <c r="Q79" s="1">
        <f t="shared" ca="1" si="43"/>
        <v>0</v>
      </c>
      <c r="R79" s="1">
        <f t="shared" si="37"/>
        <v>0</v>
      </c>
      <c r="S79" s="1">
        <f t="shared" ca="1" si="38"/>
        <v>0</v>
      </c>
      <c r="T79" s="1" t="str">
        <f>IF(H79="","",VLOOKUP(H79,'Соль SKU'!$A$1:$B$150,2,0))</f>
        <v/>
      </c>
      <c r="U79" s="1">
        <f t="shared" si="39"/>
        <v>9.4117647058823533</v>
      </c>
      <c r="V79" s="1">
        <f t="shared" si="40"/>
        <v>0</v>
      </c>
      <c r="W79" s="1">
        <f t="shared" si="41"/>
        <v>0</v>
      </c>
      <c r="X79" s="1" t="str">
        <f t="shared" ca="1" si="42"/>
        <v/>
      </c>
    </row>
    <row r="80" spans="10:24" ht="13.75" customHeight="1" x14ac:dyDescent="0.2">
      <c r="J80" s="23" t="str">
        <f t="shared" ca="1" si="34"/>
        <v/>
      </c>
      <c r="M80" s="32"/>
      <c r="N80" s="33" t="str">
        <f t="shared" ca="1" si="35"/>
        <v/>
      </c>
      <c r="P80" s="1">
        <f t="shared" si="36"/>
        <v>0</v>
      </c>
      <c r="Q80" s="1">
        <f t="shared" ca="1" si="43"/>
        <v>0</v>
      </c>
      <c r="R80" s="1">
        <f t="shared" si="37"/>
        <v>0</v>
      </c>
      <c r="S80" s="1">
        <f t="shared" ca="1" si="38"/>
        <v>0</v>
      </c>
      <c r="T80" s="1" t="str">
        <f>IF(H80="","",VLOOKUP(H80,'Соль SKU'!$A$1:$B$150,2,0))</f>
        <v/>
      </c>
      <c r="U80" s="1">
        <f t="shared" si="39"/>
        <v>9.4117647058823533</v>
      </c>
      <c r="V80" s="1">
        <f t="shared" si="40"/>
        <v>0</v>
      </c>
      <c r="W80" s="1">
        <f t="shared" si="41"/>
        <v>0</v>
      </c>
      <c r="X80" s="1" t="str">
        <f t="shared" ca="1" si="42"/>
        <v/>
      </c>
    </row>
    <row r="81" spans="10:24" ht="13.75" customHeight="1" x14ac:dyDescent="0.2">
      <c r="J81" s="23" t="str">
        <f t="shared" ref="J81:J105" ca="1" si="44">IF(M81="", IF(O81="","",X81+(INDIRECT("S" &amp; ROW() - 1) - S81)),IF(O81="", "", INDIRECT("S" &amp; ROW() - 1) - S81))</f>
        <v/>
      </c>
      <c r="M81" s="32"/>
      <c r="N81" s="33" t="str">
        <f t="shared" ref="N81:N105" ca="1" si="45">IF(M81="", IF(X81=0, "", X81), IF(V81 = "", "", IF(V81/U81 = 0, "", V81/U81)))</f>
        <v/>
      </c>
      <c r="P81" s="1">
        <f t="shared" ref="P81:P105" si="46">IF(O81 = "-", -W81,I81)</f>
        <v>0</v>
      </c>
      <c r="Q81" s="1">
        <f t="shared" ca="1" si="43"/>
        <v>0</v>
      </c>
      <c r="R81" s="1">
        <f t="shared" ref="R81:R105" si="47">IF(O81="-",1,0)</f>
        <v>0</v>
      </c>
      <c r="S81" s="1">
        <f t="shared" ref="S81:S105" ca="1" si="48">IF(Q81 = 0, INDIRECT("S" &amp; ROW() - 1), Q81)</f>
        <v>0</v>
      </c>
      <c r="T81" s="1" t="str">
        <f>IF(H81="","",VLOOKUP(H81,'Соль SKU'!$A$1:$B$150,2,0))</f>
        <v/>
      </c>
      <c r="U81" s="1">
        <f t="shared" ref="U81:U105" si="49">8000/850</f>
        <v>9.4117647058823533</v>
      </c>
      <c r="V81" s="1">
        <f t="shared" ref="V81:V105" si="50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1">
        <f t="shared" ref="W81:W105" si="51">IF(V81 = "", "", V81/U81)</f>
        <v>0</v>
      </c>
      <c r="X81" s="1" t="str">
        <f t="shared" ref="X81:X105" ca="1" si="52">IF(O81="", "", MAX(ROUND(-(INDIRECT("S" &amp; ROW() - 1) - S81)/850, 0), 1) * 850)</f>
        <v/>
      </c>
    </row>
    <row r="82" spans="10:24" ht="13.75" customHeight="1" x14ac:dyDescent="0.2">
      <c r="J82" s="23" t="str">
        <f t="shared" ca="1" si="44"/>
        <v/>
      </c>
      <c r="M82" s="32"/>
      <c r="N82" s="33" t="str">
        <f t="shared" ca="1" si="45"/>
        <v/>
      </c>
      <c r="P82" s="1">
        <f t="shared" si="46"/>
        <v>0</v>
      </c>
      <c r="Q82" s="1">
        <f t="shared" ca="1" si="43"/>
        <v>0</v>
      </c>
      <c r="R82" s="1">
        <f t="shared" si="47"/>
        <v>0</v>
      </c>
      <c r="S82" s="1">
        <f t="shared" ca="1" si="48"/>
        <v>0</v>
      </c>
      <c r="T82" s="1" t="str">
        <f>IF(H82="","",VLOOKUP(H82,'Соль SKU'!$A$1:$B$150,2,0))</f>
        <v/>
      </c>
      <c r="U82" s="1">
        <f t="shared" si="49"/>
        <v>9.4117647058823533</v>
      </c>
      <c r="V82" s="1">
        <f t="shared" si="50"/>
        <v>0</v>
      </c>
      <c r="W82" s="1">
        <f t="shared" si="51"/>
        <v>0</v>
      </c>
      <c r="X82" s="1" t="str">
        <f t="shared" ca="1" si="52"/>
        <v/>
      </c>
    </row>
    <row r="83" spans="10:24" ht="13.75" customHeight="1" x14ac:dyDescent="0.2">
      <c r="J83" s="23" t="str">
        <f t="shared" ca="1" si="44"/>
        <v/>
      </c>
      <c r="M83" s="32"/>
      <c r="N83" s="33" t="str">
        <f t="shared" ca="1" si="45"/>
        <v/>
      </c>
      <c r="P83" s="1">
        <f t="shared" si="46"/>
        <v>0</v>
      </c>
      <c r="Q83" s="1">
        <f t="shared" ref="Q83:Q105" ca="1" si="53">IF(O83 = "-", SUM(INDIRECT(ADDRESS(2,COLUMN(P83)) &amp; ":" &amp; ADDRESS(ROW(),COLUMN(P83)))), 0)</f>
        <v>0</v>
      </c>
      <c r="R83" s="1">
        <f t="shared" si="47"/>
        <v>0</v>
      </c>
      <c r="S83" s="1">
        <f t="shared" ca="1" si="48"/>
        <v>0</v>
      </c>
      <c r="T83" s="1" t="str">
        <f>IF(H83="","",VLOOKUP(H83,'Соль SKU'!$A$1:$B$150,2,0))</f>
        <v/>
      </c>
      <c r="U83" s="1">
        <f t="shared" si="49"/>
        <v>9.4117647058823533</v>
      </c>
      <c r="V83" s="1">
        <f t="shared" si="50"/>
        <v>0</v>
      </c>
      <c r="W83" s="1">
        <f t="shared" si="51"/>
        <v>0</v>
      </c>
      <c r="X83" s="1" t="str">
        <f t="shared" ca="1" si="52"/>
        <v/>
      </c>
    </row>
    <row r="84" spans="10:24" ht="13.75" customHeight="1" x14ac:dyDescent="0.2">
      <c r="J84" s="23" t="str">
        <f t="shared" ca="1" si="44"/>
        <v/>
      </c>
      <c r="M84" s="32"/>
      <c r="N84" s="33" t="str">
        <f t="shared" ca="1" si="45"/>
        <v/>
      </c>
      <c r="P84" s="1">
        <f t="shared" si="46"/>
        <v>0</v>
      </c>
      <c r="Q84" s="1">
        <f t="shared" ca="1" si="53"/>
        <v>0</v>
      </c>
      <c r="R84" s="1">
        <f t="shared" si="47"/>
        <v>0</v>
      </c>
      <c r="S84" s="1">
        <f t="shared" ca="1" si="48"/>
        <v>0</v>
      </c>
      <c r="T84" s="1" t="str">
        <f>IF(H84="","",VLOOKUP(H84,'Соль SKU'!$A$1:$B$150,2,0))</f>
        <v/>
      </c>
      <c r="U84" s="1">
        <f t="shared" si="49"/>
        <v>9.4117647058823533</v>
      </c>
      <c r="V84" s="1">
        <f t="shared" si="50"/>
        <v>0</v>
      </c>
      <c r="W84" s="1">
        <f t="shared" si="51"/>
        <v>0</v>
      </c>
      <c r="X84" s="1" t="str">
        <f t="shared" ca="1" si="52"/>
        <v/>
      </c>
    </row>
    <row r="85" spans="10:24" ht="13.75" customHeight="1" x14ac:dyDescent="0.2">
      <c r="J85" s="23" t="str">
        <f t="shared" ca="1" si="44"/>
        <v/>
      </c>
      <c r="M85" s="32"/>
      <c r="N85" s="33" t="str">
        <f t="shared" ca="1" si="45"/>
        <v/>
      </c>
      <c r="P85" s="1">
        <f t="shared" si="46"/>
        <v>0</v>
      </c>
      <c r="Q85" s="1">
        <f t="shared" ca="1" si="53"/>
        <v>0</v>
      </c>
      <c r="R85" s="1">
        <f t="shared" si="47"/>
        <v>0</v>
      </c>
      <c r="S85" s="1">
        <f t="shared" ca="1" si="48"/>
        <v>0</v>
      </c>
      <c r="T85" s="1" t="str">
        <f>IF(H85="","",VLOOKUP(H85,'Соль SKU'!$A$1:$B$150,2,0))</f>
        <v/>
      </c>
      <c r="U85" s="1">
        <f t="shared" si="49"/>
        <v>9.4117647058823533</v>
      </c>
      <c r="V85" s="1">
        <f t="shared" si="50"/>
        <v>0</v>
      </c>
      <c r="W85" s="1">
        <f t="shared" si="51"/>
        <v>0</v>
      </c>
      <c r="X85" s="1" t="str">
        <f t="shared" ca="1" si="52"/>
        <v/>
      </c>
    </row>
    <row r="86" spans="10:24" ht="13.75" customHeight="1" x14ac:dyDescent="0.2">
      <c r="J86" s="23" t="str">
        <f t="shared" ca="1" si="44"/>
        <v/>
      </c>
      <c r="M86" s="32"/>
      <c r="N86" s="33" t="str">
        <f t="shared" ca="1" si="45"/>
        <v/>
      </c>
      <c r="P86" s="1">
        <f t="shared" si="46"/>
        <v>0</v>
      </c>
      <c r="Q86" s="1">
        <f t="shared" ca="1" si="53"/>
        <v>0</v>
      </c>
      <c r="R86" s="1">
        <f t="shared" si="47"/>
        <v>0</v>
      </c>
      <c r="S86" s="1">
        <f t="shared" ca="1" si="48"/>
        <v>0</v>
      </c>
      <c r="T86" s="1" t="str">
        <f>IF(H86="","",VLOOKUP(H86,'Соль SKU'!$A$1:$B$150,2,0))</f>
        <v/>
      </c>
      <c r="U86" s="1">
        <f t="shared" si="49"/>
        <v>9.4117647058823533</v>
      </c>
      <c r="V86" s="1">
        <f t="shared" si="50"/>
        <v>0</v>
      </c>
      <c r="W86" s="1">
        <f t="shared" si="51"/>
        <v>0</v>
      </c>
      <c r="X86" s="1" t="str">
        <f t="shared" ca="1" si="52"/>
        <v/>
      </c>
    </row>
    <row r="87" spans="10:24" ht="13.75" customHeight="1" x14ac:dyDescent="0.2">
      <c r="J87" s="23" t="str">
        <f t="shared" ca="1" si="44"/>
        <v/>
      </c>
      <c r="M87" s="32"/>
      <c r="N87" s="33" t="str">
        <f t="shared" ca="1" si="45"/>
        <v/>
      </c>
      <c r="P87" s="1">
        <f t="shared" si="46"/>
        <v>0</v>
      </c>
      <c r="Q87" s="1">
        <f t="shared" ca="1" si="53"/>
        <v>0</v>
      </c>
      <c r="R87" s="1">
        <f t="shared" si="47"/>
        <v>0</v>
      </c>
      <c r="S87" s="1">
        <f t="shared" ca="1" si="48"/>
        <v>0</v>
      </c>
      <c r="T87" s="1" t="str">
        <f>IF(H87="","",VLOOKUP(H87,'Соль SKU'!$A$1:$B$150,2,0))</f>
        <v/>
      </c>
      <c r="U87" s="1">
        <f t="shared" si="49"/>
        <v>9.4117647058823533</v>
      </c>
      <c r="V87" s="1">
        <f t="shared" si="50"/>
        <v>0</v>
      </c>
      <c r="W87" s="1">
        <f t="shared" si="51"/>
        <v>0</v>
      </c>
      <c r="X87" s="1" t="str">
        <f t="shared" ca="1" si="52"/>
        <v/>
      </c>
    </row>
    <row r="88" spans="10:24" ht="13.75" customHeight="1" x14ac:dyDescent="0.2">
      <c r="J88" s="23" t="str">
        <f t="shared" ca="1" si="44"/>
        <v/>
      </c>
      <c r="M88" s="32"/>
      <c r="N88" s="33" t="str">
        <f t="shared" ca="1" si="45"/>
        <v/>
      </c>
      <c r="P88" s="1">
        <f t="shared" si="46"/>
        <v>0</v>
      </c>
      <c r="Q88" s="1">
        <f t="shared" ca="1" si="53"/>
        <v>0</v>
      </c>
      <c r="R88" s="1">
        <f t="shared" si="47"/>
        <v>0</v>
      </c>
      <c r="S88" s="1">
        <f t="shared" ca="1" si="48"/>
        <v>0</v>
      </c>
      <c r="T88" s="1" t="str">
        <f>IF(H88="","",VLOOKUP(H88,'Соль SKU'!$A$1:$B$150,2,0))</f>
        <v/>
      </c>
      <c r="U88" s="1">
        <f t="shared" si="49"/>
        <v>9.4117647058823533</v>
      </c>
      <c r="V88" s="1">
        <f t="shared" si="50"/>
        <v>0</v>
      </c>
      <c r="W88" s="1">
        <f t="shared" si="51"/>
        <v>0</v>
      </c>
      <c r="X88" s="1" t="str">
        <f t="shared" ca="1" si="52"/>
        <v/>
      </c>
    </row>
    <row r="89" spans="10:24" ht="13.75" customHeight="1" x14ac:dyDescent="0.2">
      <c r="J89" s="23" t="str">
        <f t="shared" ca="1" si="44"/>
        <v/>
      </c>
      <c r="M89" s="32"/>
      <c r="N89" s="33" t="str">
        <f t="shared" ca="1" si="45"/>
        <v/>
      </c>
      <c r="P89" s="1">
        <f t="shared" si="46"/>
        <v>0</v>
      </c>
      <c r="Q89" s="1">
        <f t="shared" ca="1" si="53"/>
        <v>0</v>
      </c>
      <c r="R89" s="1">
        <f t="shared" si="47"/>
        <v>0</v>
      </c>
      <c r="S89" s="1">
        <f t="shared" ca="1" si="48"/>
        <v>0</v>
      </c>
      <c r="T89" s="1" t="str">
        <f>IF(H89="","",VLOOKUP(H89,'Соль SKU'!$A$1:$B$150,2,0))</f>
        <v/>
      </c>
      <c r="U89" s="1">
        <f t="shared" si="49"/>
        <v>9.4117647058823533</v>
      </c>
      <c r="V89" s="1">
        <f t="shared" si="50"/>
        <v>0</v>
      </c>
      <c r="W89" s="1">
        <f t="shared" si="51"/>
        <v>0</v>
      </c>
      <c r="X89" s="1" t="str">
        <f t="shared" ca="1" si="52"/>
        <v/>
      </c>
    </row>
    <row r="90" spans="10:24" ht="13.75" customHeight="1" x14ac:dyDescent="0.2">
      <c r="J90" s="23" t="str">
        <f t="shared" ca="1" si="44"/>
        <v/>
      </c>
      <c r="M90" s="32"/>
      <c r="N90" s="33" t="str">
        <f t="shared" ca="1" si="45"/>
        <v/>
      </c>
      <c r="P90" s="1">
        <f t="shared" si="46"/>
        <v>0</v>
      </c>
      <c r="Q90" s="1">
        <f t="shared" ca="1" si="53"/>
        <v>0</v>
      </c>
      <c r="R90" s="1">
        <f t="shared" si="47"/>
        <v>0</v>
      </c>
      <c r="S90" s="1">
        <f t="shared" ca="1" si="48"/>
        <v>0</v>
      </c>
      <c r="T90" s="1" t="str">
        <f>IF(H90="","",VLOOKUP(H90,'Соль SKU'!$A$1:$B$150,2,0))</f>
        <v/>
      </c>
      <c r="U90" s="1">
        <f t="shared" si="49"/>
        <v>9.4117647058823533</v>
      </c>
      <c r="V90" s="1">
        <f t="shared" si="50"/>
        <v>0</v>
      </c>
      <c r="W90" s="1">
        <f t="shared" si="51"/>
        <v>0</v>
      </c>
      <c r="X90" s="1" t="str">
        <f t="shared" ca="1" si="52"/>
        <v/>
      </c>
    </row>
    <row r="91" spans="10:24" ht="13.75" customHeight="1" x14ac:dyDescent="0.2">
      <c r="J91" s="23" t="str">
        <f t="shared" ca="1" si="44"/>
        <v/>
      </c>
      <c r="M91" s="32"/>
      <c r="N91" s="33" t="str">
        <f t="shared" ca="1" si="45"/>
        <v/>
      </c>
      <c r="P91" s="1">
        <f t="shared" si="46"/>
        <v>0</v>
      </c>
      <c r="Q91" s="1">
        <f t="shared" ca="1" si="53"/>
        <v>0</v>
      </c>
      <c r="R91" s="1">
        <f t="shared" si="47"/>
        <v>0</v>
      </c>
      <c r="S91" s="1">
        <f t="shared" ca="1" si="48"/>
        <v>0</v>
      </c>
      <c r="T91" s="1" t="str">
        <f>IF(H91="","",VLOOKUP(H91,'Соль SKU'!$A$1:$B$150,2,0))</f>
        <v/>
      </c>
      <c r="U91" s="1">
        <f t="shared" si="49"/>
        <v>9.4117647058823533</v>
      </c>
      <c r="V91" s="1">
        <f t="shared" si="50"/>
        <v>0</v>
      </c>
      <c r="W91" s="1">
        <f t="shared" si="51"/>
        <v>0</v>
      </c>
      <c r="X91" s="1" t="str">
        <f t="shared" ca="1" si="52"/>
        <v/>
      </c>
    </row>
    <row r="92" spans="10:24" ht="13.75" customHeight="1" x14ac:dyDescent="0.2">
      <c r="J92" s="23" t="str">
        <f t="shared" ca="1" si="44"/>
        <v/>
      </c>
      <c r="M92" s="32"/>
      <c r="N92" s="33" t="str">
        <f t="shared" ca="1" si="45"/>
        <v/>
      </c>
      <c r="P92" s="1">
        <f t="shared" si="46"/>
        <v>0</v>
      </c>
      <c r="Q92" s="1">
        <f t="shared" ca="1" si="53"/>
        <v>0</v>
      </c>
      <c r="R92" s="1">
        <f t="shared" si="47"/>
        <v>0</v>
      </c>
      <c r="S92" s="1">
        <f t="shared" ca="1" si="48"/>
        <v>0</v>
      </c>
      <c r="T92" s="1" t="str">
        <f>IF(H92="","",VLOOKUP(H92,'Соль SKU'!$A$1:$B$150,2,0))</f>
        <v/>
      </c>
      <c r="U92" s="1">
        <f t="shared" si="49"/>
        <v>9.4117647058823533</v>
      </c>
      <c r="V92" s="1">
        <f t="shared" si="50"/>
        <v>0</v>
      </c>
      <c r="W92" s="1">
        <f t="shared" si="51"/>
        <v>0</v>
      </c>
      <c r="X92" s="1" t="str">
        <f t="shared" ca="1" si="52"/>
        <v/>
      </c>
    </row>
    <row r="93" spans="10:24" ht="13.75" customHeight="1" x14ac:dyDescent="0.2">
      <c r="J93" s="23" t="str">
        <f t="shared" ca="1" si="44"/>
        <v/>
      </c>
      <c r="M93" s="32"/>
      <c r="N93" s="33" t="str">
        <f t="shared" ca="1" si="45"/>
        <v/>
      </c>
      <c r="P93" s="1">
        <f t="shared" si="46"/>
        <v>0</v>
      </c>
      <c r="Q93" s="1">
        <f t="shared" ca="1" si="53"/>
        <v>0</v>
      </c>
      <c r="R93" s="1">
        <f t="shared" si="47"/>
        <v>0</v>
      </c>
      <c r="S93" s="1">
        <f t="shared" ca="1" si="48"/>
        <v>0</v>
      </c>
      <c r="T93" s="1" t="str">
        <f>IF(H93="","",VLOOKUP(H93,'Соль SKU'!$A$1:$B$150,2,0))</f>
        <v/>
      </c>
      <c r="U93" s="1">
        <f t="shared" si="49"/>
        <v>9.4117647058823533</v>
      </c>
      <c r="V93" s="1">
        <f t="shared" si="50"/>
        <v>0</v>
      </c>
      <c r="W93" s="1">
        <f t="shared" si="51"/>
        <v>0</v>
      </c>
      <c r="X93" s="1" t="str">
        <f t="shared" ca="1" si="52"/>
        <v/>
      </c>
    </row>
    <row r="94" spans="10:24" ht="13.75" customHeight="1" x14ac:dyDescent="0.2">
      <c r="J94" s="23" t="str">
        <f t="shared" ca="1" si="44"/>
        <v/>
      </c>
      <c r="M94" s="32"/>
      <c r="N94" s="33" t="str">
        <f t="shared" ca="1" si="45"/>
        <v/>
      </c>
      <c r="P94" s="1">
        <f t="shared" si="46"/>
        <v>0</v>
      </c>
      <c r="Q94" s="1">
        <f t="shared" ca="1" si="53"/>
        <v>0</v>
      </c>
      <c r="R94" s="1">
        <f t="shared" si="47"/>
        <v>0</v>
      </c>
      <c r="S94" s="1">
        <f t="shared" ca="1" si="48"/>
        <v>0</v>
      </c>
      <c r="T94" s="1" t="str">
        <f>IF(H94="","",VLOOKUP(H94,'Соль SKU'!$A$1:$B$150,2,0))</f>
        <v/>
      </c>
      <c r="U94" s="1">
        <f t="shared" si="49"/>
        <v>9.4117647058823533</v>
      </c>
      <c r="V94" s="1">
        <f t="shared" si="50"/>
        <v>0</v>
      </c>
      <c r="W94" s="1">
        <f t="shared" si="51"/>
        <v>0</v>
      </c>
      <c r="X94" s="1" t="str">
        <f t="shared" ca="1" si="52"/>
        <v/>
      </c>
    </row>
    <row r="95" spans="10:24" ht="13.75" customHeight="1" x14ac:dyDescent="0.2">
      <c r="J95" s="23" t="str">
        <f t="shared" ca="1" si="44"/>
        <v/>
      </c>
      <c r="M95" s="32"/>
      <c r="N95" s="33" t="str">
        <f t="shared" ca="1" si="45"/>
        <v/>
      </c>
      <c r="P95" s="1">
        <f t="shared" si="46"/>
        <v>0</v>
      </c>
      <c r="Q95" s="1">
        <f t="shared" ca="1" si="53"/>
        <v>0</v>
      </c>
      <c r="R95" s="1">
        <f t="shared" si="47"/>
        <v>0</v>
      </c>
      <c r="S95" s="1">
        <f t="shared" ca="1" si="48"/>
        <v>0</v>
      </c>
      <c r="T95" s="1" t="str">
        <f>IF(H95="","",VLOOKUP(H95,'Соль SKU'!$A$1:$B$150,2,0))</f>
        <v/>
      </c>
      <c r="U95" s="1">
        <f t="shared" si="49"/>
        <v>9.4117647058823533</v>
      </c>
      <c r="V95" s="1">
        <f t="shared" si="50"/>
        <v>0</v>
      </c>
      <c r="W95" s="1">
        <f t="shared" si="51"/>
        <v>0</v>
      </c>
      <c r="X95" s="1" t="str">
        <f t="shared" ca="1" si="52"/>
        <v/>
      </c>
    </row>
    <row r="96" spans="10:24" ht="13.75" customHeight="1" x14ac:dyDescent="0.2">
      <c r="J96" s="23" t="str">
        <f t="shared" ca="1" si="44"/>
        <v/>
      </c>
      <c r="M96" s="32"/>
      <c r="N96" s="33" t="str">
        <f t="shared" ca="1" si="45"/>
        <v/>
      </c>
      <c r="P96" s="1">
        <f t="shared" si="46"/>
        <v>0</v>
      </c>
      <c r="Q96" s="1">
        <f t="shared" ca="1" si="53"/>
        <v>0</v>
      </c>
      <c r="R96" s="1">
        <f t="shared" si="47"/>
        <v>0</v>
      </c>
      <c r="S96" s="1">
        <f t="shared" ca="1" si="48"/>
        <v>0</v>
      </c>
      <c r="T96" s="1" t="str">
        <f>IF(H96="","",VLOOKUP(H96,'Соль SKU'!$A$1:$B$150,2,0))</f>
        <v/>
      </c>
      <c r="U96" s="1">
        <f t="shared" si="49"/>
        <v>9.4117647058823533</v>
      </c>
      <c r="V96" s="1">
        <f t="shared" si="50"/>
        <v>0</v>
      </c>
      <c r="W96" s="1">
        <f t="shared" si="51"/>
        <v>0</v>
      </c>
      <c r="X96" s="1" t="str">
        <f t="shared" ca="1" si="52"/>
        <v/>
      </c>
    </row>
    <row r="97" spans="10:24" ht="13.75" customHeight="1" x14ac:dyDescent="0.2">
      <c r="J97" s="23" t="str">
        <f t="shared" ca="1" si="44"/>
        <v/>
      </c>
      <c r="M97" s="32"/>
      <c r="N97" s="33" t="str">
        <f t="shared" ca="1" si="45"/>
        <v/>
      </c>
      <c r="P97" s="1">
        <f t="shared" si="46"/>
        <v>0</v>
      </c>
      <c r="Q97" s="1">
        <f t="shared" ca="1" si="53"/>
        <v>0</v>
      </c>
      <c r="R97" s="1">
        <f t="shared" si="47"/>
        <v>0</v>
      </c>
      <c r="S97" s="1">
        <f t="shared" ca="1" si="48"/>
        <v>0</v>
      </c>
      <c r="T97" s="1" t="str">
        <f>IF(H97="","",VLOOKUP(H97,'Соль SKU'!$A$1:$B$150,2,0))</f>
        <v/>
      </c>
      <c r="U97" s="1">
        <f t="shared" si="49"/>
        <v>9.4117647058823533</v>
      </c>
      <c r="V97" s="1">
        <f t="shared" si="50"/>
        <v>0</v>
      </c>
      <c r="W97" s="1">
        <f t="shared" si="51"/>
        <v>0</v>
      </c>
      <c r="X97" s="1" t="str">
        <f t="shared" ca="1" si="52"/>
        <v/>
      </c>
    </row>
    <row r="98" spans="10:24" ht="13.75" customHeight="1" x14ac:dyDescent="0.2">
      <c r="J98" s="23" t="str">
        <f t="shared" ca="1" si="44"/>
        <v/>
      </c>
      <c r="M98" s="32"/>
      <c r="N98" s="33" t="str">
        <f t="shared" ca="1" si="45"/>
        <v/>
      </c>
      <c r="P98" s="1">
        <f t="shared" si="46"/>
        <v>0</v>
      </c>
      <c r="Q98" s="1">
        <f t="shared" ca="1" si="53"/>
        <v>0</v>
      </c>
      <c r="R98" s="1">
        <f t="shared" si="47"/>
        <v>0</v>
      </c>
      <c r="S98" s="1">
        <f t="shared" ca="1" si="48"/>
        <v>0</v>
      </c>
      <c r="T98" s="1" t="str">
        <f>IF(H98="","",VLOOKUP(H98,'Соль SKU'!$A$1:$B$150,2,0))</f>
        <v/>
      </c>
      <c r="U98" s="1">
        <f t="shared" si="49"/>
        <v>9.4117647058823533</v>
      </c>
      <c r="V98" s="1">
        <f t="shared" si="50"/>
        <v>0</v>
      </c>
      <c r="W98" s="1">
        <f t="shared" si="51"/>
        <v>0</v>
      </c>
      <c r="X98" s="1" t="str">
        <f t="shared" ca="1" si="52"/>
        <v/>
      </c>
    </row>
    <row r="99" spans="10:24" ht="13.75" customHeight="1" x14ac:dyDescent="0.2">
      <c r="J99" s="23" t="str">
        <f t="shared" ca="1" si="44"/>
        <v/>
      </c>
      <c r="M99" s="32"/>
      <c r="N99" s="33" t="str">
        <f t="shared" ca="1" si="45"/>
        <v/>
      </c>
      <c r="P99" s="1">
        <f t="shared" si="46"/>
        <v>0</v>
      </c>
      <c r="Q99" s="1">
        <f t="shared" ca="1" si="53"/>
        <v>0</v>
      </c>
      <c r="R99" s="1">
        <f t="shared" si="47"/>
        <v>0</v>
      </c>
      <c r="S99" s="1">
        <f t="shared" ca="1" si="48"/>
        <v>0</v>
      </c>
      <c r="T99" s="1" t="str">
        <f>IF(H99="","",VLOOKUP(H99,'Соль SKU'!$A$1:$B$150,2,0))</f>
        <v/>
      </c>
      <c r="U99" s="1">
        <f t="shared" si="49"/>
        <v>9.4117647058823533</v>
      </c>
      <c r="V99" s="1">
        <f t="shared" si="50"/>
        <v>0</v>
      </c>
      <c r="W99" s="1">
        <f t="shared" si="51"/>
        <v>0</v>
      </c>
      <c r="X99" s="1" t="str">
        <f t="shared" ca="1" si="52"/>
        <v/>
      </c>
    </row>
    <row r="100" spans="10:24" ht="13.75" customHeight="1" x14ac:dyDescent="0.2">
      <c r="J100" s="23" t="str">
        <f t="shared" ca="1" si="44"/>
        <v/>
      </c>
      <c r="M100" s="32"/>
      <c r="N100" s="33" t="str">
        <f t="shared" ca="1" si="45"/>
        <v/>
      </c>
      <c r="P100" s="1">
        <f t="shared" si="46"/>
        <v>0</v>
      </c>
      <c r="Q100" s="1">
        <f t="shared" ca="1" si="53"/>
        <v>0</v>
      </c>
      <c r="R100" s="1">
        <f t="shared" si="47"/>
        <v>0</v>
      </c>
      <c r="S100" s="1">
        <f t="shared" ca="1" si="48"/>
        <v>0</v>
      </c>
      <c r="T100" s="1" t="str">
        <f>IF(H100="","",VLOOKUP(H100,'Соль SKU'!$A$1:$B$150,2,0))</f>
        <v/>
      </c>
      <c r="U100" s="1">
        <f t="shared" si="49"/>
        <v>9.4117647058823533</v>
      </c>
      <c r="V100" s="1">
        <f t="shared" si="50"/>
        <v>0</v>
      </c>
      <c r="W100" s="1">
        <f t="shared" si="51"/>
        <v>0</v>
      </c>
      <c r="X100" s="1" t="str">
        <f t="shared" ca="1" si="52"/>
        <v/>
      </c>
    </row>
    <row r="101" spans="10:24" ht="13.75" customHeight="1" x14ac:dyDescent="0.2">
      <c r="J101" s="23" t="str">
        <f t="shared" ca="1" si="44"/>
        <v/>
      </c>
      <c r="M101" s="32"/>
      <c r="N101" s="33" t="str">
        <f t="shared" ca="1" si="45"/>
        <v/>
      </c>
      <c r="P101" s="1">
        <f t="shared" si="46"/>
        <v>0</v>
      </c>
      <c r="Q101" s="1">
        <f t="shared" ca="1" si="53"/>
        <v>0</v>
      </c>
      <c r="R101" s="1">
        <f t="shared" si="47"/>
        <v>0</v>
      </c>
      <c r="S101" s="1">
        <f t="shared" ca="1" si="48"/>
        <v>0</v>
      </c>
      <c r="T101" s="1" t="str">
        <f>IF(H101="","",VLOOKUP(H101,'Соль SKU'!$A$1:$B$150,2,0))</f>
        <v/>
      </c>
      <c r="U101" s="1">
        <f t="shared" si="49"/>
        <v>9.4117647058823533</v>
      </c>
      <c r="V101" s="1">
        <f t="shared" si="50"/>
        <v>0</v>
      </c>
      <c r="W101" s="1">
        <f t="shared" si="51"/>
        <v>0</v>
      </c>
      <c r="X101" s="1" t="str">
        <f t="shared" ca="1" si="52"/>
        <v/>
      </c>
    </row>
    <row r="102" spans="10:24" ht="13.75" customHeight="1" x14ac:dyDescent="0.2">
      <c r="J102" s="23" t="str">
        <f t="shared" ca="1" si="44"/>
        <v/>
      </c>
      <c r="M102" s="32"/>
      <c r="N102" s="33" t="str">
        <f t="shared" ca="1" si="45"/>
        <v/>
      </c>
      <c r="P102" s="1">
        <f t="shared" si="46"/>
        <v>0</v>
      </c>
      <c r="Q102" s="1">
        <f t="shared" ca="1" si="53"/>
        <v>0</v>
      </c>
      <c r="R102" s="1">
        <f t="shared" si="47"/>
        <v>0</v>
      </c>
      <c r="S102" s="1">
        <f t="shared" ca="1" si="48"/>
        <v>0</v>
      </c>
      <c r="T102" s="1" t="str">
        <f>IF(H102="","",VLOOKUP(H102,'Соль SKU'!$A$1:$B$150,2,0))</f>
        <v/>
      </c>
      <c r="U102" s="1">
        <f t="shared" si="49"/>
        <v>9.4117647058823533</v>
      </c>
      <c r="V102" s="1">
        <f t="shared" si="50"/>
        <v>0</v>
      </c>
      <c r="W102" s="1">
        <f t="shared" si="51"/>
        <v>0</v>
      </c>
      <c r="X102" s="1" t="str">
        <f t="shared" ca="1" si="52"/>
        <v/>
      </c>
    </row>
    <row r="103" spans="10:24" ht="13.75" customHeight="1" x14ac:dyDescent="0.2">
      <c r="J103" s="23" t="str">
        <f t="shared" ca="1" si="44"/>
        <v/>
      </c>
      <c r="M103" s="32"/>
      <c r="N103" s="33" t="str">
        <f t="shared" ca="1" si="45"/>
        <v/>
      </c>
      <c r="P103" s="1">
        <f t="shared" si="46"/>
        <v>0</v>
      </c>
      <c r="Q103" s="1">
        <f t="shared" ca="1" si="53"/>
        <v>0</v>
      </c>
      <c r="R103" s="1">
        <f t="shared" si="47"/>
        <v>0</v>
      </c>
      <c r="S103" s="1">
        <f t="shared" ca="1" si="48"/>
        <v>0</v>
      </c>
      <c r="T103" s="1" t="str">
        <f>IF(H103="","",VLOOKUP(H103,'Соль SKU'!$A$1:$B$150,2,0))</f>
        <v/>
      </c>
      <c r="U103" s="1">
        <f t="shared" si="49"/>
        <v>9.4117647058823533</v>
      </c>
      <c r="V103" s="1">
        <f t="shared" si="50"/>
        <v>0</v>
      </c>
      <c r="W103" s="1">
        <f t="shared" si="51"/>
        <v>0</v>
      </c>
      <c r="X103" s="1" t="str">
        <f t="shared" ca="1" si="52"/>
        <v/>
      </c>
    </row>
    <row r="104" spans="10:24" ht="13.75" customHeight="1" x14ac:dyDescent="0.2">
      <c r="J104" s="23" t="str">
        <f t="shared" ca="1" si="44"/>
        <v/>
      </c>
      <c r="M104" s="32"/>
      <c r="N104" s="33" t="str">
        <f t="shared" ca="1" si="45"/>
        <v/>
      </c>
      <c r="P104" s="1">
        <f t="shared" si="46"/>
        <v>0</v>
      </c>
      <c r="Q104" s="1">
        <f t="shared" ca="1" si="53"/>
        <v>0</v>
      </c>
      <c r="R104" s="1">
        <f t="shared" si="47"/>
        <v>0</v>
      </c>
      <c r="S104" s="1">
        <f t="shared" ca="1" si="48"/>
        <v>0</v>
      </c>
      <c r="T104" s="1" t="str">
        <f>IF(H104="","",VLOOKUP(H104,'Соль SKU'!$A$1:$B$150,2,0))</f>
        <v/>
      </c>
      <c r="U104" s="1">
        <f t="shared" si="49"/>
        <v>9.4117647058823533</v>
      </c>
      <c r="V104" s="1">
        <f t="shared" si="50"/>
        <v>0</v>
      </c>
      <c r="W104" s="1">
        <f t="shared" si="51"/>
        <v>0</v>
      </c>
      <c r="X104" s="1" t="str">
        <f t="shared" ca="1" si="52"/>
        <v/>
      </c>
    </row>
    <row r="105" spans="10:24" ht="13.75" customHeight="1" x14ac:dyDescent="0.2">
      <c r="J105" s="23" t="str">
        <f t="shared" ca="1" si="44"/>
        <v/>
      </c>
      <c r="M105" s="32"/>
      <c r="N105" s="33" t="str">
        <f t="shared" ca="1" si="45"/>
        <v/>
      </c>
      <c r="P105" s="1">
        <f t="shared" si="46"/>
        <v>0</v>
      </c>
      <c r="Q105" s="1">
        <f t="shared" ca="1" si="53"/>
        <v>0</v>
      </c>
      <c r="R105" s="1">
        <f t="shared" si="47"/>
        <v>0</v>
      </c>
      <c r="S105" s="1">
        <f t="shared" ca="1" si="48"/>
        <v>0</v>
      </c>
      <c r="T105" s="1" t="str">
        <f>IF(H105="","",VLOOKUP(H105,'Соль SKU'!$A$1:$B$150,2,0))</f>
        <v/>
      </c>
      <c r="U105" s="1">
        <f t="shared" si="49"/>
        <v>9.4117647058823533</v>
      </c>
      <c r="V105" s="1">
        <f t="shared" si="50"/>
        <v>0</v>
      </c>
      <c r="W105" s="1">
        <f t="shared" si="51"/>
        <v>0</v>
      </c>
      <c r="X105" s="1" t="str">
        <f t="shared" ca="1" si="52"/>
        <v/>
      </c>
    </row>
  </sheetData>
  <conditionalFormatting sqref="B2:B9 B25:B105">
    <cfRule type="expression" dxfId="20" priority="17">
      <formula>$B2&lt;&gt;$T2</formula>
    </cfRule>
  </conditionalFormatting>
  <conditionalFormatting sqref="J1">
    <cfRule type="expression" dxfId="19" priority="18">
      <formula>SUMIF(J2:J105,"&gt;0")-SUMIF(J2:J105,"&lt;0") &gt; 1</formula>
    </cfRule>
  </conditionalFormatting>
  <conditionalFormatting sqref="J1:J9 J25:J1048576">
    <cfRule type="expression" dxfId="18" priority="19">
      <formula>IF(N1="",0, J1)  &lt; - 0.05* IF(N1="",0,N1)</formula>
    </cfRule>
    <cfRule type="expression" dxfId="17" priority="20">
      <formula>AND(IF(N1="",0, J1)  &gt;= - 0.05* IF(N1="",0,N1), IF(N1="",0, J1) &lt; 0)</formula>
    </cfRule>
    <cfRule type="expression" dxfId="16" priority="21">
      <formula>AND(IF(N1="",0, J1)  &lt;= 0.05* IF(N1="",0,N1), IF(N1="",0, J1) &gt; 0)</formula>
    </cfRule>
    <cfRule type="expression" dxfId="15" priority="22">
      <formula>IF(N1="",0,J1)  &gt; 0.05* IF(N1="",0,N1)</formula>
    </cfRule>
  </conditionalFormatting>
  <conditionalFormatting sqref="B10:B14">
    <cfRule type="expression" dxfId="14" priority="11">
      <formula>$B10&lt;&gt;$T10</formula>
    </cfRule>
  </conditionalFormatting>
  <conditionalFormatting sqref="J10:J14">
    <cfRule type="expression" dxfId="13" priority="12">
      <formula>IF(N10="",0, J10)  &lt; - 0.05* IF(N10="",0,N10)</formula>
    </cfRule>
    <cfRule type="expression" dxfId="12" priority="13">
      <formula>AND(IF(N10="",0, J10)  &gt;= - 0.05* IF(N10="",0,N10), IF(N10="",0, J10) &lt; 0)</formula>
    </cfRule>
    <cfRule type="expression" dxfId="11" priority="14">
      <formula>AND(IF(N10="",0, J10)  &lt;= 0.05* IF(N10="",0,N10), IF(N10="",0, J10) &gt; 0)</formula>
    </cfRule>
    <cfRule type="expression" dxfId="10" priority="15">
      <formula>IF(N10="",0,J10)  &gt; 0.05* IF(N10="",0,N10)</formula>
    </cfRule>
  </conditionalFormatting>
  <conditionalFormatting sqref="B15:B19">
    <cfRule type="expression" dxfId="9" priority="6">
      <formula>$B15&lt;&gt;$T15</formula>
    </cfRule>
  </conditionalFormatting>
  <conditionalFormatting sqref="J15:J19">
    <cfRule type="expression" dxfId="8" priority="7">
      <formula>IF(N15="",0, J15)  &lt; - 0.05* IF(N15="",0,N15)</formula>
    </cfRule>
    <cfRule type="expression" dxfId="7" priority="8">
      <formula>AND(IF(N15="",0, J15)  &gt;= - 0.05* IF(N15="",0,N15), IF(N15="",0, J15) &lt; 0)</formula>
    </cfRule>
    <cfRule type="expression" dxfId="6" priority="9">
      <formula>AND(IF(N15="",0, J15)  &lt;= 0.05* IF(N15="",0,N15), IF(N15="",0, J15) &gt; 0)</formula>
    </cfRule>
    <cfRule type="expression" dxfId="5" priority="10">
      <formula>IF(N15="",0,J15)  &gt; 0.05* IF(N15="",0,N15)</formula>
    </cfRule>
  </conditionalFormatting>
  <conditionalFormatting sqref="B20:B24">
    <cfRule type="expression" dxfId="4" priority="1">
      <formula>$B20&lt;&gt;$T20</formula>
    </cfRule>
  </conditionalFormatting>
  <conditionalFormatting sqref="J20:J24">
    <cfRule type="expression" dxfId="3" priority="2">
      <formula>IF(N20="",0, J20)  &lt; - 0.05* IF(N20="",0,N20)</formula>
    </cfRule>
    <cfRule type="expression" dxfId="2" priority="3">
      <formula>AND(IF(N20="",0, J20)  &gt;= - 0.05* IF(N20="",0,N20), IF(N20="",0, J20) &lt; 0)</formula>
    </cfRule>
    <cfRule type="expression" dxfId="1" priority="4">
      <formula>AND(IF(N20="",0, J20)  &lt;= 0.05* IF(N20="",0,N20), IF(N20="",0, J20) &gt; 0)</formula>
    </cfRule>
    <cfRule type="expression" dxfId="0" priority="5">
      <formula>IF(N20="",0,J20)  &gt; 0.05* IF(N20="",0,N20)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B2:B105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E2:F105</xm:sqref>
        </x14:dataValidation>
        <x14:dataValidation type="list" showInputMessage="1" xr:uid="{00000000-0002-0000-0300-000002000000}">
          <x14:formula1>
            <xm:f>Мойки!$A$1:$A$3</xm:f>
          </x14:formula1>
          <x14:formula2>
            <xm:f>0</xm:f>
          </x14:formula2>
          <xm:sqref>L1:L105</xm:sqref>
        </x14:dataValidation>
        <x14:dataValidation type="list" showInputMessage="1" showErrorMessage="1" xr:uid="{00000000-0002-0000-0300-000003000000}">
          <x14:formula1>
            <xm:f>'Соль SKU'!$A$1:$A$137</xm:f>
          </x14:formula1>
          <x14:formula2>
            <xm:f>0</xm:f>
          </x14:formula2>
          <xm:sqref>H2:H105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694</v>
      </c>
    </row>
    <row r="2" spans="1:1" ht="14.5" customHeight="1" x14ac:dyDescent="0.2">
      <c r="A2" s="1" t="s">
        <v>701</v>
      </c>
    </row>
    <row r="3" spans="1:1" ht="14.5" customHeight="1" x14ac:dyDescent="0.2">
      <c r="A3" s="1" t="s">
        <v>702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5"/>
  <sheetViews>
    <sheetView zoomScale="90" zoomScaleNormal="90" workbookViewId="0">
      <selection activeCell="B5" sqref="B5"/>
    </sheetView>
  </sheetViews>
  <sheetFormatPr baseColWidth="10" defaultColWidth="8.83203125" defaultRowHeight="15" x14ac:dyDescent="0.2"/>
  <cols>
    <col min="1" max="1" width="14.5" style="1" customWidth="1"/>
    <col min="2" max="1025" width="9.1640625" style="1" customWidth="1"/>
  </cols>
  <sheetData>
    <row r="2" spans="1:2" x14ac:dyDescent="0.2">
      <c r="A2" s="31" t="s">
        <v>235</v>
      </c>
      <c r="B2" s="31">
        <v>120</v>
      </c>
    </row>
    <row r="3" spans="1:2" x14ac:dyDescent="0.2">
      <c r="A3" s="31" t="s">
        <v>236</v>
      </c>
      <c r="B3" s="31">
        <v>100</v>
      </c>
    </row>
    <row r="4" spans="1:2" x14ac:dyDescent="0.2">
      <c r="A4" s="31" t="s">
        <v>237</v>
      </c>
      <c r="B4" s="31">
        <v>222</v>
      </c>
    </row>
    <row r="5" spans="1:2" x14ac:dyDescent="0.2">
      <c r="A5" s="31" t="s">
        <v>238</v>
      </c>
      <c r="B5" s="3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baseColWidth="10" defaultColWidth="8.83203125" defaultRowHeight="15" x14ac:dyDescent="0.2"/>
  <cols>
    <col min="1" max="1025" width="9.164062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21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x14ac:dyDescent="0.2">
      <c r="A1" s="31" t="s">
        <v>693</v>
      </c>
    </row>
    <row r="2" spans="1:1" x14ac:dyDescent="0.2">
      <c r="A2" s="31" t="s">
        <v>691</v>
      </c>
    </row>
    <row r="3" spans="1:1" x14ac:dyDescent="0.2">
      <c r="A3" s="31" t="s">
        <v>695</v>
      </c>
    </row>
    <row r="4" spans="1:1" x14ac:dyDescent="0.2">
      <c r="A4" s="31" t="s">
        <v>703</v>
      </c>
    </row>
    <row r="5" spans="1:1" x14ac:dyDescent="0.2">
      <c r="A5" s="31" t="s">
        <v>697</v>
      </c>
    </row>
    <row r="6" spans="1:1" x14ac:dyDescent="0.2">
      <c r="A6" s="31" t="s">
        <v>704</v>
      </c>
    </row>
    <row r="7" spans="1:1" x14ac:dyDescent="0.2">
      <c r="A7" s="31" t="s">
        <v>704</v>
      </c>
    </row>
    <row r="8" spans="1:1" x14ac:dyDescent="0.2">
      <c r="A8" s="31" t="s">
        <v>704</v>
      </c>
    </row>
    <row r="9" spans="1:1" x14ac:dyDescent="0.2">
      <c r="A9" s="31" t="s">
        <v>704</v>
      </c>
    </row>
    <row r="10" spans="1:1" x14ac:dyDescent="0.2">
      <c r="A10" s="31" t="s">
        <v>705</v>
      </c>
    </row>
    <row r="11" spans="1:1" x14ac:dyDescent="0.2">
      <c r="A11" s="31" t="s">
        <v>705</v>
      </c>
    </row>
    <row r="12" spans="1:1" x14ac:dyDescent="0.2">
      <c r="A12" s="31" t="s">
        <v>706</v>
      </c>
    </row>
    <row r="13" spans="1:1" x14ac:dyDescent="0.2">
      <c r="A13" s="31" t="s">
        <v>707</v>
      </c>
    </row>
    <row r="14" spans="1:1" x14ac:dyDescent="0.2">
      <c r="A14" s="31" t="s">
        <v>708</v>
      </c>
    </row>
    <row r="15" spans="1:1" x14ac:dyDescent="0.2">
      <c r="A15" s="31" t="s">
        <v>709</v>
      </c>
    </row>
    <row r="16" spans="1:1" x14ac:dyDescent="0.2">
      <c r="A16" s="31" t="s">
        <v>700</v>
      </c>
    </row>
    <row r="17" spans="1:1" x14ac:dyDescent="0.2">
      <c r="A17" s="31" t="s">
        <v>698</v>
      </c>
    </row>
    <row r="18" spans="1:1" x14ac:dyDescent="0.2">
      <c r="A18" s="31" t="s">
        <v>710</v>
      </c>
    </row>
    <row r="19" spans="1:1" x14ac:dyDescent="0.2">
      <c r="A19" s="31" t="s">
        <v>711</v>
      </c>
    </row>
    <row r="20" spans="1:1" x14ac:dyDescent="0.2">
      <c r="A20" s="31" t="s">
        <v>712</v>
      </c>
    </row>
    <row r="21" spans="1:1" x14ac:dyDescent="0.2">
      <c r="A21" s="31" t="s">
        <v>713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28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31" t="s">
        <v>694</v>
      </c>
      <c r="B1" s="31" t="s">
        <v>694</v>
      </c>
    </row>
    <row r="2" spans="1:2" x14ac:dyDescent="0.2">
      <c r="A2" s="31" t="s">
        <v>254</v>
      </c>
      <c r="B2" s="31" t="s">
        <v>669</v>
      </c>
    </row>
    <row r="3" spans="1:2" x14ac:dyDescent="0.2">
      <c r="A3" s="31" t="s">
        <v>244</v>
      </c>
      <c r="B3" s="31" t="s">
        <v>667</v>
      </c>
    </row>
    <row r="4" spans="1:2" x14ac:dyDescent="0.2">
      <c r="A4" s="31" t="s">
        <v>243</v>
      </c>
      <c r="B4" s="31" t="s">
        <v>667</v>
      </c>
    </row>
    <row r="5" spans="1:2" x14ac:dyDescent="0.2">
      <c r="A5" s="31" t="s">
        <v>245</v>
      </c>
      <c r="B5" s="31" t="s">
        <v>667</v>
      </c>
    </row>
    <row r="6" spans="1:2" x14ac:dyDescent="0.2">
      <c r="A6" s="31" t="s">
        <v>246</v>
      </c>
      <c r="B6" s="31" t="s">
        <v>667</v>
      </c>
    </row>
    <row r="7" spans="1:2" x14ac:dyDescent="0.2">
      <c r="A7" s="31" t="s">
        <v>247</v>
      </c>
      <c r="B7" s="31" t="s">
        <v>667</v>
      </c>
    </row>
    <row r="8" spans="1:2" x14ac:dyDescent="0.2">
      <c r="A8" s="31" t="s">
        <v>241</v>
      </c>
      <c r="B8" s="31" t="s">
        <v>669</v>
      </c>
    </row>
    <row r="9" spans="1:2" x14ac:dyDescent="0.2">
      <c r="A9" s="31" t="s">
        <v>259</v>
      </c>
      <c r="B9" s="31" t="s">
        <v>667</v>
      </c>
    </row>
    <row r="10" spans="1:2" x14ac:dyDescent="0.2">
      <c r="A10" s="31" t="s">
        <v>257</v>
      </c>
      <c r="B10" s="31" t="s">
        <v>667</v>
      </c>
    </row>
    <row r="11" spans="1:2" x14ac:dyDescent="0.2">
      <c r="A11" s="31" t="s">
        <v>255</v>
      </c>
      <c r="B11" s="31" t="s">
        <v>669</v>
      </c>
    </row>
    <row r="12" spans="1:2" x14ac:dyDescent="0.2">
      <c r="A12" s="31" t="s">
        <v>264</v>
      </c>
      <c r="B12" s="31" t="s">
        <v>667</v>
      </c>
    </row>
    <row r="13" spans="1:2" x14ac:dyDescent="0.2">
      <c r="A13" s="31" t="s">
        <v>265</v>
      </c>
      <c r="B13" s="31" t="s">
        <v>667</v>
      </c>
    </row>
    <row r="14" spans="1:2" x14ac:dyDescent="0.2">
      <c r="A14" s="31" t="s">
        <v>252</v>
      </c>
      <c r="B14" s="31" t="s">
        <v>658</v>
      </c>
    </row>
    <row r="15" spans="1:2" x14ac:dyDescent="0.2">
      <c r="A15" s="31" t="s">
        <v>249</v>
      </c>
      <c r="B15" s="31" t="s">
        <v>667</v>
      </c>
    </row>
    <row r="16" spans="1:2" x14ac:dyDescent="0.2">
      <c r="A16" s="31" t="s">
        <v>250</v>
      </c>
      <c r="B16" s="31" t="s">
        <v>667</v>
      </c>
    </row>
    <row r="17" spans="1:2" x14ac:dyDescent="0.2">
      <c r="A17" s="31" t="s">
        <v>559</v>
      </c>
      <c r="B17" s="31" t="s">
        <v>658</v>
      </c>
    </row>
    <row r="18" spans="1:2" x14ac:dyDescent="0.2">
      <c r="A18" s="31" t="s">
        <v>253</v>
      </c>
      <c r="B18" s="31" t="s">
        <v>658</v>
      </c>
    </row>
    <row r="19" spans="1:2" x14ac:dyDescent="0.2">
      <c r="A19" s="31" t="s">
        <v>251</v>
      </c>
      <c r="B19" s="31" t="s">
        <v>658</v>
      </c>
    </row>
    <row r="20" spans="1:2" x14ac:dyDescent="0.2">
      <c r="A20" s="31" t="s">
        <v>242</v>
      </c>
      <c r="B20" s="31" t="s">
        <v>658</v>
      </c>
    </row>
    <row r="21" spans="1:2" x14ac:dyDescent="0.2">
      <c r="A21" s="31" t="s">
        <v>248</v>
      </c>
      <c r="B21" s="31" t="s">
        <v>667</v>
      </c>
    </row>
    <row r="22" spans="1:2" x14ac:dyDescent="0.2">
      <c r="A22" s="31" t="s">
        <v>258</v>
      </c>
      <c r="B22" s="31" t="s">
        <v>667</v>
      </c>
    </row>
    <row r="23" spans="1:2" x14ac:dyDescent="0.2">
      <c r="A23" s="31" t="s">
        <v>261</v>
      </c>
      <c r="B23" s="31" t="s">
        <v>658</v>
      </c>
    </row>
    <row r="24" spans="1:2" x14ac:dyDescent="0.2">
      <c r="A24" s="31" t="s">
        <v>263</v>
      </c>
      <c r="B24" s="31" t="s">
        <v>667</v>
      </c>
    </row>
    <row r="25" spans="1:2" x14ac:dyDescent="0.2">
      <c r="A25" s="31" t="s">
        <v>260</v>
      </c>
      <c r="B25" s="31" t="s">
        <v>667</v>
      </c>
    </row>
    <row r="26" spans="1:2" x14ac:dyDescent="0.2">
      <c r="A26" s="31" t="s">
        <v>256</v>
      </c>
      <c r="B26" s="31" t="s">
        <v>658</v>
      </c>
    </row>
    <row r="27" spans="1:2" x14ac:dyDescent="0.2">
      <c r="A27" s="31" t="s">
        <v>262</v>
      </c>
      <c r="B27" s="31" t="s">
        <v>658</v>
      </c>
    </row>
    <row r="28" spans="1:2" x14ac:dyDescent="0.2">
      <c r="A28" s="31" t="s">
        <v>714</v>
      </c>
      <c r="B28" s="31" t="s">
        <v>715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48</cp:revision>
  <dcterms:created xsi:type="dcterms:W3CDTF">2020-12-13T08:44:49Z</dcterms:created>
  <dcterms:modified xsi:type="dcterms:W3CDTF">2021-07-12T13:37:24Z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