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inputs/by_department/mascarpone/"/>
    </mc:Choice>
  </mc:AlternateContent>
  <xr:revisionPtr revIDLastSave="0" documentId="13_ncr:1_{07BF71A3-E855-4B45-AAA4-53C87401E5E5}" xr6:coauthVersionLast="47" xr6:coauthVersionMax="47" xr10:uidLastSave="{00000000-0000-0000-0000-000000000000}"/>
  <bookViews>
    <workbookView xWindow="0" yWindow="760" windowWidth="34560" windowHeight="2158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 Маскарпоне" sheetId="4" state="hidden" r:id="rId4"/>
    <sheet name="Заквасочники" sheetId="5" state="hidden" r:id="rId5"/>
    <sheet name="SKU заквасочник" sheetId="6" state="hidden" r:id="rId6"/>
  </sheets>
  <definedNames>
    <definedName name="Water_SKU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3" l="1"/>
  <c r="C11" i="3"/>
  <c r="F11" i="3"/>
  <c r="H11" i="3"/>
  <c r="I11" i="3"/>
  <c r="J11" i="3"/>
  <c r="L11" i="3"/>
  <c r="M11" i="3"/>
  <c r="N11" i="3"/>
  <c r="S11" i="3"/>
  <c r="T11" i="3"/>
  <c r="A12" i="3"/>
  <c r="B12" i="3"/>
  <c r="F12" i="3"/>
  <c r="N12" i="3"/>
  <c r="S12" i="3"/>
  <c r="B13" i="3"/>
  <c r="C13" i="3"/>
  <c r="F13" i="3"/>
  <c r="H13" i="3"/>
  <c r="I13" i="3"/>
  <c r="J13" i="3"/>
  <c r="L13" i="3"/>
  <c r="M13" i="3"/>
  <c r="N13" i="3"/>
  <c r="S13" i="3"/>
  <c r="T13" i="3"/>
  <c r="A14" i="3"/>
  <c r="B14" i="3"/>
  <c r="F14" i="3"/>
  <c r="N14" i="3"/>
  <c r="S14" i="3"/>
  <c r="B15" i="3"/>
  <c r="C15" i="3"/>
  <c r="F15" i="3"/>
  <c r="H15" i="3"/>
  <c r="I15" i="3"/>
  <c r="J15" i="3"/>
  <c r="L15" i="3"/>
  <c r="M15" i="3"/>
  <c r="N15" i="3"/>
  <c r="S15" i="3"/>
  <c r="T15" i="3"/>
  <c r="A16" i="3"/>
  <c r="B16" i="3"/>
  <c r="F16" i="3"/>
  <c r="N16" i="3"/>
  <c r="S16" i="3"/>
  <c r="B17" i="3"/>
  <c r="C17" i="3"/>
  <c r="F17" i="3"/>
  <c r="H17" i="3"/>
  <c r="I17" i="3"/>
  <c r="J17" i="3"/>
  <c r="L17" i="3"/>
  <c r="M17" i="3"/>
  <c r="N17" i="3"/>
  <c r="S17" i="3"/>
  <c r="T17" i="3"/>
  <c r="A18" i="3"/>
  <c r="B18" i="3"/>
  <c r="F18" i="3"/>
  <c r="N18" i="3"/>
  <c r="S18" i="3"/>
  <c r="B19" i="3"/>
  <c r="C19" i="3"/>
  <c r="F19" i="3"/>
  <c r="H19" i="3"/>
  <c r="I19" i="3"/>
  <c r="J19" i="3"/>
  <c r="L19" i="3"/>
  <c r="M19" i="3"/>
  <c r="N19" i="3"/>
  <c r="S19" i="3"/>
  <c r="T19" i="3"/>
  <c r="A20" i="3"/>
  <c r="B20" i="3"/>
  <c r="F20" i="3"/>
  <c r="N20" i="3"/>
  <c r="S20" i="3"/>
  <c r="B21" i="3"/>
  <c r="C21" i="3"/>
  <c r="F21" i="3"/>
  <c r="H21" i="3"/>
  <c r="I21" i="3"/>
  <c r="J21" i="3"/>
  <c r="L21" i="3"/>
  <c r="M21" i="3"/>
  <c r="N21" i="3"/>
  <c r="S21" i="3"/>
  <c r="T21" i="3"/>
  <c r="B22" i="3"/>
  <c r="C22" i="3"/>
  <c r="F22" i="3"/>
  <c r="H22" i="3"/>
  <c r="I22" i="3"/>
  <c r="J22" i="3"/>
  <c r="L22" i="3"/>
  <c r="M22" i="3"/>
  <c r="N22" i="3"/>
  <c r="S22" i="3"/>
  <c r="T22" i="3"/>
  <c r="A23" i="3"/>
  <c r="B23" i="3"/>
  <c r="F23" i="3"/>
  <c r="N23" i="3"/>
  <c r="S23" i="3"/>
  <c r="B3" i="3"/>
  <c r="C3" i="3"/>
  <c r="F3" i="3"/>
  <c r="H3" i="3"/>
  <c r="I3" i="3"/>
  <c r="J3" i="3"/>
  <c r="L3" i="3"/>
  <c r="M3" i="3"/>
  <c r="N3" i="3"/>
  <c r="S3" i="3"/>
  <c r="T3" i="3"/>
  <c r="B4" i="3"/>
  <c r="C4" i="3"/>
  <c r="F4" i="3"/>
  <c r="H4" i="3"/>
  <c r="I4" i="3"/>
  <c r="J4" i="3"/>
  <c r="L4" i="3"/>
  <c r="M4" i="3"/>
  <c r="N4" i="3"/>
  <c r="S4" i="3"/>
  <c r="T4" i="3"/>
  <c r="A5" i="3"/>
  <c r="B5" i="3"/>
  <c r="F5" i="3"/>
  <c r="N5" i="3"/>
  <c r="S5" i="3"/>
  <c r="B8" i="3"/>
  <c r="C8" i="3"/>
  <c r="F8" i="3"/>
  <c r="H8" i="3"/>
  <c r="I8" i="3"/>
  <c r="J8" i="3"/>
  <c r="L8" i="3"/>
  <c r="M8" i="3"/>
  <c r="N8" i="3"/>
  <c r="S8" i="3"/>
  <c r="T8" i="3"/>
  <c r="B9" i="3"/>
  <c r="C9" i="3"/>
  <c r="F9" i="3"/>
  <c r="H9" i="3"/>
  <c r="I9" i="3"/>
  <c r="J9" i="3"/>
  <c r="L9" i="3"/>
  <c r="M9" i="3"/>
  <c r="N9" i="3"/>
  <c r="S9" i="3"/>
  <c r="T9" i="3"/>
  <c r="A10" i="3"/>
  <c r="B10" i="3"/>
  <c r="F10" i="3"/>
  <c r="N10" i="3"/>
  <c r="S10" i="3"/>
  <c r="B6" i="3"/>
  <c r="C6" i="3"/>
  <c r="F6" i="3"/>
  <c r="H6" i="3"/>
  <c r="I6" i="3"/>
  <c r="J6" i="3"/>
  <c r="L6" i="3"/>
  <c r="M6" i="3"/>
  <c r="N6" i="3"/>
  <c r="S6" i="3"/>
  <c r="T6" i="3"/>
  <c r="A7" i="3"/>
  <c r="B7" i="3"/>
  <c r="F7" i="3"/>
  <c r="N7" i="3"/>
  <c r="S7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J327" i="3"/>
  <c r="C327" i="3"/>
  <c r="J326" i="3"/>
  <c r="C326" i="3"/>
  <c r="J325" i="3"/>
  <c r="C325" i="3"/>
  <c r="J324" i="3"/>
  <c r="C324" i="3"/>
  <c r="J323" i="3"/>
  <c r="C323" i="3"/>
  <c r="J322" i="3"/>
  <c r="C322" i="3"/>
  <c r="J321" i="3"/>
  <c r="C321" i="3"/>
  <c r="J320" i="3"/>
  <c r="C320" i="3"/>
  <c r="J319" i="3"/>
  <c r="C319" i="3"/>
  <c r="J318" i="3"/>
  <c r="C318" i="3"/>
  <c r="J317" i="3"/>
  <c r="C317" i="3"/>
  <c r="J316" i="3"/>
  <c r="C316" i="3"/>
  <c r="J315" i="3"/>
  <c r="C315" i="3"/>
  <c r="J314" i="3"/>
  <c r="C314" i="3"/>
  <c r="J313" i="3"/>
  <c r="C313" i="3"/>
  <c r="J312" i="3"/>
  <c r="C312" i="3"/>
  <c r="J311" i="3"/>
  <c r="C311" i="3"/>
  <c r="J310" i="3"/>
  <c r="C310" i="3"/>
  <c r="J309" i="3"/>
  <c r="C309" i="3"/>
  <c r="J308" i="3"/>
  <c r="C308" i="3"/>
  <c r="J307" i="3"/>
  <c r="C307" i="3"/>
  <c r="J306" i="3"/>
  <c r="C306" i="3"/>
  <c r="J305" i="3"/>
  <c r="C305" i="3"/>
  <c r="J304" i="3"/>
  <c r="C304" i="3"/>
  <c r="J303" i="3"/>
  <c r="C303" i="3"/>
  <c r="J302" i="3"/>
  <c r="C302" i="3"/>
  <c r="J301" i="3"/>
  <c r="C301" i="3"/>
  <c r="J300" i="3"/>
  <c r="C300" i="3"/>
  <c r="J299" i="3"/>
  <c r="C299" i="3"/>
  <c r="J298" i="3"/>
  <c r="C298" i="3"/>
  <c r="J297" i="3"/>
  <c r="C297" i="3"/>
  <c r="J296" i="3"/>
  <c r="C296" i="3"/>
  <c r="J295" i="3"/>
  <c r="C295" i="3"/>
  <c r="J294" i="3"/>
  <c r="C294" i="3"/>
  <c r="J293" i="3"/>
  <c r="C293" i="3"/>
  <c r="J292" i="3"/>
  <c r="C292" i="3"/>
  <c r="J291" i="3"/>
  <c r="C291" i="3"/>
  <c r="J290" i="3"/>
  <c r="C290" i="3"/>
  <c r="J289" i="3"/>
  <c r="C289" i="3"/>
  <c r="J288" i="3"/>
  <c r="C288" i="3"/>
  <c r="J287" i="3"/>
  <c r="C287" i="3"/>
  <c r="J286" i="3"/>
  <c r="C286" i="3"/>
  <c r="J285" i="3"/>
  <c r="C285" i="3"/>
  <c r="J284" i="3"/>
  <c r="C284" i="3"/>
  <c r="J283" i="3"/>
  <c r="C283" i="3"/>
  <c r="J282" i="3"/>
  <c r="C282" i="3"/>
  <c r="J281" i="3"/>
  <c r="C281" i="3"/>
  <c r="J280" i="3"/>
  <c r="C280" i="3"/>
  <c r="J279" i="3"/>
  <c r="C279" i="3"/>
  <c r="J278" i="3"/>
  <c r="C278" i="3"/>
  <c r="J277" i="3"/>
  <c r="C277" i="3"/>
  <c r="J276" i="3"/>
  <c r="C276" i="3"/>
  <c r="J275" i="3"/>
  <c r="C275" i="3"/>
  <c r="J274" i="3"/>
  <c r="C274" i="3"/>
  <c r="J273" i="3"/>
  <c r="C273" i="3"/>
  <c r="J272" i="3"/>
  <c r="C272" i="3"/>
  <c r="J271" i="3"/>
  <c r="C271" i="3"/>
  <c r="J270" i="3"/>
  <c r="C270" i="3"/>
  <c r="J269" i="3"/>
  <c r="C269" i="3"/>
  <c r="J268" i="3"/>
  <c r="C268" i="3"/>
  <c r="J267" i="3"/>
  <c r="C267" i="3"/>
  <c r="J266" i="3"/>
  <c r="C266" i="3"/>
  <c r="J265" i="3"/>
  <c r="C265" i="3"/>
  <c r="J264" i="3"/>
  <c r="C264" i="3"/>
  <c r="J263" i="3"/>
  <c r="C263" i="3"/>
  <c r="J262" i="3"/>
  <c r="C262" i="3"/>
  <c r="J261" i="3"/>
  <c r="C261" i="3"/>
  <c r="J260" i="3"/>
  <c r="C260" i="3"/>
  <c r="J259" i="3"/>
  <c r="C259" i="3"/>
  <c r="J258" i="3"/>
  <c r="C258" i="3"/>
  <c r="J257" i="3"/>
  <c r="C257" i="3"/>
  <c r="J256" i="3"/>
  <c r="C256" i="3"/>
  <c r="J255" i="3"/>
  <c r="C255" i="3"/>
  <c r="J254" i="3"/>
  <c r="C254" i="3"/>
  <c r="J253" i="3"/>
  <c r="C253" i="3"/>
  <c r="J252" i="3"/>
  <c r="C252" i="3"/>
  <c r="J251" i="3"/>
  <c r="C251" i="3"/>
  <c r="J250" i="3"/>
  <c r="C250" i="3"/>
  <c r="J249" i="3"/>
  <c r="C249" i="3"/>
  <c r="J248" i="3"/>
  <c r="C248" i="3"/>
  <c r="J247" i="3"/>
  <c r="C247" i="3"/>
  <c r="J246" i="3"/>
  <c r="C246" i="3"/>
  <c r="J245" i="3"/>
  <c r="C245" i="3"/>
  <c r="J244" i="3"/>
  <c r="C244" i="3"/>
  <c r="J243" i="3"/>
  <c r="C243" i="3"/>
  <c r="J242" i="3"/>
  <c r="C242" i="3"/>
  <c r="J241" i="3"/>
  <c r="C241" i="3"/>
  <c r="J240" i="3"/>
  <c r="C240" i="3"/>
  <c r="J239" i="3"/>
  <c r="C239" i="3"/>
  <c r="J238" i="3"/>
  <c r="C238" i="3"/>
  <c r="J237" i="3"/>
  <c r="C237" i="3"/>
  <c r="J236" i="3"/>
  <c r="C236" i="3"/>
  <c r="J235" i="3"/>
  <c r="C235" i="3"/>
  <c r="J234" i="3"/>
  <c r="C234" i="3"/>
  <c r="J233" i="3"/>
  <c r="C233" i="3"/>
  <c r="J232" i="3"/>
  <c r="C232" i="3"/>
  <c r="J231" i="3"/>
  <c r="C231" i="3"/>
  <c r="T230" i="3"/>
  <c r="J230" i="3"/>
  <c r="C230" i="3"/>
  <c r="T229" i="3"/>
  <c r="J229" i="3"/>
  <c r="C229" i="3"/>
  <c r="T228" i="3"/>
  <c r="J228" i="3"/>
  <c r="C228" i="3"/>
  <c r="T227" i="3"/>
  <c r="J227" i="3"/>
  <c r="C227" i="3"/>
  <c r="T226" i="3"/>
  <c r="J226" i="3"/>
  <c r="C226" i="3"/>
  <c r="T225" i="3"/>
  <c r="J225" i="3"/>
  <c r="C225" i="3"/>
  <c r="T224" i="3"/>
  <c r="J224" i="3"/>
  <c r="C224" i="3"/>
  <c r="T223" i="3"/>
  <c r="J223" i="3"/>
  <c r="C223" i="3"/>
  <c r="T222" i="3"/>
  <c r="J222" i="3"/>
  <c r="C222" i="3"/>
  <c r="T221" i="3"/>
  <c r="J221" i="3"/>
  <c r="C221" i="3"/>
  <c r="T220" i="3"/>
  <c r="J220" i="3"/>
  <c r="C220" i="3"/>
  <c r="T219" i="3"/>
  <c r="J219" i="3"/>
  <c r="C219" i="3"/>
  <c r="T218" i="3"/>
  <c r="J218" i="3"/>
  <c r="C218" i="3"/>
  <c r="T217" i="3"/>
  <c r="J217" i="3"/>
  <c r="C217" i="3"/>
  <c r="T216" i="3"/>
  <c r="J216" i="3"/>
  <c r="C216" i="3"/>
  <c r="T215" i="3"/>
  <c r="J215" i="3"/>
  <c r="C215" i="3"/>
  <c r="T214" i="3"/>
  <c r="J214" i="3"/>
  <c r="C214" i="3"/>
  <c r="T213" i="3"/>
  <c r="J213" i="3"/>
  <c r="C213" i="3"/>
  <c r="T212" i="3"/>
  <c r="J212" i="3"/>
  <c r="C212" i="3"/>
  <c r="T211" i="3"/>
  <c r="J211" i="3"/>
  <c r="C211" i="3"/>
  <c r="T210" i="3"/>
  <c r="J210" i="3"/>
  <c r="C210" i="3"/>
  <c r="T209" i="3"/>
  <c r="J209" i="3"/>
  <c r="C209" i="3"/>
  <c r="T208" i="3"/>
  <c r="J208" i="3"/>
  <c r="C208" i="3"/>
  <c r="T207" i="3"/>
  <c r="J207" i="3"/>
  <c r="C207" i="3"/>
  <c r="T206" i="3"/>
  <c r="J206" i="3"/>
  <c r="C206" i="3"/>
  <c r="T205" i="3"/>
  <c r="J205" i="3"/>
  <c r="C205" i="3"/>
  <c r="T204" i="3"/>
  <c r="J204" i="3"/>
  <c r="C204" i="3"/>
  <c r="T203" i="3"/>
  <c r="J203" i="3"/>
  <c r="C203" i="3"/>
  <c r="T202" i="3"/>
  <c r="J202" i="3"/>
  <c r="C202" i="3"/>
  <c r="T201" i="3"/>
  <c r="J201" i="3"/>
  <c r="C201" i="3"/>
  <c r="T200" i="3"/>
  <c r="J200" i="3"/>
  <c r="C200" i="3"/>
  <c r="T199" i="3"/>
  <c r="J199" i="3"/>
  <c r="C199" i="3"/>
  <c r="T198" i="3"/>
  <c r="J198" i="3"/>
  <c r="H198" i="3"/>
  <c r="C198" i="3"/>
  <c r="T197" i="3"/>
  <c r="J197" i="3"/>
  <c r="H197" i="3"/>
  <c r="C197" i="3"/>
  <c r="T196" i="3"/>
  <c r="J196" i="3"/>
  <c r="H196" i="3"/>
  <c r="C196" i="3"/>
  <c r="T195" i="3"/>
  <c r="J195" i="3"/>
  <c r="H195" i="3"/>
  <c r="C195" i="3"/>
  <c r="T194" i="3"/>
  <c r="J194" i="3"/>
  <c r="H194" i="3"/>
  <c r="C194" i="3"/>
  <c r="T193" i="3"/>
  <c r="J193" i="3"/>
  <c r="H193" i="3"/>
  <c r="C193" i="3"/>
  <c r="T192" i="3"/>
  <c r="J192" i="3"/>
  <c r="H192" i="3"/>
  <c r="C192" i="3"/>
  <c r="T191" i="3"/>
  <c r="J191" i="3"/>
  <c r="H191" i="3"/>
  <c r="C191" i="3"/>
  <c r="T190" i="3"/>
  <c r="J190" i="3"/>
  <c r="H190" i="3"/>
  <c r="C190" i="3"/>
  <c r="T189" i="3"/>
  <c r="J189" i="3"/>
  <c r="H189" i="3"/>
  <c r="C189" i="3"/>
  <c r="T188" i="3"/>
  <c r="J188" i="3"/>
  <c r="H188" i="3"/>
  <c r="C188" i="3"/>
  <c r="T187" i="3"/>
  <c r="J187" i="3"/>
  <c r="H187" i="3"/>
  <c r="C187" i="3"/>
  <c r="T186" i="3"/>
  <c r="J186" i="3"/>
  <c r="H186" i="3"/>
  <c r="C186" i="3"/>
  <c r="T185" i="3"/>
  <c r="S185" i="3"/>
  <c r="J185" i="3"/>
  <c r="H185" i="3"/>
  <c r="C185" i="3"/>
  <c r="T184" i="3"/>
  <c r="S184" i="3"/>
  <c r="J184" i="3"/>
  <c r="H184" i="3"/>
  <c r="C184" i="3"/>
  <c r="T183" i="3"/>
  <c r="S183" i="3"/>
  <c r="J183" i="3"/>
  <c r="H183" i="3"/>
  <c r="C183" i="3"/>
  <c r="T182" i="3"/>
  <c r="S182" i="3"/>
  <c r="J182" i="3"/>
  <c r="H182" i="3"/>
  <c r="C182" i="3"/>
  <c r="T181" i="3"/>
  <c r="S181" i="3"/>
  <c r="J181" i="3"/>
  <c r="H181" i="3"/>
  <c r="C181" i="3"/>
  <c r="T180" i="3"/>
  <c r="S180" i="3"/>
  <c r="J180" i="3"/>
  <c r="H180" i="3"/>
  <c r="C180" i="3"/>
  <c r="T179" i="3"/>
  <c r="S179" i="3"/>
  <c r="J179" i="3"/>
  <c r="H179" i="3"/>
  <c r="C179" i="3"/>
  <c r="T178" i="3"/>
  <c r="S178" i="3"/>
  <c r="J178" i="3"/>
  <c r="H178" i="3"/>
  <c r="C178" i="3"/>
  <c r="T177" i="3"/>
  <c r="S177" i="3"/>
  <c r="J177" i="3"/>
  <c r="H177" i="3"/>
  <c r="C177" i="3"/>
  <c r="T176" i="3"/>
  <c r="S176" i="3"/>
  <c r="J176" i="3"/>
  <c r="H176" i="3"/>
  <c r="C176" i="3"/>
  <c r="T175" i="3"/>
  <c r="S175" i="3"/>
  <c r="J175" i="3"/>
  <c r="H175" i="3"/>
  <c r="C175" i="3"/>
  <c r="T174" i="3"/>
  <c r="S174" i="3"/>
  <c r="J174" i="3"/>
  <c r="H174" i="3"/>
  <c r="C174" i="3"/>
  <c r="T173" i="3"/>
  <c r="S173" i="3"/>
  <c r="J173" i="3"/>
  <c r="H173" i="3"/>
  <c r="C173" i="3"/>
  <c r="T172" i="3"/>
  <c r="S172" i="3"/>
  <c r="J172" i="3"/>
  <c r="H172" i="3"/>
  <c r="C172" i="3"/>
  <c r="T171" i="3"/>
  <c r="S171" i="3"/>
  <c r="J171" i="3"/>
  <c r="H171" i="3"/>
  <c r="C171" i="3"/>
  <c r="T170" i="3"/>
  <c r="S170" i="3"/>
  <c r="J170" i="3"/>
  <c r="H170" i="3"/>
  <c r="C170" i="3"/>
  <c r="T169" i="3"/>
  <c r="S169" i="3"/>
  <c r="J169" i="3"/>
  <c r="H169" i="3"/>
  <c r="C169" i="3"/>
  <c r="T168" i="3"/>
  <c r="S168" i="3"/>
  <c r="J168" i="3"/>
  <c r="H168" i="3"/>
  <c r="C168" i="3"/>
  <c r="T167" i="3"/>
  <c r="S167" i="3"/>
  <c r="J167" i="3"/>
  <c r="H167" i="3"/>
  <c r="C167" i="3"/>
  <c r="T166" i="3"/>
  <c r="S166" i="3"/>
  <c r="J166" i="3"/>
  <c r="I166" i="3"/>
  <c r="H166" i="3"/>
  <c r="C166" i="3"/>
  <c r="T165" i="3"/>
  <c r="S165" i="3"/>
  <c r="J165" i="3"/>
  <c r="I165" i="3"/>
  <c r="H165" i="3"/>
  <c r="C165" i="3"/>
  <c r="T164" i="3"/>
  <c r="S164" i="3"/>
  <c r="J164" i="3"/>
  <c r="I164" i="3"/>
  <c r="H164" i="3"/>
  <c r="C164" i="3"/>
  <c r="T163" i="3"/>
  <c r="S163" i="3"/>
  <c r="J163" i="3"/>
  <c r="I163" i="3"/>
  <c r="H163" i="3"/>
  <c r="C163" i="3"/>
  <c r="T162" i="3"/>
  <c r="S162" i="3"/>
  <c r="J162" i="3"/>
  <c r="I162" i="3"/>
  <c r="H162" i="3"/>
  <c r="C162" i="3"/>
  <c r="T161" i="3"/>
  <c r="S161" i="3"/>
  <c r="J161" i="3"/>
  <c r="I161" i="3"/>
  <c r="H161" i="3"/>
  <c r="C161" i="3"/>
  <c r="T160" i="3"/>
  <c r="S160" i="3"/>
  <c r="J160" i="3"/>
  <c r="I160" i="3"/>
  <c r="H160" i="3"/>
  <c r="C160" i="3"/>
  <c r="T159" i="3"/>
  <c r="S159" i="3"/>
  <c r="J159" i="3"/>
  <c r="I159" i="3"/>
  <c r="H159" i="3"/>
  <c r="C159" i="3"/>
  <c r="T158" i="3"/>
  <c r="S158" i="3"/>
  <c r="J158" i="3"/>
  <c r="I158" i="3"/>
  <c r="H158" i="3"/>
  <c r="C158" i="3"/>
  <c r="T157" i="3"/>
  <c r="S157" i="3"/>
  <c r="J157" i="3"/>
  <c r="I157" i="3"/>
  <c r="H157" i="3"/>
  <c r="C157" i="3"/>
  <c r="T156" i="3"/>
  <c r="S156" i="3"/>
  <c r="J156" i="3"/>
  <c r="I156" i="3"/>
  <c r="H156" i="3"/>
  <c r="C156" i="3"/>
  <c r="B156" i="3"/>
  <c r="T155" i="3"/>
  <c r="S155" i="3"/>
  <c r="J155" i="3"/>
  <c r="I155" i="3"/>
  <c r="H155" i="3"/>
  <c r="C155" i="3"/>
  <c r="B155" i="3"/>
  <c r="T154" i="3"/>
  <c r="S154" i="3"/>
  <c r="J154" i="3"/>
  <c r="I154" i="3"/>
  <c r="H154" i="3"/>
  <c r="C154" i="3"/>
  <c r="B154" i="3"/>
  <c r="T153" i="3"/>
  <c r="S153" i="3"/>
  <c r="J153" i="3"/>
  <c r="I153" i="3"/>
  <c r="H153" i="3"/>
  <c r="C153" i="3"/>
  <c r="B153" i="3"/>
  <c r="T152" i="3"/>
  <c r="S152" i="3"/>
  <c r="J152" i="3"/>
  <c r="I152" i="3"/>
  <c r="H152" i="3"/>
  <c r="C152" i="3"/>
  <c r="B152" i="3"/>
  <c r="T151" i="3"/>
  <c r="S151" i="3"/>
  <c r="J151" i="3"/>
  <c r="I151" i="3"/>
  <c r="H151" i="3"/>
  <c r="C151" i="3"/>
  <c r="B151" i="3"/>
  <c r="T150" i="3"/>
  <c r="S150" i="3"/>
  <c r="J150" i="3"/>
  <c r="I150" i="3"/>
  <c r="H150" i="3"/>
  <c r="C150" i="3"/>
  <c r="B150" i="3"/>
  <c r="T149" i="3"/>
  <c r="S149" i="3"/>
  <c r="J149" i="3"/>
  <c r="I149" i="3"/>
  <c r="H149" i="3"/>
  <c r="C149" i="3"/>
  <c r="B149" i="3"/>
  <c r="T148" i="3"/>
  <c r="S148" i="3"/>
  <c r="J148" i="3"/>
  <c r="I148" i="3"/>
  <c r="H148" i="3"/>
  <c r="C148" i="3"/>
  <c r="B148" i="3"/>
  <c r="T147" i="3"/>
  <c r="S147" i="3"/>
  <c r="J147" i="3"/>
  <c r="I147" i="3"/>
  <c r="H147" i="3"/>
  <c r="C147" i="3"/>
  <c r="B147" i="3"/>
  <c r="T146" i="3"/>
  <c r="S146" i="3"/>
  <c r="J146" i="3"/>
  <c r="I146" i="3"/>
  <c r="H146" i="3"/>
  <c r="C146" i="3"/>
  <c r="B146" i="3"/>
  <c r="T145" i="3"/>
  <c r="S145" i="3"/>
  <c r="J145" i="3"/>
  <c r="I145" i="3"/>
  <c r="H145" i="3"/>
  <c r="C145" i="3"/>
  <c r="B145" i="3"/>
  <c r="T144" i="3"/>
  <c r="S144" i="3"/>
  <c r="J144" i="3"/>
  <c r="I144" i="3"/>
  <c r="H144" i="3"/>
  <c r="C144" i="3"/>
  <c r="B144" i="3"/>
  <c r="T143" i="3"/>
  <c r="S143" i="3"/>
  <c r="J143" i="3"/>
  <c r="I143" i="3"/>
  <c r="H143" i="3"/>
  <c r="C143" i="3"/>
  <c r="B143" i="3"/>
  <c r="T142" i="3"/>
  <c r="S142" i="3"/>
  <c r="J142" i="3"/>
  <c r="I142" i="3"/>
  <c r="H142" i="3"/>
  <c r="C142" i="3"/>
  <c r="B142" i="3"/>
  <c r="T141" i="3"/>
  <c r="S141" i="3"/>
  <c r="J141" i="3"/>
  <c r="I141" i="3"/>
  <c r="H141" i="3"/>
  <c r="C141" i="3"/>
  <c r="B141" i="3"/>
  <c r="T140" i="3"/>
  <c r="S140" i="3"/>
  <c r="J140" i="3"/>
  <c r="I140" i="3"/>
  <c r="H140" i="3"/>
  <c r="C140" i="3"/>
  <c r="B140" i="3"/>
  <c r="T139" i="3"/>
  <c r="S139" i="3"/>
  <c r="J139" i="3"/>
  <c r="I139" i="3"/>
  <c r="H139" i="3"/>
  <c r="C139" i="3"/>
  <c r="B139" i="3"/>
  <c r="T138" i="3"/>
  <c r="S138" i="3"/>
  <c r="J138" i="3"/>
  <c r="I138" i="3"/>
  <c r="H138" i="3"/>
  <c r="C138" i="3"/>
  <c r="B138" i="3"/>
  <c r="T137" i="3"/>
  <c r="S137" i="3"/>
  <c r="J137" i="3"/>
  <c r="I137" i="3"/>
  <c r="H137" i="3"/>
  <c r="C137" i="3"/>
  <c r="B137" i="3"/>
  <c r="T136" i="3"/>
  <c r="S136" i="3"/>
  <c r="J136" i="3"/>
  <c r="I136" i="3"/>
  <c r="H136" i="3"/>
  <c r="C136" i="3"/>
  <c r="B136" i="3"/>
  <c r="T135" i="3"/>
  <c r="S135" i="3"/>
  <c r="J135" i="3"/>
  <c r="I135" i="3"/>
  <c r="H135" i="3"/>
  <c r="C135" i="3"/>
  <c r="B135" i="3"/>
  <c r="T134" i="3"/>
  <c r="S134" i="3"/>
  <c r="J134" i="3"/>
  <c r="I134" i="3"/>
  <c r="H134" i="3"/>
  <c r="C134" i="3"/>
  <c r="B134" i="3"/>
  <c r="T133" i="3"/>
  <c r="S133" i="3"/>
  <c r="J133" i="3"/>
  <c r="I133" i="3"/>
  <c r="H133" i="3"/>
  <c r="C133" i="3"/>
  <c r="B133" i="3"/>
  <c r="T132" i="3"/>
  <c r="S132" i="3"/>
  <c r="J132" i="3"/>
  <c r="I132" i="3"/>
  <c r="H132" i="3"/>
  <c r="C132" i="3"/>
  <c r="B132" i="3"/>
  <c r="T131" i="3"/>
  <c r="S131" i="3"/>
  <c r="J131" i="3"/>
  <c r="I131" i="3"/>
  <c r="H131" i="3"/>
  <c r="C131" i="3"/>
  <c r="B131" i="3"/>
  <c r="T130" i="3"/>
  <c r="S130" i="3"/>
  <c r="J130" i="3"/>
  <c r="I130" i="3"/>
  <c r="H130" i="3"/>
  <c r="C130" i="3"/>
  <c r="B130" i="3"/>
  <c r="T129" i="3"/>
  <c r="S129" i="3"/>
  <c r="J129" i="3"/>
  <c r="I129" i="3"/>
  <c r="H129" i="3"/>
  <c r="C129" i="3"/>
  <c r="B129" i="3"/>
  <c r="T128" i="3"/>
  <c r="S128" i="3"/>
  <c r="J128" i="3"/>
  <c r="I128" i="3"/>
  <c r="H128" i="3"/>
  <c r="C128" i="3"/>
  <c r="B128" i="3"/>
  <c r="T127" i="3"/>
  <c r="S127" i="3"/>
  <c r="J127" i="3"/>
  <c r="I127" i="3"/>
  <c r="H127" i="3"/>
  <c r="C127" i="3"/>
  <c r="B127" i="3"/>
  <c r="T126" i="3"/>
  <c r="S126" i="3"/>
  <c r="J126" i="3"/>
  <c r="I126" i="3"/>
  <c r="H126" i="3"/>
  <c r="C126" i="3"/>
  <c r="B126" i="3"/>
  <c r="T125" i="3"/>
  <c r="S125" i="3"/>
  <c r="J125" i="3"/>
  <c r="I125" i="3"/>
  <c r="H125" i="3"/>
  <c r="C125" i="3"/>
  <c r="B125" i="3"/>
  <c r="T124" i="3"/>
  <c r="S124" i="3"/>
  <c r="N124" i="3"/>
  <c r="M124" i="3"/>
  <c r="L124" i="3"/>
  <c r="J124" i="3"/>
  <c r="I124" i="3"/>
  <c r="H124" i="3"/>
  <c r="F124" i="3"/>
  <c r="C124" i="3"/>
  <c r="B124" i="3"/>
  <c r="T123" i="3"/>
  <c r="S123" i="3"/>
  <c r="N123" i="3"/>
  <c r="M123" i="3"/>
  <c r="L123" i="3"/>
  <c r="J123" i="3"/>
  <c r="I123" i="3"/>
  <c r="H123" i="3"/>
  <c r="F123" i="3"/>
  <c r="C123" i="3"/>
  <c r="B123" i="3"/>
  <c r="T122" i="3"/>
  <c r="S122" i="3"/>
  <c r="N122" i="3"/>
  <c r="M122" i="3"/>
  <c r="L122" i="3"/>
  <c r="J122" i="3"/>
  <c r="I122" i="3"/>
  <c r="H122" i="3"/>
  <c r="F122" i="3"/>
  <c r="C122" i="3"/>
  <c r="B122" i="3"/>
  <c r="T121" i="3"/>
  <c r="S121" i="3"/>
  <c r="N121" i="3"/>
  <c r="M121" i="3"/>
  <c r="L121" i="3"/>
  <c r="J121" i="3"/>
  <c r="I121" i="3"/>
  <c r="H121" i="3"/>
  <c r="F121" i="3"/>
  <c r="C121" i="3"/>
  <c r="B121" i="3"/>
  <c r="T120" i="3"/>
  <c r="S120" i="3"/>
  <c r="N120" i="3"/>
  <c r="M120" i="3"/>
  <c r="L120" i="3"/>
  <c r="J120" i="3"/>
  <c r="I120" i="3"/>
  <c r="H120" i="3"/>
  <c r="F120" i="3"/>
  <c r="C120" i="3"/>
  <c r="B120" i="3"/>
  <c r="T119" i="3"/>
  <c r="S119" i="3"/>
  <c r="N119" i="3"/>
  <c r="M119" i="3"/>
  <c r="L119" i="3"/>
  <c r="J119" i="3"/>
  <c r="I119" i="3"/>
  <c r="H119" i="3"/>
  <c r="F119" i="3"/>
  <c r="C119" i="3"/>
  <c r="B119" i="3"/>
  <c r="T118" i="3"/>
  <c r="S118" i="3"/>
  <c r="N118" i="3"/>
  <c r="M118" i="3"/>
  <c r="L118" i="3"/>
  <c r="J118" i="3"/>
  <c r="I118" i="3"/>
  <c r="H118" i="3"/>
  <c r="F118" i="3"/>
  <c r="C118" i="3"/>
  <c r="B118" i="3"/>
  <c r="T117" i="3"/>
  <c r="S117" i="3"/>
  <c r="N117" i="3"/>
  <c r="M117" i="3"/>
  <c r="L117" i="3"/>
  <c r="J117" i="3"/>
  <c r="I117" i="3"/>
  <c r="H117" i="3"/>
  <c r="F117" i="3"/>
  <c r="C117" i="3"/>
  <c r="B117" i="3"/>
  <c r="T116" i="3"/>
  <c r="S116" i="3"/>
  <c r="N116" i="3"/>
  <c r="M116" i="3"/>
  <c r="L116" i="3"/>
  <c r="J116" i="3"/>
  <c r="I116" i="3"/>
  <c r="H116" i="3"/>
  <c r="F116" i="3"/>
  <c r="C116" i="3"/>
  <c r="B116" i="3"/>
  <c r="T115" i="3"/>
  <c r="S115" i="3"/>
  <c r="N115" i="3"/>
  <c r="M115" i="3"/>
  <c r="L115" i="3"/>
  <c r="J115" i="3"/>
  <c r="I115" i="3"/>
  <c r="H115" i="3"/>
  <c r="F115" i="3"/>
  <c r="C115" i="3"/>
  <c r="B115" i="3"/>
  <c r="T114" i="3"/>
  <c r="S114" i="3"/>
  <c r="N114" i="3"/>
  <c r="M114" i="3"/>
  <c r="L114" i="3"/>
  <c r="J114" i="3"/>
  <c r="I114" i="3"/>
  <c r="H114" i="3"/>
  <c r="F114" i="3"/>
  <c r="C114" i="3"/>
  <c r="B114" i="3"/>
  <c r="T113" i="3"/>
  <c r="S113" i="3"/>
  <c r="N113" i="3"/>
  <c r="M113" i="3"/>
  <c r="L113" i="3"/>
  <c r="J113" i="3"/>
  <c r="I113" i="3"/>
  <c r="H113" i="3"/>
  <c r="F113" i="3"/>
  <c r="C113" i="3"/>
  <c r="B113" i="3"/>
  <c r="T112" i="3"/>
  <c r="S112" i="3"/>
  <c r="N112" i="3"/>
  <c r="M112" i="3"/>
  <c r="L112" i="3"/>
  <c r="J112" i="3"/>
  <c r="I112" i="3"/>
  <c r="H112" i="3"/>
  <c r="F112" i="3"/>
  <c r="C112" i="3"/>
  <c r="B112" i="3"/>
  <c r="T111" i="3"/>
  <c r="S111" i="3"/>
  <c r="N111" i="3"/>
  <c r="M111" i="3"/>
  <c r="L111" i="3"/>
  <c r="J111" i="3"/>
  <c r="I111" i="3"/>
  <c r="H111" i="3"/>
  <c r="F111" i="3"/>
  <c r="C111" i="3"/>
  <c r="B111" i="3"/>
  <c r="T110" i="3"/>
  <c r="S110" i="3"/>
  <c r="N110" i="3"/>
  <c r="M110" i="3"/>
  <c r="L110" i="3"/>
  <c r="J110" i="3"/>
  <c r="I110" i="3"/>
  <c r="H110" i="3"/>
  <c r="F110" i="3"/>
  <c r="C110" i="3"/>
  <c r="B110" i="3"/>
  <c r="T109" i="3"/>
  <c r="S109" i="3"/>
  <c r="N109" i="3"/>
  <c r="M109" i="3"/>
  <c r="L109" i="3"/>
  <c r="J109" i="3"/>
  <c r="I109" i="3"/>
  <c r="H109" i="3"/>
  <c r="F109" i="3"/>
  <c r="C109" i="3"/>
  <c r="B109" i="3"/>
  <c r="T108" i="3"/>
  <c r="S108" i="3"/>
  <c r="N108" i="3"/>
  <c r="M108" i="3"/>
  <c r="L108" i="3"/>
  <c r="J108" i="3"/>
  <c r="I108" i="3"/>
  <c r="H108" i="3"/>
  <c r="F108" i="3"/>
  <c r="C108" i="3"/>
  <c r="B108" i="3"/>
  <c r="T107" i="3"/>
  <c r="S107" i="3"/>
  <c r="N107" i="3"/>
  <c r="M107" i="3"/>
  <c r="L107" i="3"/>
  <c r="J107" i="3"/>
  <c r="I107" i="3"/>
  <c r="H107" i="3"/>
  <c r="F107" i="3"/>
  <c r="C107" i="3"/>
  <c r="B107" i="3"/>
  <c r="T106" i="3"/>
  <c r="S106" i="3"/>
  <c r="N106" i="3"/>
  <c r="M106" i="3"/>
  <c r="L106" i="3"/>
  <c r="J106" i="3"/>
  <c r="I106" i="3"/>
  <c r="H106" i="3"/>
  <c r="F106" i="3"/>
  <c r="C106" i="3"/>
  <c r="B106" i="3"/>
  <c r="T105" i="3"/>
  <c r="S105" i="3"/>
  <c r="N105" i="3"/>
  <c r="M105" i="3"/>
  <c r="L105" i="3"/>
  <c r="J105" i="3"/>
  <c r="I105" i="3"/>
  <c r="H105" i="3"/>
  <c r="F105" i="3"/>
  <c r="C105" i="3"/>
  <c r="B105" i="3"/>
  <c r="T104" i="3"/>
  <c r="S104" i="3"/>
  <c r="N104" i="3"/>
  <c r="M104" i="3"/>
  <c r="L104" i="3"/>
  <c r="J104" i="3"/>
  <c r="I104" i="3"/>
  <c r="H104" i="3"/>
  <c r="F104" i="3"/>
  <c r="C104" i="3"/>
  <c r="B104" i="3"/>
  <c r="T103" i="3"/>
  <c r="S103" i="3"/>
  <c r="N103" i="3"/>
  <c r="M103" i="3"/>
  <c r="L103" i="3"/>
  <c r="J103" i="3"/>
  <c r="I103" i="3"/>
  <c r="H103" i="3"/>
  <c r="F103" i="3"/>
  <c r="C103" i="3"/>
  <c r="B103" i="3"/>
  <c r="T102" i="3"/>
  <c r="S102" i="3"/>
  <c r="N102" i="3"/>
  <c r="M102" i="3"/>
  <c r="L102" i="3"/>
  <c r="J102" i="3"/>
  <c r="I102" i="3"/>
  <c r="H102" i="3"/>
  <c r="F102" i="3"/>
  <c r="C102" i="3"/>
  <c r="B102" i="3"/>
  <c r="T101" i="3"/>
  <c r="S101" i="3"/>
  <c r="N101" i="3"/>
  <c r="M101" i="3"/>
  <c r="L101" i="3"/>
  <c r="J101" i="3"/>
  <c r="I101" i="3"/>
  <c r="H101" i="3"/>
  <c r="F101" i="3"/>
  <c r="C101" i="3"/>
  <c r="B101" i="3"/>
  <c r="T100" i="3"/>
  <c r="S100" i="3"/>
  <c r="N100" i="3"/>
  <c r="M100" i="3"/>
  <c r="L100" i="3"/>
  <c r="J100" i="3"/>
  <c r="I100" i="3"/>
  <c r="H100" i="3"/>
  <c r="F100" i="3"/>
  <c r="C100" i="3"/>
  <c r="B100" i="3"/>
  <c r="T99" i="3"/>
  <c r="S99" i="3"/>
  <c r="N99" i="3"/>
  <c r="M99" i="3"/>
  <c r="L99" i="3"/>
  <c r="J99" i="3"/>
  <c r="I99" i="3"/>
  <c r="H99" i="3"/>
  <c r="F99" i="3"/>
  <c r="C99" i="3"/>
  <c r="B99" i="3"/>
  <c r="T98" i="3"/>
  <c r="S98" i="3"/>
  <c r="N98" i="3"/>
  <c r="M98" i="3"/>
  <c r="L98" i="3"/>
  <c r="J98" i="3"/>
  <c r="I98" i="3"/>
  <c r="H98" i="3"/>
  <c r="F98" i="3"/>
  <c r="C98" i="3"/>
  <c r="B98" i="3"/>
  <c r="T97" i="3"/>
  <c r="S97" i="3"/>
  <c r="N97" i="3"/>
  <c r="M97" i="3"/>
  <c r="L97" i="3"/>
  <c r="J97" i="3"/>
  <c r="I97" i="3"/>
  <c r="H97" i="3"/>
  <c r="F97" i="3"/>
  <c r="C97" i="3"/>
  <c r="B97" i="3"/>
  <c r="T96" i="3"/>
  <c r="S96" i="3"/>
  <c r="N96" i="3"/>
  <c r="M96" i="3"/>
  <c r="L96" i="3"/>
  <c r="J96" i="3"/>
  <c r="I96" i="3"/>
  <c r="H96" i="3"/>
  <c r="F96" i="3"/>
  <c r="C96" i="3"/>
  <c r="B96" i="3"/>
  <c r="T95" i="3"/>
  <c r="S95" i="3"/>
  <c r="N95" i="3"/>
  <c r="M95" i="3"/>
  <c r="L95" i="3"/>
  <c r="J95" i="3"/>
  <c r="I95" i="3"/>
  <c r="H95" i="3"/>
  <c r="F95" i="3"/>
  <c r="C95" i="3"/>
  <c r="B95" i="3"/>
  <c r="T94" i="3"/>
  <c r="S94" i="3"/>
  <c r="N94" i="3"/>
  <c r="M94" i="3"/>
  <c r="L94" i="3"/>
  <c r="J94" i="3"/>
  <c r="I94" i="3"/>
  <c r="H94" i="3"/>
  <c r="F94" i="3"/>
  <c r="C94" i="3"/>
  <c r="B94" i="3"/>
  <c r="T93" i="3"/>
  <c r="S93" i="3"/>
  <c r="N93" i="3"/>
  <c r="M93" i="3"/>
  <c r="L93" i="3"/>
  <c r="J93" i="3"/>
  <c r="I93" i="3"/>
  <c r="H93" i="3"/>
  <c r="F93" i="3"/>
  <c r="C93" i="3"/>
  <c r="B93" i="3"/>
  <c r="T92" i="3"/>
  <c r="S92" i="3"/>
  <c r="N92" i="3"/>
  <c r="M92" i="3"/>
  <c r="L92" i="3"/>
  <c r="J92" i="3"/>
  <c r="I92" i="3"/>
  <c r="H92" i="3"/>
  <c r="F92" i="3"/>
  <c r="C92" i="3"/>
  <c r="B92" i="3"/>
  <c r="T91" i="3"/>
  <c r="S91" i="3"/>
  <c r="N91" i="3"/>
  <c r="M91" i="3"/>
  <c r="L91" i="3"/>
  <c r="J91" i="3"/>
  <c r="I91" i="3"/>
  <c r="H91" i="3"/>
  <c r="F91" i="3"/>
  <c r="C91" i="3"/>
  <c r="B91" i="3"/>
  <c r="T90" i="3"/>
  <c r="S90" i="3"/>
  <c r="N90" i="3"/>
  <c r="M90" i="3"/>
  <c r="L90" i="3"/>
  <c r="J90" i="3"/>
  <c r="I90" i="3"/>
  <c r="H90" i="3"/>
  <c r="F90" i="3"/>
  <c r="C90" i="3"/>
  <c r="B90" i="3"/>
  <c r="T89" i="3"/>
  <c r="S89" i="3"/>
  <c r="N89" i="3"/>
  <c r="M89" i="3"/>
  <c r="L89" i="3"/>
  <c r="J89" i="3"/>
  <c r="I89" i="3"/>
  <c r="H89" i="3"/>
  <c r="F89" i="3"/>
  <c r="C89" i="3"/>
  <c r="B89" i="3"/>
  <c r="T88" i="3"/>
  <c r="S88" i="3"/>
  <c r="N88" i="3"/>
  <c r="M88" i="3"/>
  <c r="L88" i="3"/>
  <c r="J88" i="3"/>
  <c r="I88" i="3"/>
  <c r="H88" i="3"/>
  <c r="F88" i="3"/>
  <c r="C88" i="3"/>
  <c r="B88" i="3"/>
  <c r="T87" i="3"/>
  <c r="S87" i="3"/>
  <c r="N87" i="3"/>
  <c r="M87" i="3"/>
  <c r="L87" i="3"/>
  <c r="J87" i="3"/>
  <c r="I87" i="3"/>
  <c r="H87" i="3"/>
  <c r="F87" i="3"/>
  <c r="C87" i="3"/>
  <c r="B87" i="3"/>
  <c r="T86" i="3"/>
  <c r="S86" i="3"/>
  <c r="N86" i="3"/>
  <c r="M86" i="3"/>
  <c r="L86" i="3"/>
  <c r="J86" i="3"/>
  <c r="I86" i="3"/>
  <c r="H86" i="3"/>
  <c r="F86" i="3"/>
  <c r="C86" i="3"/>
  <c r="B86" i="3"/>
  <c r="T85" i="3"/>
  <c r="S85" i="3"/>
  <c r="N85" i="3"/>
  <c r="M85" i="3"/>
  <c r="L85" i="3"/>
  <c r="J85" i="3"/>
  <c r="I85" i="3"/>
  <c r="H85" i="3"/>
  <c r="F85" i="3"/>
  <c r="C85" i="3"/>
  <c r="B85" i="3"/>
  <c r="T84" i="3"/>
  <c r="S84" i="3"/>
  <c r="N84" i="3"/>
  <c r="M84" i="3"/>
  <c r="L84" i="3"/>
  <c r="J84" i="3"/>
  <c r="I84" i="3"/>
  <c r="H84" i="3"/>
  <c r="F84" i="3"/>
  <c r="C84" i="3"/>
  <c r="B84" i="3"/>
  <c r="T83" i="3"/>
  <c r="S83" i="3"/>
  <c r="N83" i="3"/>
  <c r="M83" i="3"/>
  <c r="L83" i="3"/>
  <c r="J83" i="3"/>
  <c r="I83" i="3"/>
  <c r="H83" i="3"/>
  <c r="F83" i="3"/>
  <c r="C83" i="3"/>
  <c r="B83" i="3"/>
  <c r="T82" i="3"/>
  <c r="S82" i="3"/>
  <c r="N82" i="3"/>
  <c r="M82" i="3"/>
  <c r="L82" i="3"/>
  <c r="J82" i="3"/>
  <c r="I82" i="3"/>
  <c r="H82" i="3"/>
  <c r="F82" i="3"/>
  <c r="C82" i="3"/>
  <c r="B82" i="3"/>
  <c r="T81" i="3"/>
  <c r="S81" i="3"/>
  <c r="N81" i="3"/>
  <c r="M81" i="3"/>
  <c r="L81" i="3"/>
  <c r="J81" i="3"/>
  <c r="I81" i="3"/>
  <c r="H81" i="3"/>
  <c r="F81" i="3"/>
  <c r="C81" i="3"/>
  <c r="B81" i="3"/>
  <c r="T80" i="3"/>
  <c r="S80" i="3"/>
  <c r="N80" i="3"/>
  <c r="M80" i="3"/>
  <c r="L80" i="3"/>
  <c r="J80" i="3"/>
  <c r="I80" i="3"/>
  <c r="H80" i="3"/>
  <c r="F80" i="3"/>
  <c r="C80" i="3"/>
  <c r="B80" i="3"/>
  <c r="T79" i="3"/>
  <c r="S79" i="3"/>
  <c r="N79" i="3"/>
  <c r="M79" i="3"/>
  <c r="L79" i="3"/>
  <c r="J79" i="3"/>
  <c r="I79" i="3"/>
  <c r="H79" i="3"/>
  <c r="F79" i="3"/>
  <c r="C79" i="3"/>
  <c r="B79" i="3"/>
  <c r="T78" i="3"/>
  <c r="S78" i="3"/>
  <c r="N78" i="3"/>
  <c r="M78" i="3"/>
  <c r="L78" i="3"/>
  <c r="J78" i="3"/>
  <c r="I78" i="3"/>
  <c r="H78" i="3"/>
  <c r="F78" i="3"/>
  <c r="C78" i="3"/>
  <c r="B78" i="3"/>
  <c r="T77" i="3"/>
  <c r="S77" i="3"/>
  <c r="N77" i="3"/>
  <c r="M77" i="3"/>
  <c r="L77" i="3"/>
  <c r="J77" i="3"/>
  <c r="I77" i="3"/>
  <c r="H77" i="3"/>
  <c r="F77" i="3"/>
  <c r="C77" i="3"/>
  <c r="B77" i="3"/>
  <c r="T76" i="3"/>
  <c r="S76" i="3"/>
  <c r="N76" i="3"/>
  <c r="M76" i="3"/>
  <c r="L76" i="3"/>
  <c r="J76" i="3"/>
  <c r="I76" i="3"/>
  <c r="H76" i="3"/>
  <c r="F76" i="3"/>
  <c r="C76" i="3"/>
  <c r="B76" i="3"/>
  <c r="T75" i="3"/>
  <c r="S75" i="3"/>
  <c r="N75" i="3"/>
  <c r="M75" i="3"/>
  <c r="L75" i="3"/>
  <c r="J75" i="3"/>
  <c r="I75" i="3"/>
  <c r="H75" i="3"/>
  <c r="F75" i="3"/>
  <c r="C75" i="3"/>
  <c r="B75" i="3"/>
  <c r="T74" i="3"/>
  <c r="S74" i="3"/>
  <c r="N74" i="3"/>
  <c r="M74" i="3"/>
  <c r="L74" i="3"/>
  <c r="J74" i="3"/>
  <c r="I74" i="3"/>
  <c r="H74" i="3"/>
  <c r="F74" i="3"/>
  <c r="C74" i="3"/>
  <c r="B74" i="3"/>
  <c r="T73" i="3"/>
  <c r="S73" i="3"/>
  <c r="N73" i="3"/>
  <c r="M73" i="3"/>
  <c r="L73" i="3"/>
  <c r="J73" i="3"/>
  <c r="I73" i="3"/>
  <c r="H73" i="3"/>
  <c r="F73" i="3"/>
  <c r="C73" i="3"/>
  <c r="B73" i="3"/>
  <c r="T72" i="3"/>
  <c r="S72" i="3"/>
  <c r="N72" i="3"/>
  <c r="M72" i="3"/>
  <c r="L72" i="3"/>
  <c r="J72" i="3"/>
  <c r="I72" i="3"/>
  <c r="H72" i="3"/>
  <c r="F72" i="3"/>
  <c r="C72" i="3"/>
  <c r="B72" i="3"/>
  <c r="T71" i="3"/>
  <c r="S71" i="3"/>
  <c r="N71" i="3"/>
  <c r="M71" i="3"/>
  <c r="L71" i="3"/>
  <c r="J71" i="3"/>
  <c r="I71" i="3"/>
  <c r="H71" i="3"/>
  <c r="F71" i="3"/>
  <c r="C71" i="3"/>
  <c r="B71" i="3"/>
  <c r="T70" i="3"/>
  <c r="S70" i="3"/>
  <c r="N70" i="3"/>
  <c r="M70" i="3"/>
  <c r="L70" i="3"/>
  <c r="J70" i="3"/>
  <c r="I70" i="3"/>
  <c r="H70" i="3"/>
  <c r="F70" i="3"/>
  <c r="C70" i="3"/>
  <c r="B70" i="3"/>
  <c r="T69" i="3"/>
  <c r="S69" i="3"/>
  <c r="N69" i="3"/>
  <c r="M69" i="3"/>
  <c r="L69" i="3"/>
  <c r="J69" i="3"/>
  <c r="I69" i="3"/>
  <c r="H69" i="3"/>
  <c r="F69" i="3"/>
  <c r="C69" i="3"/>
  <c r="B69" i="3"/>
  <c r="T68" i="3"/>
  <c r="S68" i="3"/>
  <c r="N68" i="3"/>
  <c r="M68" i="3"/>
  <c r="L68" i="3"/>
  <c r="J68" i="3"/>
  <c r="I68" i="3"/>
  <c r="H68" i="3"/>
  <c r="F68" i="3"/>
  <c r="C68" i="3"/>
  <c r="B68" i="3"/>
  <c r="T67" i="3"/>
  <c r="S67" i="3"/>
  <c r="N67" i="3"/>
  <c r="M67" i="3"/>
  <c r="L67" i="3"/>
  <c r="J67" i="3"/>
  <c r="I67" i="3"/>
  <c r="H67" i="3"/>
  <c r="F67" i="3"/>
  <c r="C67" i="3"/>
  <c r="B67" i="3"/>
  <c r="T66" i="3"/>
  <c r="S66" i="3"/>
  <c r="N66" i="3"/>
  <c r="M66" i="3"/>
  <c r="L66" i="3"/>
  <c r="J66" i="3"/>
  <c r="I66" i="3"/>
  <c r="H66" i="3"/>
  <c r="F66" i="3"/>
  <c r="C66" i="3"/>
  <c r="B66" i="3"/>
  <c r="T65" i="3"/>
  <c r="S65" i="3"/>
  <c r="N65" i="3"/>
  <c r="M65" i="3"/>
  <c r="L65" i="3"/>
  <c r="J65" i="3"/>
  <c r="I65" i="3"/>
  <c r="H65" i="3"/>
  <c r="F65" i="3"/>
  <c r="C65" i="3"/>
  <c r="B65" i="3"/>
  <c r="T64" i="3"/>
  <c r="S64" i="3"/>
  <c r="N64" i="3"/>
  <c r="M64" i="3"/>
  <c r="L64" i="3"/>
  <c r="J64" i="3"/>
  <c r="I64" i="3"/>
  <c r="H64" i="3"/>
  <c r="F64" i="3"/>
  <c r="C64" i="3"/>
  <c r="B64" i="3"/>
  <c r="T63" i="3"/>
  <c r="S63" i="3"/>
  <c r="N63" i="3"/>
  <c r="M63" i="3"/>
  <c r="L63" i="3"/>
  <c r="J63" i="3"/>
  <c r="I63" i="3"/>
  <c r="H63" i="3"/>
  <c r="F63" i="3"/>
  <c r="C63" i="3"/>
  <c r="B63" i="3"/>
  <c r="T62" i="3"/>
  <c r="S62" i="3"/>
  <c r="N62" i="3"/>
  <c r="M62" i="3"/>
  <c r="L62" i="3"/>
  <c r="J62" i="3"/>
  <c r="I62" i="3"/>
  <c r="H62" i="3"/>
  <c r="F62" i="3"/>
  <c r="C62" i="3"/>
  <c r="B62" i="3"/>
  <c r="T61" i="3"/>
  <c r="S61" i="3"/>
  <c r="N61" i="3"/>
  <c r="M61" i="3"/>
  <c r="L61" i="3"/>
  <c r="J61" i="3"/>
  <c r="I61" i="3"/>
  <c r="H61" i="3"/>
  <c r="F61" i="3"/>
  <c r="C61" i="3"/>
  <c r="B61" i="3"/>
  <c r="T60" i="3"/>
  <c r="S60" i="3"/>
  <c r="N60" i="3"/>
  <c r="M60" i="3"/>
  <c r="L60" i="3"/>
  <c r="J60" i="3"/>
  <c r="I60" i="3"/>
  <c r="H60" i="3"/>
  <c r="F60" i="3"/>
  <c r="C60" i="3"/>
  <c r="B60" i="3"/>
  <c r="T59" i="3"/>
  <c r="S59" i="3"/>
  <c r="N59" i="3"/>
  <c r="M59" i="3"/>
  <c r="L59" i="3"/>
  <c r="J59" i="3"/>
  <c r="I59" i="3"/>
  <c r="H59" i="3"/>
  <c r="F59" i="3"/>
  <c r="C59" i="3"/>
  <c r="B59" i="3"/>
  <c r="T58" i="3"/>
  <c r="S58" i="3"/>
  <c r="N58" i="3"/>
  <c r="M58" i="3"/>
  <c r="L58" i="3"/>
  <c r="J58" i="3"/>
  <c r="I58" i="3"/>
  <c r="H58" i="3"/>
  <c r="F58" i="3"/>
  <c r="C58" i="3"/>
  <c r="B58" i="3"/>
  <c r="T57" i="3"/>
  <c r="S57" i="3"/>
  <c r="N57" i="3"/>
  <c r="M57" i="3"/>
  <c r="L57" i="3"/>
  <c r="J57" i="3"/>
  <c r="I57" i="3"/>
  <c r="H57" i="3"/>
  <c r="F57" i="3"/>
  <c r="C57" i="3"/>
  <c r="B57" i="3"/>
  <c r="T56" i="3"/>
  <c r="S56" i="3"/>
  <c r="N56" i="3"/>
  <c r="M56" i="3"/>
  <c r="L56" i="3"/>
  <c r="J56" i="3"/>
  <c r="I56" i="3"/>
  <c r="H56" i="3"/>
  <c r="F56" i="3"/>
  <c r="C56" i="3"/>
  <c r="B56" i="3"/>
  <c r="T55" i="3"/>
  <c r="S55" i="3"/>
  <c r="N55" i="3"/>
  <c r="M55" i="3"/>
  <c r="L55" i="3"/>
  <c r="J55" i="3"/>
  <c r="I55" i="3"/>
  <c r="H55" i="3"/>
  <c r="F55" i="3"/>
  <c r="C55" i="3"/>
  <c r="B55" i="3"/>
  <c r="T54" i="3"/>
  <c r="S54" i="3"/>
  <c r="N54" i="3"/>
  <c r="M54" i="3"/>
  <c r="L54" i="3"/>
  <c r="J54" i="3"/>
  <c r="I54" i="3"/>
  <c r="H54" i="3"/>
  <c r="F54" i="3"/>
  <c r="C54" i="3"/>
  <c r="B54" i="3"/>
  <c r="T53" i="3"/>
  <c r="S53" i="3"/>
  <c r="N53" i="3"/>
  <c r="M53" i="3"/>
  <c r="L53" i="3"/>
  <c r="J53" i="3"/>
  <c r="I53" i="3"/>
  <c r="H53" i="3"/>
  <c r="F53" i="3"/>
  <c r="C53" i="3"/>
  <c r="B53" i="3"/>
  <c r="T52" i="3"/>
  <c r="S52" i="3"/>
  <c r="N52" i="3"/>
  <c r="M52" i="3"/>
  <c r="L52" i="3"/>
  <c r="J52" i="3"/>
  <c r="I52" i="3"/>
  <c r="H52" i="3"/>
  <c r="F52" i="3"/>
  <c r="C52" i="3"/>
  <c r="B52" i="3"/>
  <c r="T51" i="3"/>
  <c r="S51" i="3"/>
  <c r="N51" i="3"/>
  <c r="M51" i="3"/>
  <c r="L51" i="3"/>
  <c r="J51" i="3"/>
  <c r="I51" i="3"/>
  <c r="H51" i="3"/>
  <c r="F51" i="3"/>
  <c r="C51" i="3"/>
  <c r="B51" i="3"/>
  <c r="T50" i="3"/>
  <c r="S50" i="3"/>
  <c r="N50" i="3"/>
  <c r="M50" i="3"/>
  <c r="L50" i="3"/>
  <c r="J50" i="3"/>
  <c r="I50" i="3"/>
  <c r="H50" i="3"/>
  <c r="F50" i="3"/>
  <c r="C50" i="3"/>
  <c r="B50" i="3"/>
  <c r="T49" i="3"/>
  <c r="S49" i="3"/>
  <c r="N49" i="3"/>
  <c r="M49" i="3"/>
  <c r="L49" i="3"/>
  <c r="J49" i="3"/>
  <c r="I49" i="3"/>
  <c r="H49" i="3"/>
  <c r="F49" i="3"/>
  <c r="C49" i="3"/>
  <c r="B49" i="3"/>
  <c r="T48" i="3"/>
  <c r="S48" i="3"/>
  <c r="N48" i="3"/>
  <c r="M48" i="3"/>
  <c r="L48" i="3"/>
  <c r="J48" i="3"/>
  <c r="I48" i="3"/>
  <c r="H48" i="3"/>
  <c r="F48" i="3"/>
  <c r="C48" i="3"/>
  <c r="B48" i="3"/>
  <c r="T47" i="3"/>
  <c r="S47" i="3"/>
  <c r="N47" i="3"/>
  <c r="M47" i="3"/>
  <c r="L47" i="3"/>
  <c r="J47" i="3"/>
  <c r="I47" i="3"/>
  <c r="H47" i="3"/>
  <c r="F47" i="3"/>
  <c r="C47" i="3"/>
  <c r="B47" i="3"/>
  <c r="T46" i="3"/>
  <c r="S46" i="3"/>
  <c r="N46" i="3"/>
  <c r="M46" i="3"/>
  <c r="L46" i="3"/>
  <c r="J46" i="3"/>
  <c r="I46" i="3"/>
  <c r="H46" i="3"/>
  <c r="F46" i="3"/>
  <c r="C46" i="3"/>
  <c r="B46" i="3"/>
  <c r="T45" i="3"/>
  <c r="S45" i="3"/>
  <c r="N45" i="3"/>
  <c r="M45" i="3"/>
  <c r="L45" i="3"/>
  <c r="J45" i="3"/>
  <c r="I45" i="3"/>
  <c r="H45" i="3"/>
  <c r="F45" i="3"/>
  <c r="C45" i="3"/>
  <c r="B45" i="3"/>
  <c r="T44" i="3"/>
  <c r="S44" i="3"/>
  <c r="N44" i="3"/>
  <c r="M44" i="3"/>
  <c r="L44" i="3"/>
  <c r="J44" i="3"/>
  <c r="I44" i="3"/>
  <c r="H44" i="3"/>
  <c r="F44" i="3"/>
  <c r="C44" i="3"/>
  <c r="B44" i="3"/>
  <c r="T43" i="3"/>
  <c r="S43" i="3"/>
  <c r="N43" i="3"/>
  <c r="M43" i="3"/>
  <c r="L43" i="3"/>
  <c r="J43" i="3"/>
  <c r="I43" i="3"/>
  <c r="H43" i="3"/>
  <c r="F43" i="3"/>
  <c r="C43" i="3"/>
  <c r="B43" i="3"/>
  <c r="T42" i="3"/>
  <c r="S42" i="3"/>
  <c r="N42" i="3"/>
  <c r="M42" i="3"/>
  <c r="L42" i="3"/>
  <c r="J42" i="3"/>
  <c r="I42" i="3"/>
  <c r="H42" i="3"/>
  <c r="F42" i="3"/>
  <c r="C42" i="3"/>
  <c r="B42" i="3"/>
  <c r="T41" i="3"/>
  <c r="S41" i="3"/>
  <c r="N41" i="3"/>
  <c r="M41" i="3"/>
  <c r="L41" i="3"/>
  <c r="J41" i="3"/>
  <c r="I41" i="3"/>
  <c r="H41" i="3"/>
  <c r="F41" i="3"/>
  <c r="C41" i="3"/>
  <c r="B41" i="3"/>
  <c r="T40" i="3"/>
  <c r="S40" i="3"/>
  <c r="N40" i="3"/>
  <c r="M40" i="3"/>
  <c r="L40" i="3"/>
  <c r="J40" i="3"/>
  <c r="I40" i="3"/>
  <c r="H40" i="3"/>
  <c r="F40" i="3"/>
  <c r="C40" i="3"/>
  <c r="B40" i="3"/>
  <c r="T39" i="3"/>
  <c r="S39" i="3"/>
  <c r="N39" i="3"/>
  <c r="M39" i="3"/>
  <c r="L39" i="3"/>
  <c r="J39" i="3"/>
  <c r="I39" i="3"/>
  <c r="H39" i="3"/>
  <c r="F39" i="3"/>
  <c r="C39" i="3"/>
  <c r="B39" i="3"/>
  <c r="T38" i="3"/>
  <c r="S38" i="3"/>
  <c r="N38" i="3"/>
  <c r="M38" i="3"/>
  <c r="L38" i="3"/>
  <c r="J38" i="3"/>
  <c r="I38" i="3"/>
  <c r="H38" i="3"/>
  <c r="F38" i="3"/>
  <c r="C38" i="3"/>
  <c r="B38" i="3"/>
  <c r="T37" i="3"/>
  <c r="S37" i="3"/>
  <c r="N37" i="3"/>
  <c r="M37" i="3"/>
  <c r="L37" i="3"/>
  <c r="J37" i="3"/>
  <c r="I37" i="3"/>
  <c r="H37" i="3"/>
  <c r="F37" i="3"/>
  <c r="C37" i="3"/>
  <c r="B37" i="3"/>
  <c r="T36" i="3"/>
  <c r="S36" i="3"/>
  <c r="N36" i="3"/>
  <c r="M36" i="3"/>
  <c r="L36" i="3"/>
  <c r="J36" i="3"/>
  <c r="I36" i="3"/>
  <c r="H36" i="3"/>
  <c r="F36" i="3"/>
  <c r="C36" i="3"/>
  <c r="B36" i="3"/>
  <c r="T35" i="3"/>
  <c r="S35" i="3"/>
  <c r="N35" i="3"/>
  <c r="M35" i="3"/>
  <c r="L35" i="3"/>
  <c r="J35" i="3"/>
  <c r="I35" i="3"/>
  <c r="H35" i="3"/>
  <c r="F35" i="3"/>
  <c r="C35" i="3"/>
  <c r="B35" i="3"/>
  <c r="T34" i="3"/>
  <c r="S34" i="3"/>
  <c r="N34" i="3"/>
  <c r="M34" i="3"/>
  <c r="L34" i="3"/>
  <c r="J34" i="3"/>
  <c r="I34" i="3"/>
  <c r="H34" i="3"/>
  <c r="F34" i="3"/>
  <c r="C34" i="3"/>
  <c r="B34" i="3"/>
  <c r="T33" i="3"/>
  <c r="S33" i="3"/>
  <c r="N33" i="3"/>
  <c r="M33" i="3"/>
  <c r="L33" i="3"/>
  <c r="J33" i="3"/>
  <c r="I33" i="3"/>
  <c r="H33" i="3"/>
  <c r="F33" i="3"/>
  <c r="C33" i="3"/>
  <c r="B33" i="3"/>
  <c r="T32" i="3"/>
  <c r="S32" i="3"/>
  <c r="N32" i="3"/>
  <c r="M32" i="3"/>
  <c r="L32" i="3"/>
  <c r="J32" i="3"/>
  <c r="I32" i="3"/>
  <c r="H32" i="3"/>
  <c r="F32" i="3"/>
  <c r="C32" i="3"/>
  <c r="B32" i="3"/>
  <c r="T31" i="3"/>
  <c r="S31" i="3"/>
  <c r="N31" i="3"/>
  <c r="M31" i="3"/>
  <c r="L31" i="3"/>
  <c r="J31" i="3"/>
  <c r="I31" i="3"/>
  <c r="H31" i="3"/>
  <c r="F31" i="3"/>
  <c r="C31" i="3"/>
  <c r="B31" i="3"/>
  <c r="T30" i="3"/>
  <c r="S30" i="3"/>
  <c r="N30" i="3"/>
  <c r="M30" i="3"/>
  <c r="L30" i="3"/>
  <c r="J30" i="3"/>
  <c r="I30" i="3"/>
  <c r="H30" i="3"/>
  <c r="F30" i="3"/>
  <c r="C30" i="3"/>
  <c r="B30" i="3"/>
  <c r="T29" i="3"/>
  <c r="S29" i="3"/>
  <c r="N29" i="3"/>
  <c r="M29" i="3"/>
  <c r="L29" i="3"/>
  <c r="J29" i="3"/>
  <c r="I29" i="3"/>
  <c r="H29" i="3"/>
  <c r="F29" i="3"/>
  <c r="C29" i="3"/>
  <c r="B29" i="3"/>
  <c r="T28" i="3"/>
  <c r="S28" i="3"/>
  <c r="N28" i="3"/>
  <c r="M28" i="3"/>
  <c r="L28" i="3"/>
  <c r="J28" i="3"/>
  <c r="I28" i="3"/>
  <c r="H28" i="3"/>
  <c r="F28" i="3"/>
  <c r="C28" i="3"/>
  <c r="B28" i="3"/>
  <c r="T27" i="3"/>
  <c r="S27" i="3"/>
  <c r="N27" i="3"/>
  <c r="M27" i="3"/>
  <c r="L27" i="3"/>
  <c r="J27" i="3"/>
  <c r="I27" i="3"/>
  <c r="H27" i="3"/>
  <c r="F27" i="3"/>
  <c r="C27" i="3"/>
  <c r="B27" i="3"/>
  <c r="T26" i="3"/>
  <c r="S26" i="3"/>
  <c r="N26" i="3"/>
  <c r="M26" i="3"/>
  <c r="L26" i="3"/>
  <c r="J26" i="3"/>
  <c r="I26" i="3"/>
  <c r="H26" i="3"/>
  <c r="F26" i="3"/>
  <c r="C26" i="3"/>
  <c r="B26" i="3"/>
  <c r="T25" i="3"/>
  <c r="S25" i="3"/>
  <c r="N25" i="3"/>
  <c r="M25" i="3"/>
  <c r="L25" i="3"/>
  <c r="J25" i="3"/>
  <c r="I25" i="3"/>
  <c r="H25" i="3"/>
  <c r="F25" i="3"/>
  <c r="C25" i="3"/>
  <c r="B25" i="3"/>
  <c r="T24" i="3"/>
  <c r="S24" i="3"/>
  <c r="N24" i="3"/>
  <c r="M24" i="3"/>
  <c r="L24" i="3"/>
  <c r="J24" i="3"/>
  <c r="I24" i="3"/>
  <c r="H24" i="3"/>
  <c r="F24" i="3"/>
  <c r="C24" i="3"/>
  <c r="B24" i="3"/>
  <c r="F68" i="2"/>
  <c r="E68" i="2"/>
  <c r="H68" i="2" s="1"/>
  <c r="L68" i="2" s="1"/>
  <c r="M68" i="2" s="1"/>
  <c r="F65" i="2"/>
  <c r="E65" i="2"/>
  <c r="H65" i="2" s="1"/>
  <c r="L65" i="2" s="1"/>
  <c r="M65" i="2" s="1"/>
  <c r="F62" i="2"/>
  <c r="E62" i="2"/>
  <c r="H62" i="2" s="1"/>
  <c r="L62" i="2" s="1"/>
  <c r="M62" i="2" s="1"/>
  <c r="F59" i="2"/>
  <c r="E59" i="2"/>
  <c r="H59" i="2" s="1"/>
  <c r="L59" i="2" s="1"/>
  <c r="M59" i="2" s="1"/>
  <c r="F56" i="2"/>
  <c r="E56" i="2"/>
  <c r="H56" i="2" s="1"/>
  <c r="L56" i="2" s="1"/>
  <c r="M56" i="2" s="1"/>
  <c r="F53" i="2"/>
  <c r="E53" i="2"/>
  <c r="H53" i="2" s="1"/>
  <c r="F52" i="2"/>
  <c r="E52" i="2"/>
  <c r="H52" i="2" s="1"/>
  <c r="L52" i="2" s="1"/>
  <c r="M52" i="2" s="1"/>
  <c r="F49" i="2"/>
  <c r="E49" i="2"/>
  <c r="H49" i="2" s="1"/>
  <c r="L49" i="2" s="1"/>
  <c r="M49" i="2" s="1"/>
  <c r="F46" i="2"/>
  <c r="E46" i="2"/>
  <c r="H46" i="2" s="1"/>
  <c r="H45" i="2"/>
  <c r="F45" i="2"/>
  <c r="E45" i="2"/>
  <c r="F44" i="2"/>
  <c r="E44" i="2"/>
  <c r="H44" i="2" s="1"/>
  <c r="H43" i="2"/>
  <c r="F43" i="2"/>
  <c r="E43" i="2"/>
  <c r="F40" i="2"/>
  <c r="E40" i="2"/>
  <c r="H40" i="2" s="1"/>
  <c r="L40" i="2" s="1"/>
  <c r="M40" i="2" s="1"/>
  <c r="F37" i="2"/>
  <c r="E37" i="2"/>
  <c r="H37" i="2" s="1"/>
  <c r="H36" i="2"/>
  <c r="F36" i="2"/>
  <c r="E36" i="2"/>
  <c r="F33" i="2"/>
  <c r="E33" i="2"/>
  <c r="H33" i="2" s="1"/>
  <c r="F32" i="2"/>
  <c r="E32" i="2"/>
  <c r="H32" i="2" s="1"/>
  <c r="F29" i="2"/>
  <c r="E29" i="2"/>
  <c r="H29" i="2" s="1"/>
  <c r="F28" i="2"/>
  <c r="E28" i="2"/>
  <c r="H28" i="2" s="1"/>
  <c r="F27" i="2"/>
  <c r="E27" i="2"/>
  <c r="H27" i="2" s="1"/>
  <c r="F24" i="2"/>
  <c r="E24" i="2"/>
  <c r="H24" i="2" s="1"/>
  <c r="L24" i="2" s="1"/>
  <c r="M24" i="2" s="1"/>
  <c r="F21" i="2"/>
  <c r="E21" i="2"/>
  <c r="H21" i="2" s="1"/>
  <c r="L21" i="2" s="1"/>
  <c r="M21" i="2" s="1"/>
  <c r="F18" i="2"/>
  <c r="E18" i="2"/>
  <c r="H18" i="2" s="1"/>
  <c r="H17" i="2"/>
  <c r="F17" i="2"/>
  <c r="E17" i="2"/>
  <c r="F16" i="2"/>
  <c r="E16" i="2"/>
  <c r="H16" i="2" s="1"/>
  <c r="L16" i="2" s="1"/>
  <c r="M16" i="2" s="1"/>
  <c r="H13" i="2"/>
  <c r="F13" i="2"/>
  <c r="E13" i="2"/>
  <c r="F12" i="2"/>
  <c r="E12" i="2"/>
  <c r="H12" i="2" s="1"/>
  <c r="L12" i="2" s="1"/>
  <c r="M12" i="2" s="1"/>
  <c r="F9" i="2"/>
  <c r="E9" i="2"/>
  <c r="H9" i="2" s="1"/>
  <c r="F8" i="2"/>
  <c r="E8" i="2"/>
  <c r="H8" i="2" s="1"/>
  <c r="F7" i="2"/>
  <c r="E7" i="2"/>
  <c r="H7" i="2" s="1"/>
  <c r="F6" i="2"/>
  <c r="E6" i="2"/>
  <c r="H6" i="2" s="1"/>
  <c r="F5" i="2"/>
  <c r="E5" i="2"/>
  <c r="H5" i="2" s="1"/>
  <c r="F4" i="2"/>
  <c r="E4" i="2"/>
  <c r="H4" i="2" s="1"/>
  <c r="F3" i="2"/>
  <c r="E3" i="2"/>
  <c r="H3" i="2" s="1"/>
  <c r="F2" i="2"/>
  <c r="E2" i="2"/>
  <c r="H2" i="2" s="1"/>
  <c r="T23" i="3"/>
  <c r="A19" i="3"/>
  <c r="T5" i="3"/>
  <c r="A17" i="3"/>
  <c r="T10" i="3"/>
  <c r="A15" i="3"/>
  <c r="A13" i="3"/>
  <c r="A8" i="3"/>
  <c r="I12" i="3"/>
  <c r="I14" i="3"/>
  <c r="I16" i="3"/>
  <c r="I18" i="3"/>
  <c r="I20" i="3"/>
  <c r="A3" i="3"/>
  <c r="I5" i="3"/>
  <c r="A11" i="3"/>
  <c r="A6" i="3"/>
  <c r="J12" i="3"/>
  <c r="J14" i="3"/>
  <c r="J16" i="3"/>
  <c r="J18" i="3"/>
  <c r="J20" i="3"/>
  <c r="I23" i="3"/>
  <c r="O3" i="3"/>
  <c r="J5" i="3"/>
  <c r="T7" i="3"/>
  <c r="A9" i="3"/>
  <c r="L12" i="3"/>
  <c r="L14" i="3"/>
  <c r="L16" i="3"/>
  <c r="L18" i="3"/>
  <c r="L20" i="3"/>
  <c r="J23" i="3"/>
  <c r="L5" i="3"/>
  <c r="L23" i="3"/>
  <c r="A4" i="3"/>
  <c r="M5" i="3"/>
  <c r="I10" i="3"/>
  <c r="I7" i="3"/>
  <c r="O4" i="3"/>
  <c r="J10" i="3"/>
  <c r="J7" i="3"/>
  <c r="A22" i="3"/>
  <c r="T12" i="3"/>
  <c r="T14" i="3"/>
  <c r="T16" i="3"/>
  <c r="T18" i="3"/>
  <c r="T20" i="3"/>
  <c r="L10" i="3"/>
  <c r="L7" i="3"/>
  <c r="A21" i="3"/>
  <c r="M7" i="3"/>
  <c r="M18" i="3"/>
  <c r="M20" i="3"/>
  <c r="M23" i="3"/>
  <c r="M12" i="3"/>
  <c r="M14" i="3"/>
  <c r="M10" i="3"/>
  <c r="M16" i="3"/>
  <c r="L32" i="2" l="1"/>
  <c r="M32" i="2" s="1"/>
  <c r="L36" i="2"/>
  <c r="M36" i="2" s="1"/>
  <c r="L27" i="2"/>
  <c r="M27" i="2" s="1"/>
  <c r="L43" i="2"/>
  <c r="M43" i="2" s="1"/>
  <c r="L2" i="2"/>
  <c r="M2" i="2" s="1"/>
  <c r="O5" i="3"/>
  <c r="O6" i="3"/>
  <c r="O7" i="3"/>
  <c r="H7" i="3"/>
  <c r="O8" i="3"/>
  <c r="H5" i="3"/>
  <c r="O9" i="3"/>
  <c r="O10" i="3"/>
  <c r="H10" i="3"/>
  <c r="O11" i="3"/>
  <c r="O12" i="3"/>
  <c r="H12" i="3"/>
  <c r="O13" i="3"/>
  <c r="O14" i="3"/>
  <c r="H14" i="3"/>
  <c r="O15" i="3"/>
  <c r="O16" i="3"/>
  <c r="H16" i="3"/>
  <c r="O17" i="3"/>
  <c r="O18" i="3"/>
  <c r="H18" i="3"/>
  <c r="O19" i="3"/>
  <c r="O20" i="3"/>
  <c r="H20" i="3"/>
  <c r="O21" i="3"/>
  <c r="O22" i="3"/>
  <c r="O23" i="3"/>
  <c r="H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</calcChain>
</file>

<file path=xl/sharedStrings.xml><?xml version="1.0" encoding="utf-8"?>
<sst xmlns="http://schemas.openxmlformats.org/spreadsheetml/2006/main" count="626" uniqueCount="365">
  <si>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</si>
  <si>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</si>
  <si>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</si>
  <si>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"ВкусВилл", 45%, 0,37 кг, т/ф</t>
  </si>
  <si>
    <t>Кавказский "Глобус", 45%, 0,37 кг, т/ф (8 шт)</t>
  </si>
  <si>
    <t>Сыр Черкесский "Умалат", 45%, 0,28 кг, т/ф</t>
  </si>
  <si>
    <t>Сулугуни "Умалат", 45%, 0,28 кг, т/ф, (8 шт)</t>
  </si>
  <si>
    <t>Сулугуни "Зеленая линия", 45%, 0,28 кг, т/ф</t>
  </si>
  <si>
    <t>Сулугуни "Свежий ряд", 45%, 0,28 кг, т/ф</t>
  </si>
  <si>
    <t>Сулугуни "Foodfest", 45%, 0,28 кг, т/ф</t>
  </si>
  <si>
    <t>Сулугуни "ВкусВилл", 45%, 0,28 кг, т/ф</t>
  </si>
  <si>
    <t>Сулугуни "Маркет Перекресток", 45%, 0,28 кг, т/ф</t>
  </si>
  <si>
    <t>Сулугуни палочки "Красная птица", 45%, 0,12 кг, т/ф</t>
  </si>
  <si>
    <t>Сулугуни палочки "ВкусВилл", 45%, 0,12 кг, т/ф</t>
  </si>
  <si>
    <t>Сулугуни палочки "Умалат", 45%, 0,12 кг, т/ф (4*30 г, 10 шт)</t>
  </si>
  <si>
    <t>Сулугуни "Умалат" (для хачапури), 45%, 0,12 кг, ф/п</t>
  </si>
  <si>
    <t>Сулугуни без лактозы "ВкусВилл", 45%, 0,2 кг, т/ф</t>
  </si>
  <si>
    <t>Сулугуни "Умалат", 45%, 0,2 кг, т/ф, (9 шт)</t>
  </si>
  <si>
    <t>Сулугуни "Умалат", 45%, 1,2  кг, т/ф</t>
  </si>
  <si>
    <t>Сулугуни "Умалат", 45%, 0,37 кг, т/ф, (6 шт)</t>
  </si>
  <si>
    <t>Качорикотта "Unagrande", 45%, 0,37 кг, в/у</t>
  </si>
  <si>
    <t>Домашний "Светлый дар", 45%, 0,37 кг, в/у</t>
  </si>
  <si>
    <t>Четук "Умалат", 45%, 0,37 кг, в/у</t>
  </si>
  <si>
    <t>Рикотта "Pretto" (зернистая), 30%, 0,37 кг, в/у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</si>
  <si>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</si>
  <si>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</si>
  <si>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</si>
  <si>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</si>
  <si>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1/1,8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</si>
  <si>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</si>
  <si>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</si>
  <si>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без лактозы "Unagrande", 45%, 0,125/0,225 кг, ф/п</t>
  </si>
  <si>
    <t>Моцарелла в воде Чильеджина "Orecchio Oro", 45%, 0,1/0,18 кг, ф/п</t>
  </si>
  <si>
    <t>Моцарелла в воде Чильеджина "Fine Life", 45%, 0,125/0,225 кг, ф/п</t>
  </si>
  <si>
    <t>Моцарелла в воде Чильеджина "Красная птица", 45%, 0,125/0,225 кг, ф/п</t>
  </si>
  <si>
    <t>Моцарелла в воде Чильеджина "Ваш выбор", 50%, 0,1/0,18 кг, ф/п</t>
  </si>
  <si>
    <t>Моцарелла в воде Фиор Ди Латте "Aventino", 45%, 0,1/0,18 кг, ф/п</t>
  </si>
  <si>
    <t>Моцарелла в воде Фиор Ди Латте без лактозы "Красная птица", 45%, 0,125/0,225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</si>
  <si>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</si>
  <si>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</si>
  <si>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1/1,8 кг, ф/п</t>
  </si>
  <si>
    <t>Моцарелла в воде Фиор Ди Латте "ВкусВилл", 50%, 0,125/0,225 кг, ф/п</t>
  </si>
  <si>
    <t>Моцарелла в воде Фиор Ди Латте без лактозы “Unagrande", 45%, 0,125/0,225 кг, ф/п, (8 шт)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</si>
  <si>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</si>
  <si>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</si>
  <si>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"Unagrande", 50%,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</si>
  <si>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</si>
  <si>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</si>
  <si>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"Fine Life", 45%, 0,125/0,225 кг, ф/п</t>
  </si>
  <si>
    <t>Моцарелла в воде Фиор Ди Латте "Красная птица", 45%, 0,125/0,225 кг, ф/п</t>
  </si>
  <si>
    <t>Моцарелла в воде Фиор Ди Латте "Ваш выбор", 50%, 0,1/0,18 кг, ф/п</t>
  </si>
  <si>
    <t>Моцарелла Грандиоза в воде "Unagrande", 50%,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</si>
  <si>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</si>
  <si>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</si>
  <si>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</si>
  <si>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"SPAR", 25%, 0,2 кг, пл/с</t>
  </si>
  <si>
    <t>Рикотта "Красная птица", 25%, 0,25 кг, пл/с</t>
  </si>
  <si>
    <t>Рикотта "Unagrande", 50%, 0,5 кг, пл/с</t>
  </si>
  <si>
    <t>Рикотта "Unagrande", 50%, 0,25 кг, пл/с</t>
  </si>
  <si>
    <t>Рикотта "Красная птица", 30%,  0,25 кг, пл/с (6 шт)</t>
  </si>
  <si>
    <t>Рикотта "Фермерская коллекция", 45%, 0,2 кг, пл/с</t>
  </si>
  <si>
    <t>Рикотта "Pretto", 45%, 0,5 кг, пл/с</t>
  </si>
  <si>
    <t>Рикотта "Pretto", 45%, 0,2 кг, пл/с</t>
  </si>
  <si>
    <t>Рикотта "Глобус", 45%, 0,25 кг, пл/с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</si>
  <si>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</si>
  <si>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</si>
  <si>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</si>
  <si>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"Aventino", 35%, 0,2 кг, п/с</t>
  </si>
  <si>
    <t>Рикотта шоколадно-ореховая "ВкусВилл", 35%, 0,2 кг, пл/с</t>
  </si>
  <si>
    <t>Рикотта шоколадно-ореховая "Бонджорно", 35%, 0,2 кг, пл/с</t>
  </si>
  <si>
    <t>Рикотта с медом "Бонджорно", 30%, 0,2 кг, пл/с</t>
  </si>
  <si>
    <t>Рикотта с вишней "Бонджорно", 30%, 0,2 кг, пл/с</t>
  </si>
  <si>
    <t>Рикотта с вишней "ВкусВилл", 30%, 0,2 кг, пл/с</t>
  </si>
  <si>
    <t>Рикотта с шоколадом "Unagrande", 30%, 0,18 кг, пл/с</t>
  </si>
  <si>
    <t>Рикотта с шоколадом "Бонджорно", 30%, 0,2 кг, пл/с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</si>
  <si>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</si>
  <si>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</si>
  <si>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</si>
  <si>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</si>
  <si>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</si>
  <si>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</si>
  <si>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</si>
  <si>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</si>
  <si>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</si>
  <si>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</si>
  <si>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бутербродов "Aventino", 45%, 0,2 кг, т/ф</t>
  </si>
  <si>
    <t>Моцарелла для пиццы "Metro Chef" 45%, 0,37 кг, т/ф</t>
  </si>
  <si>
    <t>Моцарелла для пиццы "Metro Chef" 45%, 1,2 кг, т/ф</t>
  </si>
  <si>
    <t>Моцарелла для пиццы "ВкусВилл", 45%, 0,2 кг, т/ф</t>
  </si>
  <si>
    <t>Моцарелла "Unagrande", 45%, 3 кг, пл/л</t>
  </si>
  <si>
    <t>Моцарелла для пиццы "Unagrande", 45%, 0,46 кг, в/у, (8 шт)</t>
  </si>
  <si>
    <t>Моцарелла для сэндвичей "Unagrande", 45%, 0,28 кг, т/ф, (8 шт)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</si>
  <si>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</si>
  <si>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</si>
  <si>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«Fine Life», 45%, 0,37 кг, т/ф, (6 шт)</t>
  </si>
  <si>
    <t>Моцарелла "Pretto", 45%, 1,2 кг, т/ф</t>
  </si>
  <si>
    <t>Моцарелла для пиццы "Фермерская коллекция", 45%, 0,2 кг, т/ф</t>
  </si>
  <si>
    <t>Моцарелла без лактозы для сэндвичей "Unagrande", 45%, 0,28 кг, т/ф</t>
  </si>
  <si>
    <t>Моцарелла "Unagrande", 45%, 0,12 кг, ф/п (кубики)</t>
  </si>
  <si>
    <t xml:space="preserve">Моцарелла для пиццы "Unagrande", 45%, 0,46 кг, в/у </t>
  </si>
  <si>
    <t>Моцарелла палочки "Красная птица", 45%, 0,12 кг, т/ф</t>
  </si>
  <si>
    <t>Моцарелла, 45%, 3,5 кг, пл/л (палочки 15 г)</t>
  </si>
  <si>
    <t>Моцарелла, 45%, 3,6 кг, пл/л (палочки 7,5 г)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</si>
  <si>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</si>
  <si>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</si>
  <si>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</si>
  <si>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7,5 гр Эсперсен, 45%, кг, пл/л</t>
  </si>
  <si>
    <t>Маскарпоне с шоколадом "Красная птица", 50%, 0,2 кг, пл/с</t>
  </si>
  <si>
    <t>Маскарпоне с шоколадом "Бонджорно", 50%, 0,2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</si>
  <si>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</si>
  <si>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</si>
  <si>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</si>
  <si>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</si>
  <si>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</si>
  <si>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</si>
  <si>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</si>
  <si>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</si>
  <si>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"Глобус", 80%, 0,25 кг, пл/с</t>
  </si>
  <si>
    <t>Кремчиз "Красная птица", 75%, 0,2 кг, пл/с</t>
  </si>
  <si>
    <t>Кремчиз "Unagrande", 70%, 0,2 кг, пл/с</t>
  </si>
  <si>
    <t>Кремчиз "Pretto", 70%, 0,2 кг, пл/с</t>
  </si>
  <si>
    <t>Кремчиз с паприкой "Pretto", 70%, 0,14 кг, пл/с</t>
  </si>
  <si>
    <t>Кремчиз с томатами "Pretto", 70%, 0,14 кг, пл/с</t>
  </si>
  <si>
    <t>Кремчиз с травами "Pretto", 70%, 0,14 кг, пл/с</t>
  </si>
  <si>
    <t>Кремчиз без лактозы "Unagrande", 70%, 0,14 кг, пл/с</t>
  </si>
  <si>
    <t>Кремчиз "Зеленая линия", 70%, 0,14 кг, пл/с</t>
  </si>
  <si>
    <t>Кремчиз "ВкусВилл", 70%, 0,2 кг, пл/с</t>
  </si>
  <si>
    <t>Кремчиз "Фермерская коллекция", 70%, 0,2 кг, пл/с</t>
  </si>
  <si>
    <t>Кремчиз с паприкой "ВкусВилл", 70%, 0,14 кг, пл/с</t>
  </si>
  <si>
    <t>Кремчиз "ВкусВилл", 70%, 0,18 кг, пл/с (6шт)</t>
  </si>
  <si>
    <t>Кремчиз "Фермерская коллекция", 75%, 0,2 кг, пл/с</t>
  </si>
  <si>
    <t>Кремчиз "Unagrande", 70%, 0,5 кг, пл/с</t>
  </si>
  <si>
    <t>Кремчиз "Unagrande", 70%, 0,18 кг, пл/с</t>
  </si>
  <si>
    <t>Кремчиз "Pretto", 75%, 0,2 кг, пл/с</t>
  </si>
  <si>
    <t>Сливки "Красная птица", 38%, 0,25 л, пл/с</t>
  </si>
  <si>
    <t>Сливки Panna Fresca "Unagrande", 38%, 0,25 кг, пл/с</t>
  </si>
  <si>
    <t>Сливки Panna Fresca "Unagrande", 38%, 0,5 л, пл/с</t>
  </si>
  <si>
    <t>Творожный "Pretto", 65%, 0,2 кг, пл/с</t>
  </si>
  <si>
    <t>Творожный "Фермерская коллекция", 65%,0,18 кг,пл/с</t>
  </si>
  <si>
    <t>Творожный "Pretto", 65%, 0,18 кг, пл/с</t>
  </si>
  <si>
    <t>Робиола "Unagrande", 65%, 0,14 кг, пл/с</t>
  </si>
  <si>
    <t>Робиола "Unagrande", 65%, 0,18 кг, пл/с</t>
  </si>
  <si>
    <t>Качокавалло "Unagrande", 45%, 0,8 кг</t>
  </si>
  <si>
    <t>Качокавалло "Unagrande", 45%, 0,26 кг, в/у, (8 шт)</t>
  </si>
  <si>
    <t>Рикотта сицилийская "Unagrande", 55%, 0,3 кг, пл/с</t>
  </si>
  <si>
    <t>Код номенклатуры в 1C</t>
  </si>
  <si>
    <t>Н0000084595</t>
  </si>
  <si>
    <t>Н0000096641</t>
  </si>
  <si>
    <t>Н0000098292</t>
  </si>
  <si>
    <t>Н0000098293</t>
  </si>
  <si>
    <t>Н0000094227</t>
  </si>
  <si>
    <t>Н0000081879</t>
  </si>
  <si>
    <t>Н0000097655</t>
  </si>
  <si>
    <t>Н0000098756</t>
  </si>
  <si>
    <t>Н0000099256</t>
  </si>
  <si>
    <t>Н0000095992</t>
  </si>
  <si>
    <t xml:space="preserve">3503984    </t>
  </si>
  <si>
    <t>Н0000096639</t>
  </si>
  <si>
    <t>Н0000099331</t>
  </si>
  <si>
    <t>Н0000093444</t>
  </si>
  <si>
    <t>Н0000090330</t>
  </si>
  <si>
    <t>Н0000096814</t>
  </si>
  <si>
    <t>Н0000094741</t>
  </si>
  <si>
    <t>Н0000098463</t>
  </si>
  <si>
    <t>Н0000094742</t>
  </si>
  <si>
    <t>Н0000082882</t>
  </si>
  <si>
    <t>Н0000098295</t>
  </si>
  <si>
    <t>Н0000088717</t>
  </si>
  <si>
    <t>Н0000088470</t>
  </si>
  <si>
    <t>Н0000096233</t>
  </si>
  <si>
    <t>Н0000096636</t>
  </si>
  <si>
    <t>Н0000096805</t>
  </si>
  <si>
    <t>Н0000097277</t>
  </si>
  <si>
    <t>Н0000098465</t>
  </si>
  <si>
    <t>Н0000094727</t>
  </si>
  <si>
    <t>Н0000094737</t>
  </si>
  <si>
    <t>Н0000095553</t>
  </si>
  <si>
    <t>Н0000095985</t>
  </si>
  <si>
    <t>Н0000087861</t>
  </si>
  <si>
    <t>Н0000090380</t>
  </si>
  <si>
    <t xml:space="preserve">327192013  </t>
  </si>
  <si>
    <t>Н0000096234</t>
  </si>
  <si>
    <t>Н0000096635</t>
  </si>
  <si>
    <t>Н0000096804</t>
  </si>
  <si>
    <t>Н0000097275</t>
  </si>
  <si>
    <t>Н0000098464</t>
  </si>
  <si>
    <t>Н0000099329</t>
  </si>
  <si>
    <t>Н0000094698</t>
  </si>
  <si>
    <t>Н0000094728</t>
  </si>
  <si>
    <t>Н0000094729</t>
  </si>
  <si>
    <t>Н0000094736</t>
  </si>
  <si>
    <t>Н0000095415</t>
  </si>
  <si>
    <t>Н0000095981</t>
  </si>
  <si>
    <t>Н0000087862</t>
  </si>
  <si>
    <t>Н0000090381</t>
  </si>
  <si>
    <t xml:space="preserve">327193010  </t>
  </si>
  <si>
    <t>Н0000094897</t>
  </si>
  <si>
    <t>Н0000096235</t>
  </si>
  <si>
    <t>Н0000097279</t>
  </si>
  <si>
    <t>Н0000098694</t>
  </si>
  <si>
    <t>Н0000098818</t>
  </si>
  <si>
    <t>Н0000098819</t>
  </si>
  <si>
    <t>Н0000094029</t>
  </si>
  <si>
    <t>Н0000094030</t>
  </si>
  <si>
    <t>Н0000095119</t>
  </si>
  <si>
    <t>Н0000095392</t>
  </si>
  <si>
    <t>Н0000086888</t>
  </si>
  <si>
    <t>Н0000088471</t>
  </si>
  <si>
    <t xml:space="preserve">326635016  </t>
  </si>
  <si>
    <t>Н0000096627</t>
  </si>
  <si>
    <t>Н0000095930</t>
  </si>
  <si>
    <t>Н0000096629</t>
  </si>
  <si>
    <t>Н0000097285</t>
  </si>
  <si>
    <t>Н0000098951</t>
  </si>
  <si>
    <t>Н0000095932</t>
  </si>
  <si>
    <t>Н0000097528</t>
  </si>
  <si>
    <t>Н0000098377</t>
  </si>
  <si>
    <t>Н0000099328</t>
  </si>
  <si>
    <t>Н0000086350</t>
  </si>
  <si>
    <t>Н0000095931</t>
  </si>
  <si>
    <t>Н0000096291</t>
  </si>
  <si>
    <t>Н0000096292</t>
  </si>
  <si>
    <t>Н0000096293</t>
  </si>
  <si>
    <t>Н0000098199</t>
  </si>
  <si>
    <t>Н0000093768</t>
  </si>
  <si>
    <t>Н0000088626</t>
  </si>
  <si>
    <t>Н0000079144</t>
  </si>
  <si>
    <t>Н0000084378</t>
  </si>
  <si>
    <t>Н0000096418</t>
  </si>
  <si>
    <t>Н0000096640</t>
  </si>
  <si>
    <t>Н0000096668</t>
  </si>
  <si>
    <t>Н0000097278</t>
  </si>
  <si>
    <t>Н0000097280</t>
  </si>
  <si>
    <t>Н0000099327</t>
  </si>
  <si>
    <t>Н0000094274</t>
  </si>
  <si>
    <t>Н0000094725</t>
  </si>
  <si>
    <t>Н0000094726</t>
  </si>
  <si>
    <t>Н0000094734</t>
  </si>
  <si>
    <t>Н0000094735</t>
  </si>
  <si>
    <t>Н0000094745</t>
  </si>
  <si>
    <t>Н0000095251</t>
  </si>
  <si>
    <t>Н0000095396</t>
  </si>
  <si>
    <t>Н0000095554</t>
  </si>
  <si>
    <t>Н0000090331</t>
  </si>
  <si>
    <t>Н0000079372</t>
  </si>
  <si>
    <t>Н0000096638</t>
  </si>
  <si>
    <t>Н0000098310</t>
  </si>
  <si>
    <t>Н0000098311</t>
  </si>
  <si>
    <t>Н0000093998</t>
  </si>
  <si>
    <t>Н0000094497</t>
  </si>
  <si>
    <t>Н0000095934</t>
  </si>
  <si>
    <t>Н0000093343</t>
  </si>
  <si>
    <t>Н0000096631</t>
  </si>
  <si>
    <t>Н0000095933</t>
  </si>
  <si>
    <t>Н0000098195</t>
  </si>
  <si>
    <t>Н0000098398</t>
  </si>
  <si>
    <t>Н0000094363</t>
  </si>
  <si>
    <t>Н0000095118</t>
  </si>
  <si>
    <t>Н0000085587</t>
  </si>
  <si>
    <t>Н0000079142</t>
  </si>
  <si>
    <t>Н0000083955</t>
  </si>
  <si>
    <t>Н0000083957</t>
  </si>
  <si>
    <t xml:space="preserve">326636013  </t>
  </si>
  <si>
    <t>Н0000096632</t>
  </si>
  <si>
    <t>Н0000097944</t>
  </si>
  <si>
    <t>Н0000097946</t>
  </si>
  <si>
    <t>Н0000098196</t>
  </si>
  <si>
    <t>Н0000098197</t>
  </si>
  <si>
    <t>Н0000098198</t>
  </si>
  <si>
    <t>Н0000098397</t>
  </si>
  <si>
    <t>Н0000098466</t>
  </si>
  <si>
    <t>Н0000098693</t>
  </si>
  <si>
    <t>Н0000098695</t>
  </si>
  <si>
    <t>Н0000099330</t>
  </si>
  <si>
    <t>Н0000093541</t>
  </si>
  <si>
    <t>Н0000095395</t>
  </si>
  <si>
    <t>Н0000085588</t>
  </si>
  <si>
    <t>Н0000085591</t>
  </si>
  <si>
    <t>Н0000089213</t>
  </si>
  <si>
    <t>Н0000096634</t>
  </si>
  <si>
    <t>Н0000097529</t>
  </si>
  <si>
    <t>Н0000090708</t>
  </si>
  <si>
    <t>Н0000097368</t>
  </si>
  <si>
    <t>Н0000095394</t>
  </si>
  <si>
    <t>Н0000085590</t>
  </si>
  <si>
    <t>Н0000097945</t>
  </si>
  <si>
    <t>Н0000086352</t>
  </si>
  <si>
    <t>Н0000098165</t>
  </si>
  <si>
    <t>Н0000094740</t>
  </si>
  <si>
    <t>Н0000095662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</si>
  <si>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</si>
  <si>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</si>
  <si>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</si>
  <si>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</si>
  <si>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</si>
  <si>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</si>
  <si>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</si>
  <si>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</si>
  <si>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</si>
  <si>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</si>
  <si>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</si>
  <si>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</si>
  <si>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</si>
  <si>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</si>
  <si>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</si>
  <si>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</si>
  <si>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80</t>
  </si>
  <si>
    <t>Маскарпоне</t>
  </si>
  <si>
    <t>Глобус</t>
  </si>
  <si>
    <t>[140, 132, 130, 134, 127, 128, 129, 133]</t>
  </si>
  <si>
    <t>ВкусВилл</t>
  </si>
  <si>
    <t>Красная птица</t>
  </si>
  <si>
    <t>Unаgrande</t>
  </si>
  <si>
    <t>Unagrande</t>
  </si>
  <si>
    <t>Pretto</t>
  </si>
  <si>
    <t>50, Шоколад</t>
  </si>
  <si>
    <t>[131, 135]</t>
  </si>
  <si>
    <t>Бонджорно</t>
  </si>
  <si>
    <t>38</t>
  </si>
  <si>
    <t>Сливки</t>
  </si>
  <si>
    <t>[137, 138, 136]</t>
  </si>
  <si>
    <t>[139]</t>
  </si>
  <si>
    <t>70</t>
  </si>
  <si>
    <t>Кремчиз</t>
  </si>
  <si>
    <t>[141]</t>
  </si>
  <si>
    <t>75</t>
  </si>
  <si>
    <t>[142, 145, 143]</t>
  </si>
  <si>
    <t>Фермерская коллекция</t>
  </si>
  <si>
    <t>[144, 146]</t>
  </si>
  <si>
    <t>65</t>
  </si>
  <si>
    <t>Творожный</t>
  </si>
  <si>
    <t>[147, 148]</t>
  </si>
  <si>
    <t>Робиола</t>
  </si>
  <si>
    <t>[149]</t>
  </si>
  <si>
    <t>[151, 150, 160, 159]</t>
  </si>
  <si>
    <t>[152]</t>
  </si>
  <si>
    <t>[153, 161]</t>
  </si>
  <si>
    <t>[154]</t>
  </si>
  <si>
    <t>[155]</t>
  </si>
  <si>
    <t>[156]</t>
  </si>
  <si>
    <t>[157]</t>
  </si>
  <si>
    <t>[158]</t>
  </si>
  <si>
    <t>Номер группы варок</t>
  </si>
  <si>
    <t>Выход с одной варки, кг</t>
  </si>
  <si>
    <t>Заквасочники</t>
  </si>
  <si>
    <t>SKU</t>
  </si>
  <si>
    <t>КГ на выходе</t>
  </si>
  <si>
    <t>КГ Использовано</t>
  </si>
  <si>
    <t>Остатки</t>
  </si>
  <si>
    <t>Вес на выходе одной варки</t>
  </si>
  <si>
    <t>Разделитель</t>
  </si>
  <si>
    <t>Остатки cumsum</t>
  </si>
  <si>
    <t>Разделитель int</t>
  </si>
  <si>
    <t>-</t>
  </si>
  <si>
    <t>1-2</t>
  </si>
  <si>
    <t>3-4</t>
  </si>
  <si>
    <t>Робиола "Избёнка", 65%, 0,18 кг, пл/с (6 шт)</t>
  </si>
  <si>
    <t>Крем чиз</t>
  </si>
  <si>
    <t>1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</si>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</sst>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rgb="FF000000"/>
      <name val="Calibri"/>
      <charset val="1"/>
    </font>
    <font>
      <sz val="8"/>
      <color rgb="FF000000"/>
      <name val="Calibri"/>
      <family val="2"/>
    </font>
    <font>
      <sz val="8"/>
      <color rgb="FF000000"/>
      <name val="Calibri"/>
      <family val="2"/>
    </font>
    <font>
      <sz val="7"/>
      <color rgb="FF000000"/>
      <name val="Calibri"/>
      <family val="2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sz val="8"/>
      <name val="Cambria"/>
      <family val="1"/>
    </font>
    <font>
      <b/>
      <sz val="11"/>
      <name val="Calibri"/>
      <family val="2"/>
    </font>
    <font>
      <sz val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F1DADA"/>
      </patternFill>
    </fill>
    <fill>
      <patternFill patternType="solid">
        <fgColor rgb="FFDAE5F1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 applyAlignment="1"/>
    <xf numFmtId="0" fontId="0" fillId="0" borderId="0" xfId="0" applyAlignment="1"/>
    <xf numFmtId="0" fontId="11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1" fontId="9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" fontId="3" fillId="0" borderId="0" xfId="0" applyNumberFormat="1" applyFont="1" applyAlignment="1">
      <alignment horizontal="left"/>
    </xf>
    <xf numFmtId="0" fontId="9" fillId="0" borderId="0" xfId="0" applyFont="1" applyAlignment="1"/>
    <xf numFmtId="1" fontId="0" fillId="0" borderId="0" xfId="0" applyNumberFormat="1" applyAlignment="1"/>
    <xf numFmtId="1" fontId="3" fillId="0" borderId="0" xfId="0" applyNumberFormat="1" applyFont="1" applyAlignment="1"/>
    <xf numFmtId="0" fontId="9" fillId="0" borderId="0" xfId="0" applyFont="1" applyAlignment="1">
      <alignment horizontal="right"/>
    </xf>
    <xf numFmtId="49" fontId="0" fillId="0" borderId="0" xfId="0" applyNumberFormat="1" applyAlignment="1"/>
    <xf numFmtId="49" fontId="10" fillId="0" borderId="0" xfId="0" applyNumberFormat="1" applyFont="1" applyAlignment="1"/>
    <xf numFmtId="0" fontId="12" fillId="2" borderId="1" xfId="0" applyFont="1" applyFill="1" applyBorder="1"/>
    <xf numFmtId="0" fontId="12" fillId="3" borderId="1" xfId="0" applyFont="1" applyFill="1" applyBorder="1"/>
    <xf numFmtId="0" fontId="12" fillId="4" borderId="1" xfId="0" applyFont="1" applyFill="1" applyBorder="1"/>
    <xf numFmtId="0" fontId="12" fillId="5" borderId="1" xfId="0" applyFont="1" applyFill="1" applyBorder="1"/>
    <xf numFmtId="0" fontId="12" fillId="6" borderId="1" xfId="0" applyFont="1" applyFill="1" applyBorder="1"/>
    <xf numFmtId="0" fontId="12" fillId="7" borderId="1" xfId="0" applyFont="1" applyFill="1" applyBorder="1"/>
    <xf numFmtId="0" fontId="12" fillId="4" borderId="0" xfId="0" applyFont="1" applyFill="1"/>
    <xf numFmtId="0" fontId="9" fillId="4" borderId="0" xfId="0" applyFont="1" applyFill="1" applyAlignment="1">
      <alignment horizontal="left"/>
    </xf>
    <xf numFmtId="49" fontId="12" fillId="4" borderId="0" xfId="0" applyNumberFormat="1" applyFont="1" applyFill="1" applyAlignment="1">
      <alignment horizontal="left"/>
    </xf>
    <xf numFmtId="1" fontId="9" fillId="4" borderId="0" xfId="0" applyNumberFormat="1" applyFont="1" applyFill="1" applyAlignment="1">
      <alignment horizontal="left"/>
    </xf>
    <xf numFmtId="1" fontId="12" fillId="4" borderId="0" xfId="0" applyNumberFormat="1" applyFont="1" applyFill="1" applyAlignment="1">
      <alignment horizontal="left"/>
    </xf>
    <xf numFmtId="0" fontId="12" fillId="0" borderId="0" xfId="0" applyFont="1"/>
    <xf numFmtId="0" fontId="9" fillId="8" borderId="0" xfId="0" applyFont="1" applyFill="1" applyAlignment="1">
      <alignment horizontal="left"/>
    </xf>
    <xf numFmtId="0" fontId="12" fillId="8" borderId="0" xfId="0" applyFont="1" applyFill="1" applyAlignment="1">
      <alignment horizontal="left"/>
    </xf>
    <xf numFmtId="1" fontId="9" fillId="8" borderId="0" xfId="0" applyNumberFormat="1" applyFont="1" applyFill="1" applyAlignment="1">
      <alignment horizontal="left"/>
    </xf>
    <xf numFmtId="0" fontId="12" fillId="2" borderId="0" xfId="0" applyFont="1" applyFill="1"/>
    <xf numFmtId="0" fontId="9" fillId="2" borderId="0" xfId="0" applyFont="1" applyFill="1" applyAlignment="1">
      <alignment horizontal="left"/>
    </xf>
    <xf numFmtId="49" fontId="12" fillId="2" borderId="0" xfId="0" applyNumberFormat="1" applyFont="1" applyFill="1" applyAlignment="1">
      <alignment horizontal="left"/>
    </xf>
    <xf numFmtId="1" fontId="9" fillId="2" borderId="0" xfId="0" applyNumberFormat="1" applyFont="1" applyFill="1" applyAlignment="1">
      <alignment horizontal="left"/>
    </xf>
    <xf numFmtId="1" fontId="12" fillId="2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12" fillId="3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/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45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45" x14ac:dyDescent="0.2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  <c r="DU1" s="2">
        <v>123</v>
      </c>
      <c r="DV1" s="2">
        <v>124</v>
      </c>
      <c r="DW1" s="2">
        <v>125</v>
      </c>
      <c r="DX1" s="2">
        <v>126</v>
      </c>
      <c r="DY1" s="2">
        <v>127</v>
      </c>
      <c r="DZ1" s="2">
        <v>128</v>
      </c>
      <c r="EA1" s="2">
        <v>129</v>
      </c>
      <c r="EB1" s="2">
        <v>130</v>
      </c>
      <c r="EC1" s="2">
        <v>131</v>
      </c>
      <c r="ED1" s="2">
        <v>132</v>
      </c>
      <c r="EE1" s="2">
        <v>133</v>
      </c>
      <c r="EF1" s="2">
        <v>134</v>
      </c>
      <c r="EG1" s="2">
        <v>135</v>
      </c>
      <c r="EH1" s="2">
        <v>136</v>
      </c>
      <c r="EI1" s="2">
        <v>137</v>
      </c>
      <c r="EJ1" s="2">
        <v>138</v>
      </c>
      <c r="EK1" s="2">
        <v>139</v>
      </c>
      <c r="EL1" s="2">
        <v>140</v>
      </c>
      <c r="EM1" s="2">
        <v>141</v>
      </c>
      <c r="EN1" s="2">
        <v>142</v>
      </c>
      <c r="EO1" s="2">
        <v>143</v>
      </c>
    </row>
    <row r="2" spans="1:145" x14ac:dyDescent="0.2">
      <c r="A2" s="2">
        <v>0</v>
      </c>
    </row>
    <row r="3" spans="1:145" x14ac:dyDescent="0.2">
      <c r="A3" s="2">
        <v>1</v>
      </c>
    </row>
    <row r="4" spans="1:145" x14ac:dyDescent="0.2">
      <c r="A4" s="2">
        <v>2</v>
      </c>
    </row>
    <row r="5" spans="1:145" x14ac:dyDescent="0.2">
      <c r="A5" s="2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s="1" t="s">
        <v>52</v>
      </c>
      <c r="BB5" s="1" t="s">
        <v>53</v>
      </c>
      <c r="BC5" s="1" t="s">
        <v>54</v>
      </c>
      <c r="BD5" s="1" t="s">
        <v>55</v>
      </c>
      <c r="BE5" s="1" t="s">
        <v>56</v>
      </c>
      <c r="BF5" s="1" t="s">
        <v>57</v>
      </c>
      <c r="BG5" s="1" t="s">
        <v>58</v>
      </c>
      <c r="BH5" s="1" t="s">
        <v>59</v>
      </c>
      <c r="BI5" s="1" t="s">
        <v>60</v>
      </c>
      <c r="BJ5" s="1" t="s">
        <v>61</v>
      </c>
      <c r="BK5" s="1" t="s">
        <v>62</v>
      </c>
      <c r="BL5" s="1" t="s">
        <v>63</v>
      </c>
      <c r="BM5" s="1" t="s">
        <v>64</v>
      </c>
      <c r="BN5" s="1" t="s">
        <v>65</v>
      </c>
      <c r="BO5" s="1" t="s">
        <v>66</v>
      </c>
      <c r="BP5" s="1" t="s">
        <v>67</v>
      </c>
      <c r="BQ5" s="1" t="s">
        <v>68</v>
      </c>
      <c r="BR5" s="1" t="s">
        <v>69</v>
      </c>
      <c r="BS5" s="1" t="s">
        <v>70</v>
      </c>
      <c r="BT5" s="1" t="s">
        <v>71</v>
      </c>
      <c r="BU5" s="1" t="s">
        <v>72</v>
      </c>
      <c r="BV5" s="1" t="s">
        <v>73</v>
      </c>
      <c r="BW5" s="1" t="s">
        <v>74</v>
      </c>
      <c r="BX5" s="1" t="s">
        <v>75</v>
      </c>
      <c r="BY5" s="1" t="s">
        <v>76</v>
      </c>
      <c r="BZ5" s="1" t="s">
        <v>77</v>
      </c>
      <c r="CA5" s="1" t="s">
        <v>78</v>
      </c>
      <c r="CB5" s="1" t="s">
        <v>79</v>
      </c>
      <c r="CC5" s="1" t="s">
        <v>80</v>
      </c>
      <c r="CD5" s="1" t="s">
        <v>81</v>
      </c>
      <c r="CE5" s="1" t="s">
        <v>82</v>
      </c>
      <c r="CF5" s="1" t="s">
        <v>83</v>
      </c>
      <c r="CG5" s="1" t="s">
        <v>84</v>
      </c>
      <c r="CH5" s="1" t="s">
        <v>85</v>
      </c>
      <c r="CI5" s="1" t="s">
        <v>86</v>
      </c>
      <c r="CJ5" s="1" t="s">
        <v>87</v>
      </c>
      <c r="CK5" s="1" t="s">
        <v>88</v>
      </c>
      <c r="CL5" s="1" t="s">
        <v>89</v>
      </c>
      <c r="CM5" s="1" t="s">
        <v>90</v>
      </c>
      <c r="CN5" s="1" t="s">
        <v>91</v>
      </c>
      <c r="CO5" s="1" t="s">
        <v>92</v>
      </c>
      <c r="CP5" s="1" t="s">
        <v>93</v>
      </c>
      <c r="CQ5" s="1" t="s">
        <v>94</v>
      </c>
      <c r="CR5" s="1" t="s">
        <v>95</v>
      </c>
      <c r="CS5" s="1" t="s">
        <v>96</v>
      </c>
      <c r="CT5" s="1" t="s">
        <v>97</v>
      </c>
      <c r="CU5" s="1" t="s">
        <v>98</v>
      </c>
      <c r="CV5" s="1" t="s">
        <v>99</v>
      </c>
      <c r="CW5" s="1" t="s">
        <v>100</v>
      </c>
      <c r="CX5" s="1" t="s">
        <v>101</v>
      </c>
      <c r="CY5" s="1" t="s">
        <v>102</v>
      </c>
      <c r="CZ5" s="1" t="s">
        <v>103</v>
      </c>
      <c r="DA5" s="1" t="s">
        <v>104</v>
      </c>
      <c r="DB5" s="1" t="s">
        <v>105</v>
      </c>
      <c r="DC5" s="1" t="s">
        <v>106</v>
      </c>
      <c r="DD5" s="1" t="s">
        <v>107</v>
      </c>
      <c r="DE5" s="1" t="s">
        <v>108</v>
      </c>
      <c r="DF5" s="1" t="s">
        <v>109</v>
      </c>
      <c r="DG5" s="1" t="s">
        <v>110</v>
      </c>
      <c r="DH5" s="1" t="s">
        <v>111</v>
      </c>
      <c r="DI5" s="1" t="s">
        <v>112</v>
      </c>
      <c r="DJ5" s="1" t="s">
        <v>113</v>
      </c>
      <c r="DK5" s="1" t="s">
        <v>114</v>
      </c>
      <c r="DL5" s="1" t="s">
        <v>115</v>
      </c>
      <c r="DM5" s="1" t="s">
        <v>116</v>
      </c>
      <c r="DN5" s="1" t="s">
        <v>117</v>
      </c>
      <c r="DO5" s="1" t="s">
        <v>118</v>
      </c>
      <c r="DP5" s="1" t="s">
        <v>119</v>
      </c>
      <c r="DQ5" s="1" t="s">
        <v>120</v>
      </c>
      <c r="DR5" s="1" t="s">
        <v>121</v>
      </c>
      <c r="DS5" s="1" t="s">
        <v>122</v>
      </c>
      <c r="DT5" s="1" t="s">
        <v>123</v>
      </c>
      <c r="DU5" s="1" t="s">
        <v>124</v>
      </c>
      <c r="DV5" s="1" t="s">
        <v>125</v>
      </c>
      <c r="DW5" s="1" t="s">
        <v>126</v>
      </c>
      <c r="DX5" s="1" t="s">
        <v>127</v>
      </c>
      <c r="DY5" s="1" t="s">
        <v>128</v>
      </c>
      <c r="DZ5" s="1" t="s">
        <v>129</v>
      </c>
      <c r="EA5" s="1" t="s">
        <v>130</v>
      </c>
      <c r="EB5" s="1" t="s">
        <v>131</v>
      </c>
      <c r="EC5" s="1" t="s">
        <v>132</v>
      </c>
      <c r="ED5" s="1" t="s">
        <v>133</v>
      </c>
      <c r="EE5" s="1" t="s">
        <v>134</v>
      </c>
      <c r="EF5" s="1" t="s">
        <v>135</v>
      </c>
      <c r="EG5" s="1" t="s">
        <v>136</v>
      </c>
      <c r="EH5" s="1" t="s">
        <v>137</v>
      </c>
      <c r="EI5" s="1" t="s">
        <v>138</v>
      </c>
      <c r="EJ5" s="1" t="s">
        <v>139</v>
      </c>
      <c r="EK5" s="1" t="s">
        <v>140</v>
      </c>
      <c r="EL5" s="1" t="s">
        <v>141</v>
      </c>
      <c r="EM5" s="1" t="s">
        <v>142</v>
      </c>
      <c r="EN5" s="1" t="s">
        <v>143</v>
      </c>
      <c r="EO5" s="1" t="s">
        <v>144</v>
      </c>
    </row>
    <row r="6" spans="1:145" x14ac:dyDescent="0.2">
      <c r="A6" s="2" t="s">
        <v>145</v>
      </c>
      <c r="B6" s="1" t="s">
        <v>146</v>
      </c>
      <c r="C6" s="1" t="s">
        <v>147</v>
      </c>
      <c r="D6" s="1" t="s">
        <v>148</v>
      </c>
      <c r="E6" s="1" t="s">
        <v>149</v>
      </c>
      <c r="F6" s="1" t="s">
        <v>150</v>
      </c>
      <c r="G6" s="1" t="s">
        <v>151</v>
      </c>
      <c r="H6" s="1" t="s">
        <v>152</v>
      </c>
      <c r="I6" s="1" t="s">
        <v>153</v>
      </c>
      <c r="J6" s="1" t="s">
        <v>154</v>
      </c>
      <c r="K6" s="1" t="s">
        <v>155</v>
      </c>
      <c r="L6" s="1" t="s">
        <v>156</v>
      </c>
      <c r="M6" s="1" t="s">
        <v>157</v>
      </c>
      <c r="N6" s="1" t="s">
        <v>158</v>
      </c>
      <c r="O6" s="1" t="s">
        <v>159</v>
      </c>
      <c r="P6" s="1" t="s">
        <v>160</v>
      </c>
      <c r="Q6" s="1" t="s">
        <v>161</v>
      </c>
      <c r="R6" s="1" t="s">
        <v>162</v>
      </c>
      <c r="S6" s="1" t="s">
        <v>163</v>
      </c>
      <c r="T6" s="1" t="s">
        <v>164</v>
      </c>
      <c r="U6" s="1" t="s">
        <v>165</v>
      </c>
      <c r="V6" s="1" t="s">
        <v>166</v>
      </c>
      <c r="W6" s="1" t="s">
        <v>167</v>
      </c>
      <c r="X6" s="1" t="s">
        <v>168</v>
      </c>
      <c r="Y6" s="1" t="s">
        <v>169</v>
      </c>
      <c r="Z6" s="1" t="s">
        <v>170</v>
      </c>
      <c r="AA6" s="1" t="s">
        <v>171</v>
      </c>
      <c r="AB6" s="1" t="s">
        <v>172</v>
      </c>
      <c r="AC6" s="1" t="s">
        <v>173</v>
      </c>
      <c r="AD6" s="1" t="s">
        <v>174</v>
      </c>
      <c r="AE6" s="1" t="s">
        <v>175</v>
      </c>
      <c r="AF6" s="1" t="s">
        <v>176</v>
      </c>
      <c r="AG6" s="1" t="s">
        <v>177</v>
      </c>
      <c r="AH6" s="1" t="s">
        <v>178</v>
      </c>
      <c r="AI6" s="1" t="s">
        <v>179</v>
      </c>
      <c r="AJ6" s="1" t="s">
        <v>180</v>
      </c>
      <c r="AK6" s="1" t="s">
        <v>181</v>
      </c>
      <c r="AL6" s="1" t="s">
        <v>182</v>
      </c>
      <c r="AM6" s="1" t="s">
        <v>183</v>
      </c>
      <c r="AN6" s="1" t="s">
        <v>184</v>
      </c>
      <c r="AO6" s="1" t="s">
        <v>185</v>
      </c>
      <c r="AP6" s="1" t="s">
        <v>186</v>
      </c>
      <c r="AQ6" s="1" t="s">
        <v>187</v>
      </c>
      <c r="AR6" s="1" t="s">
        <v>188</v>
      </c>
      <c r="AS6" s="1" t="s">
        <v>189</v>
      </c>
      <c r="AT6" s="1" t="s">
        <v>190</v>
      </c>
      <c r="AU6" s="1" t="s">
        <v>191</v>
      </c>
      <c r="AV6" s="1" t="s">
        <v>192</v>
      </c>
      <c r="AW6" s="1" t="s">
        <v>193</v>
      </c>
      <c r="AX6" s="1" t="s">
        <v>194</v>
      </c>
      <c r="AY6" s="1" t="s">
        <v>195</v>
      </c>
      <c r="AZ6" s="1" t="s">
        <v>196</v>
      </c>
      <c r="BA6" s="1" t="s">
        <v>197</v>
      </c>
      <c r="BB6" s="1" t="s">
        <v>198</v>
      </c>
      <c r="BC6" s="1" t="s">
        <v>199</v>
      </c>
      <c r="BD6" s="1" t="s">
        <v>200</v>
      </c>
      <c r="BE6" s="1" t="s">
        <v>201</v>
      </c>
      <c r="BF6" s="1" t="s">
        <v>202</v>
      </c>
      <c r="BG6" s="1" t="s">
        <v>203</v>
      </c>
      <c r="BH6" s="1" t="s">
        <v>204</v>
      </c>
      <c r="BI6" s="1" t="s">
        <v>205</v>
      </c>
      <c r="BJ6" s="1" t="s">
        <v>206</v>
      </c>
      <c r="BK6" s="1" t="s">
        <v>207</v>
      </c>
      <c r="BL6" s="1" t="s">
        <v>208</v>
      </c>
      <c r="BM6" s="1" t="s">
        <v>209</v>
      </c>
      <c r="BN6" s="1" t="s">
        <v>210</v>
      </c>
      <c r="BO6" s="1" t="s">
        <v>211</v>
      </c>
      <c r="BP6" s="1" t="s">
        <v>212</v>
      </c>
      <c r="BQ6" s="1" t="s">
        <v>213</v>
      </c>
      <c r="BR6" s="1" t="s">
        <v>214</v>
      </c>
      <c r="BS6" s="1" t="s">
        <v>215</v>
      </c>
      <c r="BT6" s="1" t="s">
        <v>216</v>
      </c>
      <c r="BU6" s="1" t="s">
        <v>217</v>
      </c>
      <c r="BV6" s="1" t="s">
        <v>218</v>
      </c>
      <c r="BW6" s="1" t="s">
        <v>219</v>
      </c>
      <c r="BX6" s="1" t="s">
        <v>220</v>
      </c>
      <c r="BY6" s="1" t="s">
        <v>221</v>
      </c>
      <c r="BZ6" s="1" t="s">
        <v>222</v>
      </c>
      <c r="CA6" s="1" t="s">
        <v>223</v>
      </c>
      <c r="CB6" s="1" t="s">
        <v>224</v>
      </c>
      <c r="CC6" s="1" t="s">
        <v>225</v>
      </c>
      <c r="CD6" s="1" t="s">
        <v>226</v>
      </c>
      <c r="CE6" s="1" t="s">
        <v>227</v>
      </c>
      <c r="CF6" s="1" t="s">
        <v>228</v>
      </c>
      <c r="CG6" s="1" t="s">
        <v>229</v>
      </c>
      <c r="CH6" s="1" t="s">
        <v>230</v>
      </c>
      <c r="CI6" s="1" t="s">
        <v>231</v>
      </c>
      <c r="CJ6" s="1" t="s">
        <v>232</v>
      </c>
      <c r="CK6" s="1" t="s">
        <v>233</v>
      </c>
      <c r="CL6" s="1" t="s">
        <v>234</v>
      </c>
      <c r="CM6" s="1" t="s">
        <v>235</v>
      </c>
      <c r="CN6" s="1" t="s">
        <v>236</v>
      </c>
      <c r="CO6" s="1" t="s">
        <v>237</v>
      </c>
      <c r="CP6" s="1" t="s">
        <v>238</v>
      </c>
      <c r="CQ6" s="1" t="s">
        <v>239</v>
      </c>
      <c r="CR6" s="1" t="s">
        <v>240</v>
      </c>
      <c r="CS6" s="1" t="s">
        <v>241</v>
      </c>
      <c r="CT6" s="1" t="s">
        <v>242</v>
      </c>
      <c r="CU6" s="1" t="s">
        <v>243</v>
      </c>
      <c r="CV6" s="1" t="s">
        <v>244</v>
      </c>
      <c r="CW6" s="1" t="s">
        <v>245</v>
      </c>
      <c r="CX6" s="1" t="s">
        <v>246</v>
      </c>
      <c r="CY6" s="1" t="s">
        <v>247</v>
      </c>
      <c r="CZ6" s="1" t="s">
        <v>248</v>
      </c>
      <c r="DA6" s="1" t="s">
        <v>249</v>
      </c>
      <c r="DB6" s="1" t="s">
        <v>250</v>
      </c>
      <c r="DC6" s="1" t="s">
        <v>251</v>
      </c>
      <c r="DD6" s="1" t="s">
        <v>252</v>
      </c>
      <c r="DE6" s="1" t="s">
        <v>253</v>
      </c>
      <c r="DF6" s="1" t="s">
        <v>254</v>
      </c>
      <c r="DG6" s="1" t="s">
        <v>255</v>
      </c>
      <c r="DH6" s="1" t="s">
        <v>256</v>
      </c>
      <c r="DI6" s="1" t="s">
        <v>257</v>
      </c>
      <c r="DJ6" s="1" t="s">
        <v>258</v>
      </c>
      <c r="DK6" s="1" t="s">
        <v>259</v>
      </c>
      <c r="DL6" s="1" t="s">
        <v>260</v>
      </c>
      <c r="DM6" s="1" t="s">
        <v>261</v>
      </c>
      <c r="DN6" s="1" t="s">
        <v>262</v>
      </c>
      <c r="DO6" s="1" t="s">
        <v>263</v>
      </c>
      <c r="DP6" s="1" t="s">
        <v>264</v>
      </c>
      <c r="DQ6" s="1" t="s">
        <v>265</v>
      </c>
      <c r="DR6" s="1" t="s">
        <v>266</v>
      </c>
      <c r="DS6" s="1" t="s">
        <v>267</v>
      </c>
      <c r="DT6" s="1" t="s">
        <v>268</v>
      </c>
      <c r="DU6" s="1" t="s">
        <v>269</v>
      </c>
      <c r="DV6" s="1" t="s">
        <v>270</v>
      </c>
      <c r="DW6" s="1" t="s">
        <v>271</v>
      </c>
      <c r="DX6" s="1" t="s">
        <v>272</v>
      </c>
      <c r="DY6" s="1" t="s">
        <v>273</v>
      </c>
      <c r="DZ6" s="1" t="s">
        <v>274</v>
      </c>
      <c r="EA6" s="1" t="s">
        <v>275</v>
      </c>
      <c r="EB6" s="1" t="s">
        <v>276</v>
      </c>
      <c r="EC6" s="1" t="s">
        <v>277</v>
      </c>
      <c r="ED6" s="1" t="s">
        <v>278</v>
      </c>
      <c r="EE6" s="1" t="s">
        <v>279</v>
      </c>
      <c r="EF6" s="1" t="s">
        <v>280</v>
      </c>
      <c r="EG6" s="1" t="s">
        <v>281</v>
      </c>
      <c r="EH6" s="1" t="s">
        <v>282</v>
      </c>
      <c r="EI6" s="1" t="s">
        <v>283</v>
      </c>
      <c r="EJ6" s="1" t="s">
        <v>284</v>
      </c>
      <c r="EK6" s="1" t="s">
        <v>285</v>
      </c>
      <c r="EL6" s="1" t="s">
        <v>286</v>
      </c>
      <c r="EM6" s="1" t="s">
        <v>287</v>
      </c>
      <c r="EN6" s="1" t="s">
        <v>288</v>
      </c>
      <c r="EO6" s="1" t="s">
        <v>289</v>
      </c>
    </row>
    <row r="7" spans="1:145" x14ac:dyDescent="0.2">
      <c r="A7" s="2" t="s">
        <v>290</v>
      </c>
      <c r="B7" s="1">
        <v>-1172</v>
      </c>
      <c r="C7" s="1">
        <v>-130</v>
      </c>
      <c r="D7" s="1">
        <v>3</v>
      </c>
      <c r="E7" s="1">
        <v>-24</v>
      </c>
      <c r="F7" s="1">
        <v>-69</v>
      </c>
      <c r="G7" s="1">
        <v>-7759</v>
      </c>
      <c r="H7" s="1">
        <v>4</v>
      </c>
      <c r="I7" s="1">
        <v>7</v>
      </c>
      <c r="J7" s="1">
        <v>-558</v>
      </c>
      <c r="K7" s="1">
        <v>2</v>
      </c>
      <c r="M7" s="1">
        <v>-70</v>
      </c>
      <c r="O7" s="1">
        <v>-282</v>
      </c>
      <c r="P7" s="1">
        <v>-552</v>
      </c>
      <c r="R7" s="1">
        <v>-159</v>
      </c>
      <c r="S7" s="1">
        <v>-826</v>
      </c>
      <c r="T7" s="1">
        <v>-229</v>
      </c>
      <c r="V7" s="1">
        <v>-89</v>
      </c>
      <c r="W7" s="1">
        <v>-163</v>
      </c>
      <c r="Y7" s="1">
        <v>-690</v>
      </c>
      <c r="Z7" s="1">
        <v>-108</v>
      </c>
      <c r="AA7" s="1">
        <v>-410</v>
      </c>
      <c r="AB7" s="1">
        <v>-143</v>
      </c>
      <c r="AD7" s="1">
        <v>-3402</v>
      </c>
      <c r="AE7" s="1">
        <v>-1513</v>
      </c>
      <c r="AF7" s="1">
        <v>-120</v>
      </c>
      <c r="AG7" s="1">
        <v>-871</v>
      </c>
      <c r="AI7" s="1">
        <v>-431</v>
      </c>
      <c r="AJ7" s="1">
        <v>-449</v>
      </c>
      <c r="AK7" s="1">
        <v>-375</v>
      </c>
      <c r="AL7" s="1">
        <v>-58</v>
      </c>
      <c r="AM7" s="1">
        <v>-212</v>
      </c>
      <c r="AN7" s="1">
        <v>-161</v>
      </c>
      <c r="AO7" s="1">
        <v>-504</v>
      </c>
      <c r="AQ7" s="1">
        <v>-206</v>
      </c>
      <c r="AR7" s="1">
        <v>-426</v>
      </c>
      <c r="AS7" s="1">
        <v>-63</v>
      </c>
      <c r="AT7" s="1">
        <v>-513</v>
      </c>
      <c r="AV7" s="1">
        <v>-538</v>
      </c>
      <c r="AX7" s="1">
        <v>-243</v>
      </c>
      <c r="AY7" s="1">
        <v>-190</v>
      </c>
      <c r="AZ7" s="1">
        <v>-74</v>
      </c>
      <c r="BA7" s="1">
        <v>-227</v>
      </c>
      <c r="BB7" s="1">
        <v>-207</v>
      </c>
      <c r="BC7" s="1">
        <v>394</v>
      </c>
      <c r="BD7" s="1">
        <v>241</v>
      </c>
      <c r="BE7" s="1">
        <v>-128</v>
      </c>
      <c r="BF7" s="1">
        <v>-15</v>
      </c>
      <c r="BG7" s="1">
        <v>-73</v>
      </c>
      <c r="BI7" s="1">
        <v>-308</v>
      </c>
      <c r="BJ7" s="1">
        <v>5559</v>
      </c>
      <c r="BK7" s="1">
        <v>2845</v>
      </c>
      <c r="BM7" s="1">
        <v>16</v>
      </c>
      <c r="BN7" s="1">
        <v>103</v>
      </c>
      <c r="BO7" s="1">
        <v>1</v>
      </c>
      <c r="BQ7" s="1">
        <v>60</v>
      </c>
      <c r="BR7" s="1">
        <v>290</v>
      </c>
      <c r="BS7" s="1">
        <v>68</v>
      </c>
      <c r="BT7" s="1">
        <v>324</v>
      </c>
      <c r="BW7" s="1">
        <v>-207</v>
      </c>
      <c r="BX7" s="1">
        <v>-84</v>
      </c>
      <c r="BY7" s="1">
        <v>-90</v>
      </c>
      <c r="BZ7" s="1">
        <v>-126</v>
      </c>
      <c r="CA7" s="1">
        <v>-1626</v>
      </c>
      <c r="CB7" s="1">
        <v>-24</v>
      </c>
      <c r="CD7" s="1">
        <v>-333</v>
      </c>
      <c r="CE7" s="1">
        <v>-1638</v>
      </c>
      <c r="CF7" s="1">
        <v>-29</v>
      </c>
      <c r="CG7" s="1">
        <v>-208</v>
      </c>
      <c r="CH7" s="1">
        <v>-353</v>
      </c>
      <c r="CI7" s="1">
        <v>-278</v>
      </c>
      <c r="CJ7" s="1">
        <v>-470</v>
      </c>
      <c r="CL7" s="1">
        <v>-1794</v>
      </c>
      <c r="CN7" s="1">
        <v>-48</v>
      </c>
      <c r="CO7" s="1">
        <v>-132</v>
      </c>
      <c r="CP7" s="1">
        <v>-212</v>
      </c>
      <c r="CR7" s="1">
        <v>970</v>
      </c>
      <c r="CT7" s="1">
        <v>-9</v>
      </c>
      <c r="CU7" s="1">
        <v>19</v>
      </c>
      <c r="CV7" s="1">
        <v>-309</v>
      </c>
      <c r="CW7" s="1">
        <v>-54</v>
      </c>
      <c r="CZ7" s="1">
        <v>-648</v>
      </c>
      <c r="DA7" s="1">
        <v>1</v>
      </c>
      <c r="DB7" s="1">
        <v>437</v>
      </c>
      <c r="DD7" s="1">
        <v>-20</v>
      </c>
      <c r="DE7" s="1">
        <v>-22</v>
      </c>
      <c r="DF7" s="1">
        <v>-212</v>
      </c>
      <c r="DG7" s="1">
        <v>-32</v>
      </c>
      <c r="DH7" s="1">
        <v>6</v>
      </c>
      <c r="DI7" s="1">
        <v>-600</v>
      </c>
      <c r="DJ7" s="1">
        <v>279</v>
      </c>
      <c r="DK7" s="1">
        <v>316</v>
      </c>
      <c r="DL7" s="1">
        <v>1008</v>
      </c>
      <c r="DM7" s="1">
        <v>270</v>
      </c>
      <c r="DO7" s="1">
        <v>-133</v>
      </c>
      <c r="DP7" s="1">
        <v>207</v>
      </c>
      <c r="DQ7" s="1">
        <v>-143</v>
      </c>
      <c r="DR7" s="1">
        <v>28</v>
      </c>
      <c r="DS7" s="1">
        <v>20</v>
      </c>
      <c r="DT7" s="1">
        <v>192</v>
      </c>
      <c r="DU7" s="1">
        <v>124</v>
      </c>
      <c r="DV7" s="1">
        <v>112</v>
      </c>
      <c r="DW7" s="1">
        <v>302</v>
      </c>
      <c r="DX7" s="1">
        <v>-131</v>
      </c>
      <c r="DY7" s="1">
        <v>288</v>
      </c>
      <c r="EB7" s="1">
        <v>-15</v>
      </c>
      <c r="EE7" s="1">
        <v>-33</v>
      </c>
      <c r="EF7" s="1">
        <v>26</v>
      </c>
      <c r="EG7" s="1">
        <v>-87</v>
      </c>
      <c r="EH7" s="1">
        <v>140</v>
      </c>
      <c r="EK7" s="1">
        <v>96</v>
      </c>
      <c r="EM7" s="1">
        <v>-26</v>
      </c>
      <c r="EN7" s="1">
        <v>70</v>
      </c>
    </row>
    <row r="8" spans="1:145" x14ac:dyDescent="0.2">
      <c r="A8" s="2" t="s">
        <v>291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</row>
    <row r="9" spans="1:145" x14ac:dyDescent="0.2">
      <c r="A9" s="2" t="s">
        <v>292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68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8" width="10.33203125" style="3" customWidth="1"/>
    <col min="9" max="9" width="10.33203125" style="1" customWidth="1"/>
    <col min="10" max="10" width="18.1640625" style="1" customWidth="1"/>
    <col min="11" max="11" width="9.1640625" style="1" customWidth="1"/>
    <col min="12" max="12" width="9.1640625" style="3" customWidth="1"/>
    <col min="13" max="13" width="9.1640625" style="4" customWidth="1"/>
    <col min="14" max="17" width="9.1640625" style="1" customWidth="1"/>
    <col min="18" max="23" width="9.1640625" style="1" hidden="1" customWidth="1"/>
    <col min="24" max="1025" width="9.1640625" style="1" customWidth="1"/>
  </cols>
  <sheetData>
    <row r="1" spans="1:19" s="5" customFormat="1" ht="30" customHeight="1" x14ac:dyDescent="0.2">
      <c r="A1" s="6" t="s">
        <v>293</v>
      </c>
      <c r="B1" s="6" t="s">
        <v>294</v>
      </c>
      <c r="C1" s="6" t="s">
        <v>295</v>
      </c>
      <c r="D1" s="6" t="s">
        <v>296</v>
      </c>
      <c r="E1" s="6" t="s">
        <v>297</v>
      </c>
      <c r="F1" s="7" t="s">
        <v>298</v>
      </c>
      <c r="G1" s="8" t="s">
        <v>299</v>
      </c>
      <c r="H1" s="7" t="s">
        <v>300</v>
      </c>
      <c r="I1" s="6" t="s">
        <v>301</v>
      </c>
      <c r="J1" s="6"/>
      <c r="K1" s="6" t="s">
        <v>302</v>
      </c>
      <c r="L1" s="7" t="s">
        <v>303</v>
      </c>
      <c r="M1" s="9" t="s">
        <v>304</v>
      </c>
      <c r="N1" s="6" t="s">
        <v>305</v>
      </c>
      <c r="P1" s="10" t="s">
        <v>290</v>
      </c>
    </row>
    <row r="2" spans="1:19" ht="13.75" customHeight="1" x14ac:dyDescent="0.2">
      <c r="A2" s="50" t="s">
        <v>306</v>
      </c>
      <c r="B2" s="47" t="s">
        <v>307</v>
      </c>
      <c r="C2" s="26" t="s">
        <v>308</v>
      </c>
      <c r="D2" s="26" t="s">
        <v>109</v>
      </c>
      <c r="E2" s="26">
        <f>IFERROR(INDEX('файл остатки'!$A$5:$FG$265,MATCH($P$1,'файл остатки'!$A$5:$A$228,0),MATCH(D2,'файл остатки'!$A$5:$FG$5,0)), 0)</f>
        <v>-212</v>
      </c>
      <c r="F2" s="26">
        <f>IFERROR(INDEX('файл остатки'!$A$5:$FG$265,MATCH($P$2,'файл остатки'!$A$5:$A$228,0),MATCH(D2,'файл остатки'!$A$5:$FG$5,0)), 0)</f>
        <v>0</v>
      </c>
      <c r="G2" s="26">
        <v>0</v>
      </c>
      <c r="H2" s="26">
        <f t="shared" ref="H2:H9" si="0">MIN(E2 - G2, 0)</f>
        <v>-212</v>
      </c>
      <c r="I2" s="26">
        <v>0</v>
      </c>
      <c r="K2" s="27">
        <v>255</v>
      </c>
      <c r="L2" s="27">
        <f>-(H2 + H3 + H4 + H5 + H6 + H7 + H8 + H9) / K2</f>
        <v>3.1843137254901959</v>
      </c>
      <c r="M2" s="27">
        <f>ROUND(L2, 0)</f>
        <v>3</v>
      </c>
      <c r="P2" s="11" t="s">
        <v>291</v>
      </c>
      <c r="R2" s="27" t="s">
        <v>309</v>
      </c>
      <c r="S2" s="27">
        <v>29</v>
      </c>
    </row>
    <row r="3" spans="1:19" x14ac:dyDescent="0.2">
      <c r="A3" s="48"/>
      <c r="B3" s="48"/>
      <c r="C3" s="26" t="s">
        <v>310</v>
      </c>
      <c r="D3" s="26" t="s">
        <v>111</v>
      </c>
      <c r="E3" s="26">
        <f>IFERROR(INDEX('файл остатки'!$A$5:$FG$265,MATCH($P$1,'файл остатки'!$A$5:$A$228,0),MATCH(D3,'файл остатки'!$A$5:$FG$5,0)), 0)</f>
        <v>6</v>
      </c>
      <c r="F3" s="26">
        <f>IFERROR(INDEX('файл остатки'!$A$5:$FG$265,MATCH($P$2,'файл остатки'!$A$5:$A$228,0),MATCH(D3,'файл остатки'!$A$5:$FG$5,0)), 0)</f>
        <v>0</v>
      </c>
      <c r="G3" s="26">
        <v>0</v>
      </c>
      <c r="H3" s="26">
        <f t="shared" si="0"/>
        <v>0</v>
      </c>
      <c r="I3" s="26">
        <v>0</v>
      </c>
    </row>
    <row r="4" spans="1:19" x14ac:dyDescent="0.2">
      <c r="A4" s="48"/>
      <c r="B4" s="48"/>
      <c r="C4" s="26" t="s">
        <v>311</v>
      </c>
      <c r="D4" s="26" t="s">
        <v>112</v>
      </c>
      <c r="E4" s="26">
        <f>IFERROR(INDEX('файл остатки'!$A$5:$FG$265,MATCH($P$1,'файл остатки'!$A$5:$A$228,0),MATCH(D4,'файл остатки'!$A$5:$FG$5,0)), 0)</f>
        <v>-600</v>
      </c>
      <c r="F4" s="26">
        <f>IFERROR(INDEX('файл остатки'!$A$5:$FG$265,MATCH($P$2,'файл остатки'!$A$5:$A$228,0),MATCH(D4,'файл остатки'!$A$5:$FG$5,0)), 0)</f>
        <v>0</v>
      </c>
      <c r="G4" s="26">
        <v>0</v>
      </c>
      <c r="H4" s="26">
        <f t="shared" si="0"/>
        <v>-600</v>
      </c>
      <c r="I4" s="26">
        <v>0</v>
      </c>
    </row>
    <row r="5" spans="1:19" x14ac:dyDescent="0.2">
      <c r="A5" s="48"/>
      <c r="B5" s="48"/>
      <c r="C5" s="26" t="s">
        <v>312</v>
      </c>
      <c r="D5" s="26" t="s">
        <v>113</v>
      </c>
      <c r="E5" s="26">
        <f>IFERROR(INDEX('файл остатки'!$A$5:$FG$265,MATCH($P$1,'файл остатки'!$A$5:$A$228,0),MATCH(D5,'файл остатки'!$A$5:$FG$5,0)), 0)</f>
        <v>279</v>
      </c>
      <c r="F5" s="26">
        <f>IFERROR(INDEX('файл остатки'!$A$5:$FG$265,MATCH($P$2,'файл остатки'!$A$5:$A$228,0),MATCH(D5,'файл остатки'!$A$5:$FG$5,0)), 0)</f>
        <v>0</v>
      </c>
      <c r="G5" s="26">
        <v>0</v>
      </c>
      <c r="H5" s="26">
        <f t="shared" si="0"/>
        <v>0</v>
      </c>
      <c r="I5" s="26">
        <v>0</v>
      </c>
    </row>
    <row r="6" spans="1:19" x14ac:dyDescent="0.2">
      <c r="A6" s="48"/>
      <c r="B6" s="48"/>
      <c r="C6" s="26" t="s">
        <v>313</v>
      </c>
      <c r="D6" s="26" t="s">
        <v>114</v>
      </c>
      <c r="E6" s="26">
        <f>IFERROR(INDEX('файл остатки'!$A$5:$FG$265,MATCH($P$1,'файл остатки'!$A$5:$A$228,0),MATCH(D6,'файл остатки'!$A$5:$FG$5,0)), 0)</f>
        <v>316</v>
      </c>
      <c r="F6" s="26">
        <f>IFERROR(INDEX('файл остатки'!$A$5:$FG$265,MATCH($P$2,'файл остатки'!$A$5:$A$228,0),MATCH(D6,'файл остатки'!$A$5:$FG$5,0)), 0)</f>
        <v>0</v>
      </c>
      <c r="G6" s="26">
        <v>0</v>
      </c>
      <c r="H6" s="26">
        <f t="shared" si="0"/>
        <v>0</v>
      </c>
      <c r="I6" s="26">
        <v>0</v>
      </c>
    </row>
    <row r="7" spans="1:19" x14ac:dyDescent="0.2">
      <c r="A7" s="48"/>
      <c r="B7" s="48"/>
      <c r="C7" s="26" t="s">
        <v>314</v>
      </c>
      <c r="D7" s="26" t="s">
        <v>115</v>
      </c>
      <c r="E7" s="26">
        <f>IFERROR(INDEX('файл остатки'!$A$5:$FG$265,MATCH($P$1,'файл остатки'!$A$5:$A$228,0),MATCH(D7,'файл остатки'!$A$5:$FG$5,0)), 0)</f>
        <v>1008</v>
      </c>
      <c r="F7" s="26">
        <f>IFERROR(INDEX('файл остатки'!$A$5:$FG$265,MATCH($P$2,'файл остатки'!$A$5:$A$228,0),MATCH(D7,'файл остатки'!$A$5:$FG$5,0)), 0)</f>
        <v>0</v>
      </c>
      <c r="G7" s="26">
        <v>0</v>
      </c>
      <c r="H7" s="26">
        <f t="shared" si="0"/>
        <v>0</v>
      </c>
      <c r="I7" s="26">
        <v>0</v>
      </c>
    </row>
    <row r="8" spans="1:19" x14ac:dyDescent="0.2">
      <c r="A8" s="48"/>
      <c r="B8" s="48"/>
      <c r="C8" s="26" t="s">
        <v>314</v>
      </c>
      <c r="D8" s="26" t="s">
        <v>116</v>
      </c>
      <c r="E8" s="26">
        <f>IFERROR(INDEX('файл остатки'!$A$5:$FG$265,MATCH($P$1,'файл остатки'!$A$5:$A$228,0),MATCH(D8,'файл остатки'!$A$5:$FG$5,0)), 0)</f>
        <v>270</v>
      </c>
      <c r="F8" s="26">
        <f>IFERROR(INDEX('файл остатки'!$A$5:$FG$265,MATCH($P$2,'файл остатки'!$A$5:$A$228,0),MATCH(D8,'файл остатки'!$A$5:$FG$5,0)), 0)</f>
        <v>0</v>
      </c>
      <c r="G8" s="26">
        <v>0</v>
      </c>
      <c r="H8" s="26">
        <f t="shared" si="0"/>
        <v>0</v>
      </c>
      <c r="I8" s="26">
        <v>0</v>
      </c>
    </row>
    <row r="9" spans="1:19" x14ac:dyDescent="0.2">
      <c r="A9" s="49"/>
      <c r="B9" s="49"/>
      <c r="C9" s="26" t="s">
        <v>308</v>
      </c>
      <c r="D9" s="26" t="s">
        <v>117</v>
      </c>
      <c r="E9" s="26">
        <f>IFERROR(INDEX('файл остатки'!$A$5:$FG$265,MATCH($P$1,'файл остатки'!$A$5:$A$228,0),MATCH(D9,'файл остатки'!$A$5:$FG$5,0)), 0)</f>
        <v>0</v>
      </c>
      <c r="F9" s="26">
        <f>IFERROR(INDEX('файл остатки'!$A$5:$FG$265,MATCH($P$2,'файл остатки'!$A$5:$A$228,0),MATCH(D9,'файл остатки'!$A$5:$FG$5,0)), 0)</f>
        <v>0</v>
      </c>
      <c r="G9" s="26">
        <v>0</v>
      </c>
      <c r="H9" s="26">
        <f t="shared" si="0"/>
        <v>0</v>
      </c>
      <c r="I9" s="26">
        <v>0</v>
      </c>
    </row>
    <row r="12" spans="1:19" x14ac:dyDescent="0.2">
      <c r="A12" s="50" t="s">
        <v>315</v>
      </c>
      <c r="B12" s="47" t="s">
        <v>307</v>
      </c>
      <c r="C12" s="26" t="s">
        <v>311</v>
      </c>
      <c r="D12" s="26" t="s">
        <v>107</v>
      </c>
      <c r="E12" s="26">
        <f>IFERROR(INDEX('файл остатки'!$A$5:$FG$265,MATCH($P$1,'файл остатки'!$A$5:$A$228,0),MATCH(D12,'файл остатки'!$A$5:$FG$5,0)), 0)</f>
        <v>-20</v>
      </c>
      <c r="F12" s="26">
        <f>IFERROR(INDEX('файл остатки'!$A$5:$FG$265,MATCH($P$2,'файл остатки'!$A$5:$A$228,0),MATCH(D12,'файл остатки'!$A$5:$FG$5,0)), 0)</f>
        <v>0</v>
      </c>
      <c r="G12" s="26">
        <v>0</v>
      </c>
      <c r="H12" s="26">
        <f>MIN(E12 - G12, 0)</f>
        <v>-20</v>
      </c>
      <c r="I12" s="26">
        <v>0</v>
      </c>
      <c r="K12" s="27">
        <v>255</v>
      </c>
      <c r="L12" s="27">
        <f>-(H12 + H13) / K12</f>
        <v>0.16470588235294117</v>
      </c>
      <c r="M12" s="27">
        <f>ROUND(L12, 0)</f>
        <v>0</v>
      </c>
      <c r="R12" s="27" t="s">
        <v>316</v>
      </c>
      <c r="S12" s="27">
        <v>30</v>
      </c>
    </row>
    <row r="13" spans="1:19" x14ac:dyDescent="0.2">
      <c r="A13" s="49"/>
      <c r="B13" s="49"/>
      <c r="C13" s="26" t="s">
        <v>317</v>
      </c>
      <c r="D13" s="26" t="s">
        <v>108</v>
      </c>
      <c r="E13" s="26">
        <f>IFERROR(INDEX('файл остатки'!$A$5:$FG$265,MATCH($P$1,'файл остатки'!$A$5:$A$228,0),MATCH(D13,'файл остатки'!$A$5:$FG$5,0)), 0)</f>
        <v>-22</v>
      </c>
      <c r="F13" s="26">
        <f>IFERROR(INDEX('файл остатки'!$A$5:$FG$265,MATCH($P$2,'файл остатки'!$A$5:$A$228,0),MATCH(D13,'файл остатки'!$A$5:$FG$5,0)), 0)</f>
        <v>0</v>
      </c>
      <c r="G13" s="26">
        <v>0</v>
      </c>
      <c r="H13" s="26">
        <f>MIN(E13 - G13, 0)</f>
        <v>-22</v>
      </c>
      <c r="I13" s="26">
        <v>0</v>
      </c>
    </row>
    <row r="16" spans="1:19" x14ac:dyDescent="0.2">
      <c r="A16" s="50" t="s">
        <v>318</v>
      </c>
      <c r="B16" s="51" t="s">
        <v>319</v>
      </c>
      <c r="C16" s="28" t="s">
        <v>311</v>
      </c>
      <c r="D16" s="28" t="s">
        <v>134</v>
      </c>
      <c r="E16" s="28">
        <f>IFERROR(INDEX('файл остатки'!$A$5:$FG$265,MATCH($P$1,'файл остатки'!$A$5:$A$228,0),MATCH(D16,'файл остатки'!$A$5:$FG$5,0)), 0)</f>
        <v>-33</v>
      </c>
      <c r="F16" s="28">
        <f>IFERROR(INDEX('файл остатки'!$A$5:$FG$265,MATCH($P$2,'файл остатки'!$A$5:$A$228,0),MATCH(D16,'файл остатки'!$A$5:$FG$5,0)), 0)</f>
        <v>0</v>
      </c>
      <c r="G16" s="28">
        <v>0</v>
      </c>
      <c r="H16" s="28">
        <f>MIN(E16 - G16, 0)</f>
        <v>-33</v>
      </c>
      <c r="I16" s="28">
        <v>0</v>
      </c>
      <c r="K16" s="27">
        <v>250</v>
      </c>
      <c r="L16" s="27">
        <f>-(H16 + H17 + H18) / K16</f>
        <v>0.48</v>
      </c>
      <c r="M16" s="27">
        <f>ROUND(L16, 0)</f>
        <v>0</v>
      </c>
      <c r="R16" s="27" t="s">
        <v>320</v>
      </c>
      <c r="S16" s="27">
        <v>31</v>
      </c>
    </row>
    <row r="17" spans="1:19" x14ac:dyDescent="0.2">
      <c r="A17" s="48"/>
      <c r="B17" s="48"/>
      <c r="C17" s="28" t="s">
        <v>312</v>
      </c>
      <c r="D17" s="28" t="s">
        <v>135</v>
      </c>
      <c r="E17" s="28">
        <f>IFERROR(INDEX('файл остатки'!$A$5:$FG$265,MATCH($P$1,'файл остатки'!$A$5:$A$228,0),MATCH(D17,'файл остатки'!$A$5:$FG$5,0)), 0)</f>
        <v>26</v>
      </c>
      <c r="F17" s="28">
        <f>IFERROR(INDEX('файл остатки'!$A$5:$FG$265,MATCH($P$2,'файл остатки'!$A$5:$A$228,0),MATCH(D17,'файл остатки'!$A$5:$FG$5,0)), 0)</f>
        <v>0</v>
      </c>
      <c r="G17" s="28">
        <v>0</v>
      </c>
      <c r="H17" s="28">
        <f>MIN(E17 - G17, 0)</f>
        <v>0</v>
      </c>
      <c r="I17" s="28">
        <v>0</v>
      </c>
    </row>
    <row r="18" spans="1:19" x14ac:dyDescent="0.2">
      <c r="A18" s="49"/>
      <c r="B18" s="49"/>
      <c r="C18" s="28" t="s">
        <v>312</v>
      </c>
      <c r="D18" s="28" t="s">
        <v>136</v>
      </c>
      <c r="E18" s="28">
        <f>IFERROR(INDEX('файл остатки'!$A$5:$FG$265,MATCH($P$1,'файл остатки'!$A$5:$A$228,0),MATCH(D18,'файл остатки'!$A$5:$FG$5,0)), 0)</f>
        <v>-87</v>
      </c>
      <c r="F18" s="28">
        <f>IFERROR(INDEX('файл остатки'!$A$5:$FG$265,MATCH($P$2,'файл остатки'!$A$5:$A$228,0),MATCH(D18,'файл остатки'!$A$5:$FG$5,0)), 0)</f>
        <v>0</v>
      </c>
      <c r="G18" s="28">
        <v>0</v>
      </c>
      <c r="H18" s="28">
        <f>MIN(E18 - G18, 0)</f>
        <v>-87</v>
      </c>
      <c r="I18" s="28">
        <v>0</v>
      </c>
    </row>
    <row r="21" spans="1:19" x14ac:dyDescent="0.2">
      <c r="A21" s="50" t="s">
        <v>306</v>
      </c>
      <c r="B21" s="47" t="s">
        <v>307</v>
      </c>
      <c r="C21" s="26" t="s">
        <v>313</v>
      </c>
      <c r="D21" s="26" t="s">
        <v>110</v>
      </c>
      <c r="E21" s="26">
        <f>IFERROR(INDEX('файл остатки'!$A$5:$FG$265,MATCH($P$1,'файл остатки'!$A$5:$A$228,0),MATCH(D21,'файл остатки'!$A$5:$FG$5,0)), 0)</f>
        <v>-32</v>
      </c>
      <c r="F21" s="26">
        <f>IFERROR(INDEX('файл остатки'!$A$5:$FG$265,MATCH($P$2,'файл остатки'!$A$5:$A$228,0),MATCH(D21,'файл остатки'!$A$5:$FG$5,0)), 0)</f>
        <v>0</v>
      </c>
      <c r="G21" s="26">
        <v>0</v>
      </c>
      <c r="H21" s="26">
        <f>MIN(E21 - G21, 0)</f>
        <v>-32</v>
      </c>
      <c r="I21" s="26">
        <v>0</v>
      </c>
      <c r="K21" s="27">
        <v>255</v>
      </c>
      <c r="L21" s="27">
        <f>-(H21) / K21</f>
        <v>0.12549019607843137</v>
      </c>
      <c r="M21" s="27">
        <f>ROUND(L21, 0)</f>
        <v>0</v>
      </c>
      <c r="R21" s="27" t="s">
        <v>321</v>
      </c>
      <c r="S21" s="27">
        <v>32</v>
      </c>
    </row>
    <row r="24" spans="1:19" x14ac:dyDescent="0.2">
      <c r="A24" s="50" t="s">
        <v>322</v>
      </c>
      <c r="B24" s="52" t="s">
        <v>323</v>
      </c>
      <c r="C24" s="29" t="s">
        <v>313</v>
      </c>
      <c r="D24" s="29" t="s">
        <v>131</v>
      </c>
      <c r="E24" s="29">
        <f>IFERROR(INDEX('файл остатки'!$A$5:$FG$265,MATCH($P$1,'файл остатки'!$A$5:$A$228,0),MATCH(D24,'файл остатки'!$A$5:$FG$5,0)), 0)</f>
        <v>-15</v>
      </c>
      <c r="F24" s="29">
        <f>IFERROR(INDEX('файл остатки'!$A$5:$FG$265,MATCH($P$2,'файл остатки'!$A$5:$A$228,0),MATCH(D24,'файл остатки'!$A$5:$FG$5,0)), 0)</f>
        <v>0</v>
      </c>
      <c r="G24" s="29">
        <v>0</v>
      </c>
      <c r="H24" s="29">
        <f>MIN(E24 - G24, 0)</f>
        <v>-15</v>
      </c>
      <c r="I24" s="29">
        <v>0</v>
      </c>
      <c r="K24" s="27">
        <v>450</v>
      </c>
      <c r="L24" s="27">
        <f>-(H24) / K24</f>
        <v>3.3333333333333333E-2</v>
      </c>
      <c r="M24" s="27">
        <f>ROUND(L24, 0)</f>
        <v>0</v>
      </c>
      <c r="R24" s="27" t="s">
        <v>324</v>
      </c>
      <c r="S24" s="27">
        <v>33</v>
      </c>
    </row>
    <row r="27" spans="1:19" x14ac:dyDescent="0.2">
      <c r="A27" s="50" t="s">
        <v>325</v>
      </c>
      <c r="B27" s="52" t="s">
        <v>323</v>
      </c>
      <c r="C27" s="29" t="s">
        <v>311</v>
      </c>
      <c r="D27" s="29" t="s">
        <v>118</v>
      </c>
      <c r="E27" s="29">
        <f>IFERROR(INDEX('файл остатки'!$A$5:$FG$265,MATCH($P$1,'файл остатки'!$A$5:$A$228,0),MATCH(D27,'файл остатки'!$A$5:$FG$5,0)), 0)</f>
        <v>-133</v>
      </c>
      <c r="F27" s="29">
        <f>IFERROR(INDEX('файл остатки'!$A$5:$FG$265,MATCH($P$2,'файл остатки'!$A$5:$A$228,0),MATCH(D27,'файл остатки'!$A$5:$FG$5,0)), 0)</f>
        <v>0</v>
      </c>
      <c r="G27" s="29">
        <v>0</v>
      </c>
      <c r="H27" s="29">
        <f>MIN(E27 - G27, 0)</f>
        <v>-133</v>
      </c>
      <c r="I27" s="29">
        <v>0</v>
      </c>
      <c r="K27" s="27">
        <v>450</v>
      </c>
      <c r="L27" s="27">
        <f>-(H27 + H28 + H29) / K27</f>
        <v>0.29555555555555557</v>
      </c>
      <c r="M27" s="27">
        <f>ROUND(L27, 0)</f>
        <v>0</v>
      </c>
      <c r="R27" s="27" t="s">
        <v>326</v>
      </c>
      <c r="S27" s="27">
        <v>34</v>
      </c>
    </row>
    <row r="28" spans="1:19" x14ac:dyDescent="0.2">
      <c r="A28" s="48"/>
      <c r="B28" s="48"/>
      <c r="C28" s="29" t="s">
        <v>327</v>
      </c>
      <c r="D28" s="29" t="s">
        <v>130</v>
      </c>
      <c r="E28" s="29">
        <f>IFERROR(INDEX('файл остатки'!$A$5:$FG$265,MATCH($P$1,'файл остатки'!$A$5:$A$228,0),MATCH(D28,'файл остатки'!$A$5:$FG$5,0)), 0)</f>
        <v>0</v>
      </c>
      <c r="F28" s="29">
        <f>IFERROR(INDEX('файл остатки'!$A$5:$FG$265,MATCH($P$2,'файл остатки'!$A$5:$A$228,0),MATCH(D28,'файл остатки'!$A$5:$FG$5,0)), 0)</f>
        <v>0</v>
      </c>
      <c r="G28" s="29">
        <v>0</v>
      </c>
      <c r="H28" s="29">
        <f>MIN(E28 - G28, 0)</f>
        <v>0</v>
      </c>
      <c r="I28" s="29">
        <v>0</v>
      </c>
    </row>
    <row r="29" spans="1:19" x14ac:dyDescent="0.2">
      <c r="A29" s="49"/>
      <c r="B29" s="49"/>
      <c r="C29" s="29" t="s">
        <v>314</v>
      </c>
      <c r="D29" s="29" t="s">
        <v>133</v>
      </c>
      <c r="E29" s="29">
        <f>IFERROR(INDEX('файл остатки'!$A$5:$FG$265,MATCH($P$1,'файл остатки'!$A$5:$A$228,0),MATCH(D29,'файл остатки'!$A$5:$FG$5,0)), 0)</f>
        <v>0</v>
      </c>
      <c r="F29" s="29">
        <f>IFERROR(INDEX('файл остатки'!$A$5:$FG$265,MATCH($P$2,'файл остатки'!$A$5:$A$228,0),MATCH(D29,'файл остатки'!$A$5:$FG$5,0)), 0)</f>
        <v>0</v>
      </c>
      <c r="G29" s="29">
        <v>0</v>
      </c>
      <c r="H29" s="29">
        <f>MIN(E29 - G29, 0)</f>
        <v>0</v>
      </c>
      <c r="I29" s="29">
        <v>0</v>
      </c>
    </row>
    <row r="32" spans="1:19" x14ac:dyDescent="0.2">
      <c r="A32" s="50" t="s">
        <v>322</v>
      </c>
      <c r="B32" s="52" t="s">
        <v>323</v>
      </c>
      <c r="C32" s="29" t="s">
        <v>310</v>
      </c>
      <c r="D32" s="29" t="s">
        <v>129</v>
      </c>
      <c r="E32" s="29">
        <f>IFERROR(INDEX('файл остатки'!$A$5:$FG$265,MATCH($P$1,'файл остатки'!$A$5:$A$228,0),MATCH(D32,'файл остатки'!$A$5:$FG$5,0)), 0)</f>
        <v>0</v>
      </c>
      <c r="F32" s="29">
        <f>IFERROR(INDEX('файл остатки'!$A$5:$FG$265,MATCH($P$2,'файл остатки'!$A$5:$A$228,0),MATCH(D32,'файл остатки'!$A$5:$FG$5,0)), 0)</f>
        <v>0</v>
      </c>
      <c r="G32" s="29">
        <v>0</v>
      </c>
      <c r="H32" s="29">
        <f>MIN(E32 - G32, 0)</f>
        <v>0</v>
      </c>
      <c r="I32" s="29">
        <v>0</v>
      </c>
      <c r="K32" s="27">
        <v>450</v>
      </c>
      <c r="L32" s="27">
        <f>-(H32 + H33) / K32</f>
        <v>0</v>
      </c>
      <c r="M32" s="27">
        <f>ROUND(L32, 0)</f>
        <v>0</v>
      </c>
      <c r="R32" s="27" t="s">
        <v>328</v>
      </c>
      <c r="S32" s="27">
        <v>35</v>
      </c>
    </row>
    <row r="33" spans="1:19" x14ac:dyDescent="0.2">
      <c r="A33" s="49"/>
      <c r="B33" s="49"/>
      <c r="C33" s="29" t="s">
        <v>313</v>
      </c>
      <c r="D33" s="29" t="s">
        <v>132</v>
      </c>
      <c r="E33" s="29">
        <f>IFERROR(INDEX('файл остатки'!$A$5:$FG$265,MATCH($P$1,'файл остатки'!$A$5:$A$228,0),MATCH(D33,'файл остатки'!$A$5:$FG$5,0)), 0)</f>
        <v>0</v>
      </c>
      <c r="F33" s="29">
        <f>IFERROR(INDEX('файл остатки'!$A$5:$FG$265,MATCH($P$2,'файл остатки'!$A$5:$A$228,0),MATCH(D33,'файл остатки'!$A$5:$FG$5,0)), 0)</f>
        <v>0</v>
      </c>
      <c r="G33" s="29">
        <v>0</v>
      </c>
      <c r="H33" s="29">
        <f>MIN(E33 - G33, 0)</f>
        <v>0</v>
      </c>
      <c r="I33" s="29">
        <v>0</v>
      </c>
    </row>
    <row r="36" spans="1:19" x14ac:dyDescent="0.2">
      <c r="A36" s="50" t="s">
        <v>329</v>
      </c>
      <c r="B36" s="53" t="s">
        <v>330</v>
      </c>
      <c r="C36" s="30" t="s">
        <v>327</v>
      </c>
      <c r="D36" s="30" t="s">
        <v>138</v>
      </c>
      <c r="E36" s="30">
        <f>IFERROR(INDEX('файл остатки'!$A$5:$FG$265,MATCH($P$1,'файл остатки'!$A$5:$A$228,0),MATCH(D36,'файл остатки'!$A$5:$FG$5,0)), 0)</f>
        <v>0</v>
      </c>
      <c r="F36" s="30">
        <f>IFERROR(INDEX('файл остатки'!$A$5:$FG$265,MATCH($P$2,'файл остатки'!$A$5:$A$228,0),MATCH(D36,'файл остатки'!$A$5:$FG$5,0)), 0)</f>
        <v>0</v>
      </c>
      <c r="G36" s="30">
        <v>0</v>
      </c>
      <c r="H36" s="30">
        <f>MIN(E36 - G36, 0)</f>
        <v>0</v>
      </c>
      <c r="I36" s="30">
        <v>0</v>
      </c>
      <c r="K36" s="27">
        <v>600</v>
      </c>
      <c r="L36" s="27">
        <f>-(H36 + H37) / K36</f>
        <v>0</v>
      </c>
      <c r="M36" s="27">
        <f>ROUND(L36, 0)</f>
        <v>0</v>
      </c>
      <c r="R36" s="27" t="s">
        <v>331</v>
      </c>
      <c r="S36" s="27">
        <v>36</v>
      </c>
    </row>
    <row r="37" spans="1:19" x14ac:dyDescent="0.2">
      <c r="A37" s="49"/>
      <c r="B37" s="49"/>
      <c r="C37" s="30" t="s">
        <v>314</v>
      </c>
      <c r="D37" s="30" t="s">
        <v>139</v>
      </c>
      <c r="E37" s="30">
        <f>IFERROR(INDEX('файл остатки'!$A$5:$FG$265,MATCH($P$1,'файл остатки'!$A$5:$A$228,0),MATCH(D37,'файл остатки'!$A$5:$FG$5,0)), 0)</f>
        <v>0</v>
      </c>
      <c r="F37" s="30">
        <f>IFERROR(INDEX('файл остатки'!$A$5:$FG$265,MATCH($P$2,'файл остатки'!$A$5:$A$228,0),MATCH(D37,'файл остатки'!$A$5:$FG$5,0)), 0)</f>
        <v>0</v>
      </c>
      <c r="G37" s="30">
        <v>0</v>
      </c>
      <c r="H37" s="30">
        <f>MIN(E37 - G37, 0)</f>
        <v>0</v>
      </c>
      <c r="I37" s="30">
        <v>0</v>
      </c>
    </row>
    <row r="40" spans="1:19" x14ac:dyDescent="0.2">
      <c r="A40" s="50" t="s">
        <v>329</v>
      </c>
      <c r="B40" s="54" t="s">
        <v>332</v>
      </c>
      <c r="C40" s="31" t="s">
        <v>313</v>
      </c>
      <c r="D40" s="31" t="s">
        <v>141</v>
      </c>
      <c r="E40" s="31">
        <f>IFERROR(INDEX('файл остатки'!$A$5:$FG$265,MATCH($P$1,'файл остатки'!$A$5:$A$228,0),MATCH(D40,'файл остатки'!$A$5:$FG$5,0)), 0)</f>
        <v>0</v>
      </c>
      <c r="F40" s="31">
        <f>IFERROR(INDEX('файл остатки'!$A$5:$FG$265,MATCH($P$2,'файл остатки'!$A$5:$A$228,0),MATCH(D40,'файл остатки'!$A$5:$FG$5,0)), 0)</f>
        <v>0</v>
      </c>
      <c r="G40" s="31">
        <v>0</v>
      </c>
      <c r="H40" s="31">
        <f>MIN(E40 - G40, 0)</f>
        <v>0</v>
      </c>
      <c r="I40" s="31">
        <v>0</v>
      </c>
      <c r="K40" s="27">
        <v>450</v>
      </c>
      <c r="L40" s="27">
        <f>-(H40) / K40</f>
        <v>0</v>
      </c>
      <c r="M40" s="27">
        <f>ROUND(L40, 0)</f>
        <v>0</v>
      </c>
      <c r="R40" s="27" t="s">
        <v>333</v>
      </c>
      <c r="S40" s="27">
        <v>37</v>
      </c>
    </row>
    <row r="43" spans="1:19" x14ac:dyDescent="0.2">
      <c r="A43" s="50" t="s">
        <v>322</v>
      </c>
      <c r="B43" s="52" t="s">
        <v>323</v>
      </c>
      <c r="C43" s="29" t="s">
        <v>313</v>
      </c>
      <c r="D43" s="29" t="s">
        <v>119</v>
      </c>
      <c r="E43" s="29">
        <f>IFERROR(INDEX('файл остатки'!$A$5:$FG$265,MATCH($P$1,'файл остатки'!$A$5:$A$228,0),MATCH(D43,'файл остатки'!$A$5:$FG$5,0)), 0)</f>
        <v>207</v>
      </c>
      <c r="F43" s="29">
        <f>IFERROR(INDEX('файл остатки'!$A$5:$FG$265,MATCH($P$2,'файл остатки'!$A$5:$A$228,0),MATCH(D43,'файл остатки'!$A$5:$FG$5,0)), 0)</f>
        <v>0</v>
      </c>
      <c r="G43" s="29">
        <v>0</v>
      </c>
      <c r="H43" s="29">
        <f>MIN(E43 - G43, 0)</f>
        <v>0</v>
      </c>
      <c r="I43" s="29">
        <v>0</v>
      </c>
      <c r="K43" s="27">
        <v>450</v>
      </c>
      <c r="L43" s="27">
        <f>-(H43 + H44 + H45 + H46) / K43</f>
        <v>0.60888888888888892</v>
      </c>
      <c r="M43" s="27">
        <f>ROUND(L43, 0)</f>
        <v>1</v>
      </c>
      <c r="R43" s="27" t="s">
        <v>334</v>
      </c>
      <c r="S43" s="27">
        <v>38</v>
      </c>
    </row>
    <row r="44" spans="1:19" x14ac:dyDescent="0.2">
      <c r="A44" s="48"/>
      <c r="B44" s="48"/>
      <c r="C44" s="29" t="s">
        <v>314</v>
      </c>
      <c r="D44" s="29" t="s">
        <v>120</v>
      </c>
      <c r="E44" s="29">
        <f>IFERROR(INDEX('файл остатки'!$A$5:$FG$265,MATCH($P$1,'файл остатки'!$A$5:$A$228,0),MATCH(D44,'файл остатки'!$A$5:$FG$5,0)), 0)</f>
        <v>-143</v>
      </c>
      <c r="F44" s="29">
        <f>IFERROR(INDEX('файл остатки'!$A$5:$FG$265,MATCH($P$2,'файл остатки'!$A$5:$A$228,0),MATCH(D44,'файл остатки'!$A$5:$FG$5,0)), 0)</f>
        <v>0</v>
      </c>
      <c r="G44" s="29">
        <v>0</v>
      </c>
      <c r="H44" s="29">
        <f>MIN(E44 - G44, 0)</f>
        <v>-143</v>
      </c>
      <c r="I44" s="29">
        <v>0</v>
      </c>
    </row>
    <row r="45" spans="1:19" x14ac:dyDescent="0.2">
      <c r="A45" s="48"/>
      <c r="B45" s="48"/>
      <c r="C45" s="29" t="s">
        <v>310</v>
      </c>
      <c r="D45" s="29" t="s">
        <v>126</v>
      </c>
      <c r="E45" s="29">
        <f>IFERROR(INDEX('файл остатки'!$A$5:$FG$265,MATCH($P$1,'файл остатки'!$A$5:$A$228,0),MATCH(D45,'файл остатки'!$A$5:$FG$5,0)), 0)</f>
        <v>302</v>
      </c>
      <c r="F45" s="29">
        <f>IFERROR(INDEX('файл остатки'!$A$5:$FG$265,MATCH($P$2,'файл остатки'!$A$5:$A$228,0),MATCH(D45,'файл остатки'!$A$5:$FG$5,0)), 0)</f>
        <v>0</v>
      </c>
      <c r="G45" s="29">
        <v>0</v>
      </c>
      <c r="H45" s="29">
        <f>MIN(E45 - G45, 0)</f>
        <v>0</v>
      </c>
      <c r="I45" s="29">
        <v>0</v>
      </c>
    </row>
    <row r="46" spans="1:19" x14ac:dyDescent="0.2">
      <c r="A46" s="49"/>
      <c r="B46" s="49"/>
      <c r="C46" s="29" t="s">
        <v>327</v>
      </c>
      <c r="D46" s="29" t="s">
        <v>127</v>
      </c>
      <c r="E46" s="29">
        <f>IFERROR(INDEX('файл остатки'!$A$5:$FG$265,MATCH($P$1,'файл остатки'!$A$5:$A$228,0),MATCH(D46,'файл остатки'!$A$5:$FG$5,0)), 0)</f>
        <v>-131</v>
      </c>
      <c r="F46" s="29">
        <f>IFERROR(INDEX('файл остатки'!$A$5:$FG$265,MATCH($P$2,'файл остатки'!$A$5:$A$228,0),MATCH(D46,'файл остатки'!$A$5:$FG$5,0)), 0)</f>
        <v>0</v>
      </c>
      <c r="G46" s="29">
        <v>0</v>
      </c>
      <c r="H46" s="29">
        <f>MIN(E46 - G46, 0)</f>
        <v>-131</v>
      </c>
      <c r="I46" s="29">
        <v>0</v>
      </c>
    </row>
    <row r="49" spans="1:19" x14ac:dyDescent="0.2">
      <c r="A49" s="50" t="s">
        <v>329</v>
      </c>
      <c r="B49" s="54" t="s">
        <v>332</v>
      </c>
      <c r="C49" s="31" t="s">
        <v>313</v>
      </c>
      <c r="D49" s="31" t="s">
        <v>140</v>
      </c>
      <c r="E49" s="31">
        <f>IFERROR(INDEX('файл остатки'!$A$5:$FG$265,MATCH($P$1,'файл остатки'!$A$5:$A$228,0),MATCH(D49,'файл остатки'!$A$5:$FG$5,0)), 0)</f>
        <v>96</v>
      </c>
      <c r="F49" s="31">
        <f>IFERROR(INDEX('файл остатки'!$A$5:$FG$265,MATCH($P$2,'файл остатки'!$A$5:$A$228,0),MATCH(D49,'файл остатки'!$A$5:$FG$5,0)), 0)</f>
        <v>0</v>
      </c>
      <c r="G49" s="31">
        <v>0</v>
      </c>
      <c r="H49" s="31">
        <f>MIN(E49 - G49, 0)</f>
        <v>0</v>
      </c>
      <c r="I49" s="31">
        <v>0</v>
      </c>
      <c r="K49" s="27">
        <v>450</v>
      </c>
      <c r="L49" s="27">
        <f>-(H49) / K49</f>
        <v>0</v>
      </c>
      <c r="M49" s="27">
        <f>ROUND(L49, 0)</f>
        <v>0</v>
      </c>
      <c r="R49" s="27" t="s">
        <v>335</v>
      </c>
      <c r="S49" s="27">
        <v>39</v>
      </c>
    </row>
    <row r="52" spans="1:19" x14ac:dyDescent="0.2">
      <c r="A52" s="50" t="s">
        <v>322</v>
      </c>
      <c r="B52" s="52" t="s">
        <v>323</v>
      </c>
      <c r="C52" s="29" t="s">
        <v>314</v>
      </c>
      <c r="D52" s="29" t="s">
        <v>121</v>
      </c>
      <c r="E52" s="29">
        <f>IFERROR(INDEX('файл остатки'!$A$5:$FG$265,MATCH($P$1,'файл остатки'!$A$5:$A$228,0),MATCH(D52,'файл остатки'!$A$5:$FG$5,0)), 0)</f>
        <v>28</v>
      </c>
      <c r="F52" s="29">
        <f>IFERROR(INDEX('файл остатки'!$A$5:$FG$265,MATCH($P$2,'файл остатки'!$A$5:$A$228,0),MATCH(D52,'файл остатки'!$A$5:$FG$5,0)), 0)</f>
        <v>0</v>
      </c>
      <c r="G52" s="29">
        <v>0</v>
      </c>
      <c r="H52" s="29">
        <f>MIN(E52 - G52, 0)</f>
        <v>0</v>
      </c>
      <c r="I52" s="29">
        <v>0</v>
      </c>
      <c r="K52" s="27">
        <v>450</v>
      </c>
      <c r="L52" s="27">
        <f>-(H52 + H53) / K52</f>
        <v>0</v>
      </c>
      <c r="M52" s="27">
        <f>ROUND(L52, 0)</f>
        <v>0</v>
      </c>
      <c r="R52" s="27" t="s">
        <v>336</v>
      </c>
      <c r="S52" s="27">
        <v>40</v>
      </c>
    </row>
    <row r="53" spans="1:19" x14ac:dyDescent="0.2">
      <c r="A53" s="49"/>
      <c r="B53" s="49"/>
      <c r="C53" s="29" t="s">
        <v>310</v>
      </c>
      <c r="D53" s="29" t="s">
        <v>128</v>
      </c>
      <c r="E53" s="29">
        <f>IFERROR(INDEX('файл остатки'!$A$5:$FG$265,MATCH($P$1,'файл остатки'!$A$5:$A$228,0),MATCH(D53,'файл остатки'!$A$5:$FG$5,0)), 0)</f>
        <v>288</v>
      </c>
      <c r="F53" s="29">
        <f>IFERROR(INDEX('файл остатки'!$A$5:$FG$265,MATCH($P$2,'файл остатки'!$A$5:$A$228,0),MATCH(D53,'файл остатки'!$A$5:$FG$5,0)), 0)</f>
        <v>0</v>
      </c>
      <c r="G53" s="29">
        <v>0</v>
      </c>
      <c r="H53" s="29">
        <f>MIN(E53 - G53, 0)</f>
        <v>0</v>
      </c>
      <c r="I53" s="29">
        <v>0</v>
      </c>
    </row>
    <row r="56" spans="1:19" x14ac:dyDescent="0.2">
      <c r="A56" s="50" t="s">
        <v>322</v>
      </c>
      <c r="B56" s="52" t="s">
        <v>323</v>
      </c>
      <c r="C56" s="29" t="s">
        <v>314</v>
      </c>
      <c r="D56" s="29" t="s">
        <v>122</v>
      </c>
      <c r="E56" s="29">
        <f>IFERROR(INDEX('файл остатки'!$A$5:$FG$265,MATCH($P$1,'файл остатки'!$A$5:$A$228,0),MATCH(D56,'файл остатки'!$A$5:$FG$5,0)), 0)</f>
        <v>20</v>
      </c>
      <c r="F56" s="29">
        <f>IFERROR(INDEX('файл остатки'!$A$5:$FG$265,MATCH($P$2,'файл остатки'!$A$5:$A$228,0),MATCH(D56,'файл остатки'!$A$5:$FG$5,0)), 0)</f>
        <v>0</v>
      </c>
      <c r="G56" s="29">
        <v>0</v>
      </c>
      <c r="H56" s="29">
        <f>MIN(E56 - G56, 0)</f>
        <v>0</v>
      </c>
      <c r="I56" s="29">
        <v>0</v>
      </c>
      <c r="K56" s="27">
        <v>450</v>
      </c>
      <c r="L56" s="27">
        <f>-(H56) / K56</f>
        <v>0</v>
      </c>
      <c r="M56" s="27">
        <f>ROUND(L56, 0)</f>
        <v>0</v>
      </c>
      <c r="R56" s="27" t="s">
        <v>337</v>
      </c>
      <c r="S56" s="27">
        <v>41</v>
      </c>
    </row>
    <row r="59" spans="1:19" x14ac:dyDescent="0.2">
      <c r="A59" s="50" t="s">
        <v>322</v>
      </c>
      <c r="B59" s="52" t="s">
        <v>323</v>
      </c>
      <c r="C59" s="29" t="s">
        <v>314</v>
      </c>
      <c r="D59" s="29" t="s">
        <v>123</v>
      </c>
      <c r="E59" s="29">
        <f>IFERROR(INDEX('файл остатки'!$A$5:$FG$265,MATCH($P$1,'файл остатки'!$A$5:$A$228,0),MATCH(D59,'файл остатки'!$A$5:$FG$5,0)), 0)</f>
        <v>192</v>
      </c>
      <c r="F59" s="29">
        <f>IFERROR(INDEX('файл остатки'!$A$5:$FG$265,MATCH($P$2,'файл остатки'!$A$5:$A$228,0),MATCH(D59,'файл остатки'!$A$5:$FG$5,0)), 0)</f>
        <v>0</v>
      </c>
      <c r="G59" s="29">
        <v>0</v>
      </c>
      <c r="H59" s="29">
        <f>MIN(E59 - G59, 0)</f>
        <v>0</v>
      </c>
      <c r="I59" s="29">
        <v>0</v>
      </c>
      <c r="K59" s="27">
        <v>450</v>
      </c>
      <c r="L59" s="27">
        <f>-(H59) / K59</f>
        <v>0</v>
      </c>
      <c r="M59" s="27">
        <f>ROUND(L59, 0)</f>
        <v>0</v>
      </c>
      <c r="R59" s="27" t="s">
        <v>338</v>
      </c>
      <c r="S59" s="27">
        <v>42</v>
      </c>
    </row>
    <row r="62" spans="1:19" x14ac:dyDescent="0.2">
      <c r="A62" s="50" t="s">
        <v>322</v>
      </c>
      <c r="B62" s="52" t="s">
        <v>323</v>
      </c>
      <c r="C62" s="29" t="s">
        <v>313</v>
      </c>
      <c r="D62" s="29" t="s">
        <v>124</v>
      </c>
      <c r="E62" s="29">
        <f>IFERROR(INDEX('файл остатки'!$A$5:$FG$265,MATCH($P$1,'файл остатки'!$A$5:$A$228,0),MATCH(D62,'файл остатки'!$A$5:$FG$5,0)), 0)</f>
        <v>124</v>
      </c>
      <c r="F62" s="29">
        <f>IFERROR(INDEX('файл остатки'!$A$5:$FG$265,MATCH($P$2,'файл остатки'!$A$5:$A$228,0),MATCH(D62,'файл остатки'!$A$5:$FG$5,0)), 0)</f>
        <v>0</v>
      </c>
      <c r="G62" s="29">
        <v>0</v>
      </c>
      <c r="H62" s="29">
        <f>MIN(E62 - G62, 0)</f>
        <v>0</v>
      </c>
      <c r="I62" s="29">
        <v>0</v>
      </c>
      <c r="K62" s="27">
        <v>450</v>
      </c>
      <c r="L62" s="27">
        <f>-(H62) / K62</f>
        <v>0</v>
      </c>
      <c r="M62" s="27">
        <f>ROUND(L62, 0)</f>
        <v>0</v>
      </c>
      <c r="R62" s="27" t="s">
        <v>339</v>
      </c>
      <c r="S62" s="27">
        <v>43</v>
      </c>
    </row>
    <row r="65" spans="1:19" x14ac:dyDescent="0.2">
      <c r="A65" s="50" t="s">
        <v>329</v>
      </c>
      <c r="B65" s="53" t="s">
        <v>330</v>
      </c>
      <c r="C65" s="30" t="s">
        <v>314</v>
      </c>
      <c r="D65" s="30" t="s">
        <v>137</v>
      </c>
      <c r="E65" s="30">
        <f>IFERROR(INDEX('файл остатки'!$A$5:$FG$265,MATCH($P$1,'файл остатки'!$A$5:$A$228,0),MATCH(D65,'файл остатки'!$A$5:$FG$5,0)), 0)</f>
        <v>140</v>
      </c>
      <c r="F65" s="30">
        <f>IFERROR(INDEX('файл остатки'!$A$5:$FG$265,MATCH($P$2,'файл остатки'!$A$5:$A$228,0),MATCH(D65,'файл остатки'!$A$5:$FG$5,0)), 0)</f>
        <v>0</v>
      </c>
      <c r="G65" s="30">
        <v>0</v>
      </c>
      <c r="H65" s="30">
        <f>MIN(E65 - G65, 0)</f>
        <v>0</v>
      </c>
      <c r="I65" s="30">
        <v>0</v>
      </c>
      <c r="K65" s="27">
        <v>600</v>
      </c>
      <c r="L65" s="27">
        <f>-(H65) / K65</f>
        <v>0</v>
      </c>
      <c r="M65" s="27">
        <f>ROUND(L65, 0)</f>
        <v>0</v>
      </c>
      <c r="R65" s="27" t="s">
        <v>340</v>
      </c>
      <c r="S65" s="27">
        <v>44</v>
      </c>
    </row>
    <row r="68" spans="1:19" x14ac:dyDescent="0.2">
      <c r="A68" s="50" t="s">
        <v>322</v>
      </c>
      <c r="B68" s="52" t="s">
        <v>323</v>
      </c>
      <c r="C68" s="29" t="s">
        <v>313</v>
      </c>
      <c r="D68" s="29" t="s">
        <v>125</v>
      </c>
      <c r="E68" s="29">
        <f>IFERROR(INDEX('файл остатки'!$A$5:$FG$265,MATCH($P$1,'файл остатки'!$A$5:$A$228,0),MATCH(D68,'файл остатки'!$A$5:$FG$5,0)), 0)</f>
        <v>112</v>
      </c>
      <c r="F68" s="29">
        <f>IFERROR(INDEX('файл остатки'!$A$5:$FG$265,MATCH($P$2,'файл остатки'!$A$5:$A$228,0),MATCH(D68,'файл остатки'!$A$5:$FG$5,0)), 0)</f>
        <v>0</v>
      </c>
      <c r="G68" s="29">
        <v>0</v>
      </c>
      <c r="H68" s="29">
        <f>MIN(E68 - G68, 0)</f>
        <v>0</v>
      </c>
      <c r="I68" s="29">
        <v>0</v>
      </c>
      <c r="K68" s="27">
        <v>450</v>
      </c>
      <c r="L68" s="27">
        <f>-(H68) / K68</f>
        <v>0</v>
      </c>
      <c r="M68" s="27">
        <f>ROUND(L68, 0)</f>
        <v>0</v>
      </c>
      <c r="R68" s="27" t="s">
        <v>341</v>
      </c>
      <c r="S68" s="27">
        <v>45</v>
      </c>
    </row>
  </sheetData>
  <mergeCells count="34">
    <mergeCell ref="B65"/>
    <mergeCell ref="A65"/>
    <mergeCell ref="B68"/>
    <mergeCell ref="A68"/>
    <mergeCell ref="B56"/>
    <mergeCell ref="A56"/>
    <mergeCell ref="B59"/>
    <mergeCell ref="A59"/>
    <mergeCell ref="B62"/>
    <mergeCell ref="A62"/>
    <mergeCell ref="B43:B46"/>
    <mergeCell ref="A43:A46"/>
    <mergeCell ref="B49"/>
    <mergeCell ref="A49"/>
    <mergeCell ref="B52:B53"/>
    <mergeCell ref="A52:A53"/>
    <mergeCell ref="B32:B33"/>
    <mergeCell ref="A32:A33"/>
    <mergeCell ref="B36:B37"/>
    <mergeCell ref="A36:A37"/>
    <mergeCell ref="B40"/>
    <mergeCell ref="A40"/>
    <mergeCell ref="B21"/>
    <mergeCell ref="A21"/>
    <mergeCell ref="B24"/>
    <mergeCell ref="A24"/>
    <mergeCell ref="B27:B29"/>
    <mergeCell ref="A27:A29"/>
    <mergeCell ref="B2:B9"/>
    <mergeCell ref="A2:A9"/>
    <mergeCell ref="B12:B13"/>
    <mergeCell ref="A12:A13"/>
    <mergeCell ref="B16:B18"/>
    <mergeCell ref="A16:A1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99"/>
  <sheetViews>
    <sheetView tabSelected="1" zoomScale="171" zoomScaleNormal="70" workbookViewId="0">
      <selection activeCell="D25" sqref="D25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4" width="10.33203125" style="1" customWidth="1"/>
    <col min="5" max="5" width="43.1640625" style="1" customWidth="1"/>
    <col min="6" max="6" width="7.83203125" style="1" customWidth="1"/>
    <col min="7" max="8" width="7.1640625" style="1" customWidth="1"/>
    <col min="9" max="9" width="8.33203125" style="12" hidden="1" customWidth="1"/>
    <col min="10" max="10" width="6.83203125" style="12" customWidth="1"/>
    <col min="11" max="11" width="3" style="1" hidden="1" customWidth="1"/>
    <col min="12" max="12" width="5" style="1" hidden="1" customWidth="1"/>
    <col min="13" max="13" width="4" style="1" hidden="1" customWidth="1"/>
    <col min="14" max="14" width="3.83203125" style="1" hidden="1" customWidth="1"/>
    <col min="15" max="15" width="8.33203125" style="1" hidden="1" customWidth="1"/>
    <col min="16" max="17" width="8.5" style="1" hidden="1" customWidth="1"/>
    <col min="18" max="18" width="5.83203125" style="1" hidden="1" customWidth="1"/>
    <col min="19" max="19" width="5.6640625" style="1" hidden="1" customWidth="1"/>
    <col min="20" max="20" width="5.1640625" style="1" hidden="1" customWidth="1"/>
    <col min="21" max="1025" width="9.1640625" style="1" customWidth="1"/>
  </cols>
  <sheetData>
    <row r="1" spans="1:21" ht="13.75" customHeight="1" x14ac:dyDescent="0.2">
      <c r="A1" s="55" t="s">
        <v>342</v>
      </c>
      <c r="B1" s="57" t="s">
        <v>293</v>
      </c>
      <c r="C1" s="57" t="s">
        <v>343</v>
      </c>
      <c r="D1" s="57" t="s">
        <v>344</v>
      </c>
      <c r="E1" s="57" t="s">
        <v>345</v>
      </c>
      <c r="F1" s="57" t="s">
        <v>346</v>
      </c>
      <c r="G1" s="57" t="s">
        <v>347</v>
      </c>
      <c r="H1" s="57" t="s">
        <v>348</v>
      </c>
      <c r="I1" s="59"/>
      <c r="J1" s="59" t="s">
        <v>349</v>
      </c>
      <c r="K1" s="13"/>
      <c r="M1" s="13"/>
      <c r="N1" s="13"/>
      <c r="O1" s="13"/>
      <c r="R1" s="58"/>
      <c r="S1" s="58"/>
      <c r="T1" s="58"/>
    </row>
    <row r="2" spans="1:21" ht="31.5" customHeight="1" x14ac:dyDescent="0.2">
      <c r="A2" s="56"/>
      <c r="B2" s="56"/>
      <c r="C2" s="56"/>
      <c r="D2" s="56"/>
      <c r="E2" s="56"/>
      <c r="F2" s="56"/>
      <c r="G2" s="56"/>
      <c r="H2" s="56"/>
      <c r="I2" s="60"/>
      <c r="J2" s="60"/>
      <c r="K2" s="13" t="s">
        <v>350</v>
      </c>
      <c r="M2" s="13" t="s">
        <v>351</v>
      </c>
      <c r="N2" s="13" t="s">
        <v>352</v>
      </c>
      <c r="O2" s="13">
        <v>0</v>
      </c>
      <c r="R2" s="56"/>
      <c r="S2" s="56"/>
      <c r="T2" s="56"/>
    </row>
    <row r="3" spans="1:21" s="14" customFormat="1" ht="13.75" customHeight="1" x14ac:dyDescent="0.2">
      <c r="A3" s="32">
        <f t="shared" ref="A3:A23" ca="1" si="0">IF(K3="-", "", 1 + SUM(INDIRECT(ADDRESS(2,COLUMN(N3)) &amp; ":" &amp; ADDRESS(ROW(),COLUMN(N3)))))</f>
        <v>1</v>
      </c>
      <c r="B3" s="33" t="str">
        <f>IF(E3="","",VLOOKUP(E3, 'SKU Маскарпоне'!$A$1:$B$50, 2, 0))</f>
        <v>38</v>
      </c>
      <c r="C3" s="33">
        <f>IF(E3="","",VLOOKUP(E3, 'SKU заквасочник'!$A$1:$Z$80, IF(D3="-", 11, IF(D3="", 11,  MATCH(D3&amp;"", 'SKU заквасочник'!$A$1:$Z$1, 0))), 0))</f>
        <v>250</v>
      </c>
      <c r="D3" s="34" t="s">
        <v>353</v>
      </c>
      <c r="E3" s="32" t="s">
        <v>134</v>
      </c>
      <c r="F3" s="35">
        <f>IF(E3="-", "-", IF(E3="", "", G3*VLOOKUP(E3, 'SKU Маскарпоне'!$A$1:$C$50, 3, 0)))</f>
        <v>50</v>
      </c>
      <c r="G3" s="36">
        <v>50</v>
      </c>
      <c r="H3" s="19" t="str">
        <f t="shared" ref="H3:H35" ca="1" si="1">IF(K3="","",(INDIRECT("O" &amp; ROW() - 1) - O3))</f>
        <v/>
      </c>
      <c r="I3" s="15" t="str">
        <f t="shared" ref="I3:I35" ca="1" si="2">IF(K3 = "-", INDIRECT("D" &amp; ROW() - 1) * 1890,"")</f>
        <v/>
      </c>
      <c r="J3" s="15" t="str">
        <f t="shared" ref="J3:J67" ca="1" si="3">IF(K3 = "-", INDIRECT("C" &amp; ROW() - 1),"")</f>
        <v/>
      </c>
      <c r="L3" s="18">
        <f t="shared" ref="L3:L35" ca="1" si="4">IF(K3 = "-", -INDIRECT("C" &amp; ROW() - 1),G3)</f>
        <v>50</v>
      </c>
      <c r="M3" s="14">
        <f t="shared" ref="M3:M35" ca="1" si="5">IF(K3 = "-", SUM(INDIRECT(ADDRESS(2,COLUMN(L3)) &amp; ":" &amp; ADDRESS(ROW(),COLUMN(L3)))), 0)</f>
        <v>0</v>
      </c>
      <c r="N3" s="14">
        <f t="shared" ref="N3:N35" si="6">IF(K3="-",1,0)</f>
        <v>0</v>
      </c>
      <c r="O3" s="14">
        <f t="shared" ref="O3:O35" ca="1" si="7">IF(M3 = 0, INDIRECT("O" &amp; ROW() - 1), M3)</f>
        <v>0</v>
      </c>
      <c r="S3" s="15" t="str">
        <f t="shared" ref="S3:S35" ca="1" si="8">IF(R3 = "", "", R3 / INDIRECT("D" &amp; ROW() - 1) )</f>
        <v/>
      </c>
      <c r="T3" s="15" t="str">
        <f t="shared" ref="T3:T67" ca="1" si="9">IF(K3="-",IF(ISNUMBER(SEARCH(",", INDIRECT("B" &amp; ROW() - 1) )),1,""), "")</f>
        <v/>
      </c>
    </row>
    <row r="4" spans="1:21" s="14" customFormat="1" ht="13.75" customHeight="1" x14ac:dyDescent="0.2">
      <c r="A4" s="32">
        <f t="shared" ca="1" si="0"/>
        <v>1</v>
      </c>
      <c r="B4" s="33" t="str">
        <f>IF(E4="","",VLOOKUP(E4, 'SKU Маскарпоне'!$A$1:$B$50, 2, 0))</f>
        <v>38</v>
      </c>
      <c r="C4" s="33">
        <f>IF(E4="","",VLOOKUP(E4, 'SKU заквасочник'!$A$1:$Z$80, IF(D4="-", 11, IF(D4="", 11,  MATCH(D4&amp;"", 'SKU заквасочник'!$A$1:$Z$1, 0))), 0))</f>
        <v>250</v>
      </c>
      <c r="D4" s="34" t="s">
        <v>353</v>
      </c>
      <c r="E4" s="32" t="s">
        <v>136</v>
      </c>
      <c r="F4" s="35">
        <f>IF(E4="-", "-", IF(E4="", "", G4*VLOOKUP(E4, 'SKU Маскарпоне'!$A$1:$C$50, 3, 0)))</f>
        <v>200</v>
      </c>
      <c r="G4" s="36">
        <v>200</v>
      </c>
      <c r="H4" s="19" t="str">
        <f t="shared" ca="1" si="1"/>
        <v/>
      </c>
      <c r="I4" s="15" t="str">
        <f t="shared" ca="1" si="2"/>
        <v/>
      </c>
      <c r="J4" s="15" t="str">
        <f t="shared" ca="1" si="3"/>
        <v/>
      </c>
      <c r="L4" s="18">
        <f t="shared" ca="1" si="4"/>
        <v>200</v>
      </c>
      <c r="M4" s="14">
        <f t="shared" ca="1" si="5"/>
        <v>0</v>
      </c>
      <c r="N4" s="14">
        <f t="shared" si="6"/>
        <v>0</v>
      </c>
      <c r="O4" s="14">
        <f t="shared" ca="1" si="7"/>
        <v>0</v>
      </c>
      <c r="S4" s="15" t="str">
        <f t="shared" ca="1" si="8"/>
        <v/>
      </c>
      <c r="T4" s="15" t="str">
        <f t="shared" ca="1" si="9"/>
        <v/>
      </c>
    </row>
    <row r="5" spans="1:21" s="14" customFormat="1" ht="13.75" customHeight="1" x14ac:dyDescent="0.2">
      <c r="A5" s="37" t="str">
        <f t="shared" ca="1" si="0"/>
        <v/>
      </c>
      <c r="B5" s="38" t="str">
        <f>IF(E5="","",VLOOKUP(E5, 'SKU Маскарпоне'!$A$1:$B$50, 2, 0))</f>
        <v>-</v>
      </c>
      <c r="C5" s="39" t="s">
        <v>353</v>
      </c>
      <c r="D5" s="16"/>
      <c r="E5" s="37" t="s">
        <v>353</v>
      </c>
      <c r="F5" s="40" t="str">
        <f>IF(E5="-", "-", IF(E5="", "", G5*VLOOKUP(E5, 'SKU Маскарпоне'!$A$1:$C$50, 3, 0)))</f>
        <v>-</v>
      </c>
      <c r="G5" s="18"/>
      <c r="H5" s="19">
        <f t="shared" ca="1" si="1"/>
        <v>0</v>
      </c>
      <c r="I5" s="15" t="e">
        <f t="shared" ca="1" si="2"/>
        <v>#VALUE!</v>
      </c>
      <c r="J5" s="15">
        <f t="shared" ca="1" si="3"/>
        <v>250</v>
      </c>
      <c r="K5" s="37" t="s">
        <v>353</v>
      </c>
      <c r="L5" s="18">
        <f t="shared" ca="1" si="4"/>
        <v>-250</v>
      </c>
      <c r="M5" s="14">
        <f t="shared" ca="1" si="5"/>
        <v>0</v>
      </c>
      <c r="N5" s="14">
        <f t="shared" si="6"/>
        <v>1</v>
      </c>
      <c r="O5" s="14">
        <f t="shared" ca="1" si="7"/>
        <v>0</v>
      </c>
      <c r="S5" s="15" t="str">
        <f t="shared" ca="1" si="8"/>
        <v/>
      </c>
      <c r="T5" s="15" t="str">
        <f t="shared" ca="1" si="9"/>
        <v/>
      </c>
    </row>
    <row r="6" spans="1:21" s="14" customFormat="1" ht="13.75" customHeight="1" x14ac:dyDescent="0.2">
      <c r="A6" s="41">
        <f t="shared" ref="A6:A7" ca="1" si="10">IF(K6="-", "", 1 + SUM(INDIRECT(ADDRESS(2,COLUMN(N6)) &amp; ":" &amp; ADDRESS(ROW(),COLUMN(N6)))))</f>
        <v>2</v>
      </c>
      <c r="B6" s="42" t="str">
        <f>IF(E6="","",VLOOKUP(E6, 'SKU Маскарпоне'!$A$1:$B$50, 2, 0))</f>
        <v>80</v>
      </c>
      <c r="C6" s="42">
        <f>IF(E6="","",VLOOKUP(E6, 'SKU заквасочник'!$A$1:$Z$80, IF(D6="-", 11, IF(D6="", 11,  MATCH(D6&amp;"", 'SKU заквасочник'!$A$1:$Z$1, 0))), 0))</f>
        <v>255</v>
      </c>
      <c r="D6" s="43" t="s">
        <v>358</v>
      </c>
      <c r="E6" s="41" t="s">
        <v>110</v>
      </c>
      <c r="F6" s="44">
        <f>IF(E6="-", "-", IF(E6="", "", G6*VLOOKUP(E6, 'SKU Маскарпоне'!$A$1:$C$50, 3, 0)))</f>
        <v>255</v>
      </c>
      <c r="G6" s="45">
        <v>255</v>
      </c>
      <c r="H6" s="19" t="str">
        <f t="shared" ref="H6:H7" ca="1" si="11">IF(K6="","",(INDIRECT("O" &amp; ROW() - 1) - O6))</f>
        <v/>
      </c>
      <c r="I6" s="15" t="str">
        <f t="shared" ref="I6:I7" ca="1" si="12">IF(K6 = "-", INDIRECT("D" &amp; ROW() - 1) * 1890,"")</f>
        <v/>
      </c>
      <c r="J6" s="15" t="str">
        <f t="shared" ca="1" si="3"/>
        <v/>
      </c>
      <c r="L6" s="18">
        <f t="shared" ref="L6:L7" ca="1" si="13">IF(K6 = "-", -INDIRECT("C" &amp; ROW() - 1),G6)</f>
        <v>255</v>
      </c>
      <c r="M6" s="14">
        <f t="shared" ref="M6:M7" ca="1" si="14">IF(K6 = "-", SUM(INDIRECT(ADDRESS(2,COLUMN(L6)) &amp; ":" &amp; ADDRESS(ROW(),COLUMN(L6)))), 0)</f>
        <v>0</v>
      </c>
      <c r="N6" s="14">
        <f t="shared" ref="N6:N7" si="15">IF(K6="-",1,0)</f>
        <v>0</v>
      </c>
      <c r="O6" s="14">
        <f t="shared" ref="O6:O7" ca="1" si="16">IF(M6 = 0, INDIRECT("O" &amp; ROW() - 1), M6)</f>
        <v>0</v>
      </c>
      <c r="S6" s="15" t="str">
        <f t="shared" ca="1" si="8"/>
        <v/>
      </c>
      <c r="T6" s="15" t="str">
        <f t="shared" ref="T6:T7" ca="1" si="17">IF(K6="-",IF(ISNUMBER(SEARCH(",", INDIRECT("B" &amp; ROW() - 1) )),1,""), "")</f>
        <v/>
      </c>
    </row>
    <row r="7" spans="1:21" s="14" customFormat="1" ht="13.75" customHeight="1" x14ac:dyDescent="0.2">
      <c r="A7" s="37" t="str">
        <f t="shared" ca="1" si="10"/>
        <v/>
      </c>
      <c r="B7" s="38" t="str">
        <f>IF(E7="","",VLOOKUP(E7, 'SKU Маскарпоне'!$A$1:$B$50, 2, 0))</f>
        <v>-</v>
      </c>
      <c r="C7" s="39" t="s">
        <v>353</v>
      </c>
      <c r="D7" s="16"/>
      <c r="E7" s="37" t="s">
        <v>353</v>
      </c>
      <c r="F7" s="40" t="str">
        <f>IF(E7="-", "-", IF(E7="", "", G7*VLOOKUP(E7, 'SKU Маскарпоне'!$A$1:$C$50, 3, 0)))</f>
        <v>-</v>
      </c>
      <c r="G7" s="18"/>
      <c r="H7" s="19">
        <f t="shared" ca="1" si="11"/>
        <v>0</v>
      </c>
      <c r="I7" s="15">
        <f t="shared" ca="1" si="12"/>
        <v>1890</v>
      </c>
      <c r="J7" s="15">
        <f t="shared" ca="1" si="3"/>
        <v>255</v>
      </c>
      <c r="K7" s="37" t="s">
        <v>353</v>
      </c>
      <c r="L7" s="18">
        <f t="shared" ca="1" si="13"/>
        <v>-255</v>
      </c>
      <c r="M7" s="14">
        <f t="shared" ca="1" si="14"/>
        <v>0</v>
      </c>
      <c r="N7" s="14">
        <f t="shared" si="15"/>
        <v>1</v>
      </c>
      <c r="O7" s="14">
        <f t="shared" ca="1" si="16"/>
        <v>0</v>
      </c>
      <c r="S7" s="15" t="str">
        <f t="shared" ca="1" si="8"/>
        <v/>
      </c>
      <c r="T7" s="15" t="str">
        <f t="shared" ca="1" si="17"/>
        <v/>
      </c>
    </row>
    <row r="8" spans="1:21" s="14" customFormat="1" ht="13.75" customHeight="1" x14ac:dyDescent="0.2">
      <c r="A8" s="41">
        <f t="shared" ca="1" si="0"/>
        <v>3</v>
      </c>
      <c r="B8" s="42" t="str">
        <f>IF(E8="","",VLOOKUP(E8, 'SKU Маскарпоне'!$A$1:$B$50, 2, 0))</f>
        <v>80</v>
      </c>
      <c r="C8" s="42">
        <f>IF(E8="","",VLOOKUP(E8, 'SKU заквасочник'!$A$1:$Z$80, IF(D8="-", 11, IF(D8="", 11,  MATCH(D8&amp;"", 'SKU заквасочник'!$A$1:$Z$1, 0))), 0))</f>
        <v>480</v>
      </c>
      <c r="D8" s="43" t="s">
        <v>354</v>
      </c>
      <c r="E8" s="41" t="s">
        <v>109</v>
      </c>
      <c r="F8" s="44">
        <f>IF(E8="-", "-", IF(E8="", "", G8*VLOOKUP(E8, 'SKU Маскарпоне'!$A$1:$C$50, 3, 0)))</f>
        <v>212</v>
      </c>
      <c r="G8" s="45">
        <v>212</v>
      </c>
      <c r="H8" s="19" t="str">
        <f t="shared" ca="1" si="1"/>
        <v/>
      </c>
      <c r="I8" s="15" t="str">
        <f t="shared" ca="1" si="2"/>
        <v/>
      </c>
      <c r="J8" s="15" t="str">
        <f t="shared" ca="1" si="3"/>
        <v/>
      </c>
      <c r="L8" s="18">
        <f t="shared" ca="1" si="4"/>
        <v>212</v>
      </c>
      <c r="M8" s="14">
        <f t="shared" ca="1" si="5"/>
        <v>0</v>
      </c>
      <c r="N8" s="14">
        <f t="shared" si="6"/>
        <v>0</v>
      </c>
      <c r="O8" s="14">
        <f t="shared" ca="1" si="7"/>
        <v>0</v>
      </c>
      <c r="S8" s="15" t="str">
        <f t="shared" ca="1" si="8"/>
        <v/>
      </c>
      <c r="T8" s="15" t="str">
        <f t="shared" ca="1" si="9"/>
        <v/>
      </c>
    </row>
    <row r="9" spans="1:21" s="14" customFormat="1" ht="13.75" customHeight="1" x14ac:dyDescent="0.2">
      <c r="A9" s="41">
        <f t="shared" ca="1" si="0"/>
        <v>3</v>
      </c>
      <c r="B9" s="42" t="str">
        <f>IF(E9="","",VLOOKUP(E9, 'SKU Маскарпоне'!$A$1:$B$50, 2, 0))</f>
        <v>80</v>
      </c>
      <c r="C9" s="42">
        <f>IF(E9="","",VLOOKUP(E9, 'SKU заквасочник'!$A$1:$Z$80, IF(D9="-", 11, IF(D9="", 11,  MATCH(D9&amp;"", 'SKU заквасочник'!$A$1:$Z$1, 0))), 0))</f>
        <v>480</v>
      </c>
      <c r="D9" s="43" t="s">
        <v>354</v>
      </c>
      <c r="E9" s="41" t="s">
        <v>112</v>
      </c>
      <c r="F9" s="44">
        <f>IF(E9="-", "-", IF(E9="", "", G9*VLOOKUP(E9, 'SKU Маскарпоне'!$A$1:$C$50, 3, 0)))</f>
        <v>268</v>
      </c>
      <c r="G9" s="45">
        <v>268</v>
      </c>
      <c r="H9" s="19" t="str">
        <f t="shared" ca="1" si="1"/>
        <v/>
      </c>
      <c r="I9" s="15" t="str">
        <f t="shared" ca="1" si="2"/>
        <v/>
      </c>
      <c r="J9" s="15" t="str">
        <f t="shared" ca="1" si="3"/>
        <v/>
      </c>
      <c r="L9" s="18">
        <f t="shared" ca="1" si="4"/>
        <v>268</v>
      </c>
      <c r="M9" s="14">
        <f t="shared" ca="1" si="5"/>
        <v>0</v>
      </c>
      <c r="N9" s="14">
        <f t="shared" si="6"/>
        <v>0</v>
      </c>
      <c r="O9" s="14">
        <f t="shared" ca="1" si="7"/>
        <v>0</v>
      </c>
      <c r="S9" s="15" t="str">
        <f t="shared" ca="1" si="8"/>
        <v/>
      </c>
      <c r="T9" s="15" t="str">
        <f t="shared" ca="1" si="9"/>
        <v/>
      </c>
    </row>
    <row r="10" spans="1:21" s="14" customFormat="1" ht="13.75" customHeight="1" x14ac:dyDescent="0.2">
      <c r="A10" s="37" t="str">
        <f t="shared" ca="1" si="0"/>
        <v/>
      </c>
      <c r="B10" s="38" t="str">
        <f>IF(E10="","",VLOOKUP(E10, 'SKU Маскарпоне'!$A$1:$B$50, 2, 0))</f>
        <v>-</v>
      </c>
      <c r="C10" s="39" t="s">
        <v>353</v>
      </c>
      <c r="D10" s="16"/>
      <c r="E10" s="37" t="s">
        <v>353</v>
      </c>
      <c r="F10" s="40" t="str">
        <f>IF(E10="-", "-", IF(E10="", "", G10*VLOOKUP(E10, 'SKU Маскарпоне'!$A$1:$C$50, 3, 0)))</f>
        <v>-</v>
      </c>
      <c r="G10" s="18"/>
      <c r="H10" s="19">
        <f t="shared" ca="1" si="1"/>
        <v>0</v>
      </c>
      <c r="I10" s="15">
        <f t="shared" ca="1" si="2"/>
        <v>84280770</v>
      </c>
      <c r="J10" s="15">
        <f t="shared" ca="1" si="3"/>
        <v>480</v>
      </c>
      <c r="K10" s="37" t="s">
        <v>353</v>
      </c>
      <c r="L10" s="18">
        <f t="shared" ca="1" si="4"/>
        <v>-480</v>
      </c>
      <c r="M10" s="14">
        <f t="shared" ca="1" si="5"/>
        <v>0</v>
      </c>
      <c r="N10" s="14">
        <f t="shared" si="6"/>
        <v>1</v>
      </c>
      <c r="O10" s="14">
        <f t="shared" ca="1" si="7"/>
        <v>0</v>
      </c>
      <c r="S10" s="15" t="str">
        <f t="shared" ca="1" si="8"/>
        <v/>
      </c>
      <c r="T10" s="15" t="str">
        <f t="shared" ca="1" si="9"/>
        <v/>
      </c>
    </row>
    <row r="11" spans="1:21" s="14" customFormat="1" ht="13.75" customHeight="1" x14ac:dyDescent="0.2">
      <c r="A11" s="41">
        <f t="shared" ca="1" si="0"/>
        <v>4</v>
      </c>
      <c r="B11" s="42" t="str">
        <f>IF(E11="","",VLOOKUP(E11, 'SKU Маскарпоне'!$A$1:$B$50, 2, 0))</f>
        <v>80</v>
      </c>
      <c r="C11" s="42">
        <f>IF(E11="","",VLOOKUP(E11, 'SKU заквасочник'!$A$1:$Z$80, IF(D11="-", 11, IF(D11="", 11,  MATCH(D11&amp;"", 'SKU заквасочник'!$A$1:$Z$1, 0))), 0))</f>
        <v>450</v>
      </c>
      <c r="D11" s="43" t="s">
        <v>355</v>
      </c>
      <c r="E11" s="41" t="s">
        <v>112</v>
      </c>
      <c r="F11" s="44">
        <f>IF(E11="-", "-", IF(E11="", "", G11*VLOOKUP(E11, 'SKU Маскарпоне'!$A$1:$C$50, 3, 0)))</f>
        <v>450</v>
      </c>
      <c r="G11" s="45">
        <v>450</v>
      </c>
      <c r="H11" s="19" t="str">
        <f t="shared" ca="1" si="1"/>
        <v/>
      </c>
      <c r="I11" s="15" t="str">
        <f t="shared" ca="1" si="2"/>
        <v/>
      </c>
      <c r="J11" s="15" t="str">
        <f t="shared" ca="1" si="3"/>
        <v/>
      </c>
      <c r="L11" s="18">
        <f t="shared" ca="1" si="4"/>
        <v>450</v>
      </c>
      <c r="M11" s="14">
        <f t="shared" ca="1" si="5"/>
        <v>0</v>
      </c>
      <c r="N11" s="14">
        <f t="shared" si="6"/>
        <v>0</v>
      </c>
      <c r="O11" s="14">
        <f t="shared" ca="1" si="7"/>
        <v>0</v>
      </c>
      <c r="S11" s="15" t="str">
        <f t="shared" ca="1" si="8"/>
        <v/>
      </c>
      <c r="T11" s="15" t="str">
        <f t="shared" ca="1" si="9"/>
        <v/>
      </c>
    </row>
    <row r="12" spans="1:21" s="14" customFormat="1" ht="13.75" customHeight="1" x14ac:dyDescent="0.2">
      <c r="A12" s="37" t="str">
        <f t="shared" ca="1" si="0"/>
        <v/>
      </c>
      <c r="B12" s="38" t="str">
        <f>IF(E12="","",VLOOKUP(E12, 'SKU Маскарпоне'!$A$1:$B$50, 2, 0))</f>
        <v>-</v>
      </c>
      <c r="C12" s="39" t="s">
        <v>353</v>
      </c>
      <c r="D12" s="16"/>
      <c r="E12" s="37" t="s">
        <v>353</v>
      </c>
      <c r="F12" s="40" t="str">
        <f>IF(E12="-", "-", IF(E12="", "", G12*VLOOKUP(E12, 'SKU Маскарпоне'!$A$1:$C$50, 3, 0)))</f>
        <v>-</v>
      </c>
      <c r="G12" s="18"/>
      <c r="H12" s="19">
        <f t="shared" ca="1" si="1"/>
        <v>0</v>
      </c>
      <c r="I12" s="15">
        <f t="shared" ca="1" si="2"/>
        <v>84396060</v>
      </c>
      <c r="J12" s="15">
        <f t="shared" ca="1" si="3"/>
        <v>450</v>
      </c>
      <c r="K12" s="37" t="s">
        <v>353</v>
      </c>
      <c r="L12" s="18">
        <f t="shared" ca="1" si="4"/>
        <v>-450</v>
      </c>
      <c r="M12" s="14">
        <f t="shared" ca="1" si="5"/>
        <v>0</v>
      </c>
      <c r="N12" s="14">
        <f t="shared" si="6"/>
        <v>1</v>
      </c>
      <c r="O12" s="14">
        <f t="shared" ca="1" si="7"/>
        <v>0</v>
      </c>
      <c r="S12" s="15" t="str">
        <f t="shared" ca="1" si="8"/>
        <v/>
      </c>
      <c r="T12" s="15" t="str">
        <f t="shared" ca="1" si="9"/>
        <v/>
      </c>
    </row>
    <row r="13" spans="1:21" s="14" customFormat="1" ht="13.75" customHeight="1" x14ac:dyDescent="0.2">
      <c r="A13" s="41">
        <f t="shared" ref="A13:A14" ca="1" si="18">IF(K13="-", "", 1 + SUM(INDIRECT(ADDRESS(2,COLUMN(N13)) &amp; ":" &amp; ADDRESS(ROW(),COLUMN(N13)))))</f>
        <v>5</v>
      </c>
      <c r="B13" s="42" t="str">
        <f>IF(E13="","",VLOOKUP(E13, 'SKU Маскарпоне'!$A$1:$B$50, 2, 0))</f>
        <v>80</v>
      </c>
      <c r="C13" s="42">
        <f>IF(E13="","",VLOOKUP(E13, 'SKU заквасочник'!$A$1:$Z$80, IF(D13="-", 11, IF(D13="", 11,  MATCH(D13&amp;"", 'SKU заквасочник'!$A$1:$Z$1, 0))), 0))</f>
        <v>480</v>
      </c>
      <c r="D13" s="43" t="s">
        <v>354</v>
      </c>
      <c r="E13" s="41" t="s">
        <v>116</v>
      </c>
      <c r="F13" s="44">
        <f>IF(E13="-", "-", IF(E13="", "", G13*VLOOKUP(E13, 'SKU Маскарпоне'!$A$1:$C$50, 3, 0)))</f>
        <v>480</v>
      </c>
      <c r="G13" s="45">
        <v>480</v>
      </c>
      <c r="H13" s="19" t="str">
        <f t="shared" ref="H13:H14" ca="1" si="19">IF(K13="","",(INDIRECT("O" &amp; ROW() - 1) - O13))</f>
        <v/>
      </c>
      <c r="I13" s="15" t="str">
        <f t="shared" ref="I13:I14" ca="1" si="20">IF(K13 = "-", INDIRECT("D" &amp; ROW() - 1) * 1890,"")</f>
        <v/>
      </c>
      <c r="J13" s="15" t="str">
        <f t="shared" ca="1" si="3"/>
        <v/>
      </c>
      <c r="L13" s="18">
        <f t="shared" ref="L13:L14" ca="1" si="21">IF(K13 = "-", -INDIRECT("C" &amp; ROW() - 1),G13)</f>
        <v>480</v>
      </c>
      <c r="M13" s="14">
        <f t="shared" ref="M13:M14" ca="1" si="22">IF(K13 = "-", SUM(INDIRECT(ADDRESS(2,COLUMN(L13)) &amp; ":" &amp; ADDRESS(ROW(),COLUMN(L13)))), 0)</f>
        <v>0</v>
      </c>
      <c r="N13" s="14">
        <f t="shared" ref="N13:N14" si="23">IF(K13="-",1,0)</f>
        <v>0</v>
      </c>
      <c r="O13" s="14">
        <f t="shared" ref="O13:O14" ca="1" si="24">IF(M13 = 0, INDIRECT("O" &amp; ROW() - 1), M13)</f>
        <v>0</v>
      </c>
      <c r="S13" s="15" t="str">
        <f t="shared" ca="1" si="8"/>
        <v/>
      </c>
      <c r="T13" s="15" t="str">
        <f t="shared" ref="T13:T14" ca="1" si="25">IF(K13="-",IF(ISNUMBER(SEARCH(",", INDIRECT("B" &amp; ROW() - 1) )),1,""), "")</f>
        <v/>
      </c>
      <c r="U13" s="46"/>
    </row>
    <row r="14" spans="1:21" s="14" customFormat="1" ht="13.75" customHeight="1" x14ac:dyDescent="0.2">
      <c r="A14" s="37" t="str">
        <f t="shared" ca="1" si="18"/>
        <v/>
      </c>
      <c r="B14" s="38" t="str">
        <f>IF(E14="","",VLOOKUP(E14, 'SKU Маскарпоне'!$A$1:$B$50, 2, 0))</f>
        <v>-</v>
      </c>
      <c r="C14" s="39" t="s">
        <v>353</v>
      </c>
      <c r="D14" s="16"/>
      <c r="E14" s="37" t="s">
        <v>353</v>
      </c>
      <c r="F14" s="40" t="str">
        <f>IF(E14="-", "-", IF(E14="", "", G14*VLOOKUP(E14, 'SKU Маскарпоне'!$A$1:$C$50, 3, 0)))</f>
        <v>-</v>
      </c>
      <c r="G14" s="18"/>
      <c r="H14" s="19">
        <f t="shared" ca="1" si="19"/>
        <v>0</v>
      </c>
      <c r="I14" s="15">
        <f t="shared" ca="1" si="20"/>
        <v>84280770</v>
      </c>
      <c r="J14" s="15">
        <f t="shared" ca="1" si="3"/>
        <v>480</v>
      </c>
      <c r="K14" s="37" t="s">
        <v>353</v>
      </c>
      <c r="L14" s="18">
        <f t="shared" ca="1" si="21"/>
        <v>-480</v>
      </c>
      <c r="M14" s="14">
        <f t="shared" ca="1" si="22"/>
        <v>0</v>
      </c>
      <c r="N14" s="14">
        <f t="shared" si="23"/>
        <v>1</v>
      </c>
      <c r="O14" s="14">
        <f t="shared" ca="1" si="24"/>
        <v>0</v>
      </c>
      <c r="S14" s="15" t="str">
        <f t="shared" ca="1" si="8"/>
        <v/>
      </c>
      <c r="T14" s="15" t="str">
        <f t="shared" ca="1" si="25"/>
        <v/>
      </c>
    </row>
    <row r="15" spans="1:21" s="14" customFormat="1" ht="13.75" customHeight="1" x14ac:dyDescent="0.2">
      <c r="A15" s="41">
        <f t="shared" ref="A15:A16" ca="1" si="26">IF(K15="-", "", 1 + SUM(INDIRECT(ADDRESS(2,COLUMN(N15)) &amp; ":" &amp; ADDRESS(ROW(),COLUMN(N15)))))</f>
        <v>6</v>
      </c>
      <c r="B15" s="42" t="str">
        <f>IF(E15="","",VLOOKUP(E15, 'SKU Маскарпоне'!$A$1:$B$50, 2, 0))</f>
        <v>80</v>
      </c>
      <c r="C15" s="42">
        <f>IF(E15="","",VLOOKUP(E15, 'SKU заквасочник'!$A$1:$Z$80, IF(D15="-", 11, IF(D15="", 11,  MATCH(D15&amp;"", 'SKU заквасочник'!$A$1:$Z$1, 0))), 0))</f>
        <v>450</v>
      </c>
      <c r="D15" s="43" t="s">
        <v>355</v>
      </c>
      <c r="E15" s="41" t="s">
        <v>116</v>
      </c>
      <c r="F15" s="44">
        <f>IF(E15="-", "-", IF(E15="", "", G15*VLOOKUP(E15, 'SKU Маскарпоне'!$A$1:$C$50, 3, 0)))</f>
        <v>450</v>
      </c>
      <c r="G15" s="45">
        <v>450</v>
      </c>
      <c r="H15" s="19" t="str">
        <f t="shared" ref="H15:H16" ca="1" si="27">IF(K15="","",(INDIRECT("O" &amp; ROW() - 1) - O15))</f>
        <v/>
      </c>
      <c r="I15" s="15" t="str">
        <f t="shared" ref="I15:I16" ca="1" si="28">IF(K15 = "-", INDIRECT("D" &amp; ROW() - 1) * 1890,"")</f>
        <v/>
      </c>
      <c r="J15" s="15" t="str">
        <f t="shared" ca="1" si="3"/>
        <v/>
      </c>
      <c r="L15" s="18">
        <f t="shared" ref="L15:L16" ca="1" si="29">IF(K15 = "-", -INDIRECT("C" &amp; ROW() - 1),G15)</f>
        <v>450</v>
      </c>
      <c r="M15" s="14">
        <f t="shared" ref="M15:M16" ca="1" si="30">IF(K15 = "-", SUM(INDIRECT(ADDRESS(2,COLUMN(L15)) &amp; ":" &amp; ADDRESS(ROW(),COLUMN(L15)))), 0)</f>
        <v>0</v>
      </c>
      <c r="N15" s="14">
        <f t="shared" ref="N15:N16" si="31">IF(K15="-",1,0)</f>
        <v>0</v>
      </c>
      <c r="O15" s="14">
        <f t="shared" ref="O15:O16" ca="1" si="32">IF(M15 = 0, INDIRECT("O" &amp; ROW() - 1), M15)</f>
        <v>0</v>
      </c>
      <c r="S15" s="15" t="str">
        <f t="shared" ca="1" si="8"/>
        <v/>
      </c>
      <c r="T15" s="15" t="str">
        <f t="shared" ref="T15:T16" ca="1" si="33">IF(K15="-",IF(ISNUMBER(SEARCH(",", INDIRECT("B" &amp; ROW() - 1) )),1,""), "")</f>
        <v/>
      </c>
    </row>
    <row r="16" spans="1:21" s="14" customFormat="1" ht="13.75" customHeight="1" x14ac:dyDescent="0.2">
      <c r="A16" s="37" t="str">
        <f t="shared" ca="1" si="26"/>
        <v/>
      </c>
      <c r="B16" s="38" t="str">
        <f>IF(E16="","",VLOOKUP(E16, 'SKU Маскарпоне'!$A$1:$B$50, 2, 0))</f>
        <v>-</v>
      </c>
      <c r="C16" s="39" t="s">
        <v>353</v>
      </c>
      <c r="D16" s="16"/>
      <c r="E16" s="37" t="s">
        <v>353</v>
      </c>
      <c r="F16" s="40" t="str">
        <f>IF(E16="-", "-", IF(E16="", "", G16*VLOOKUP(E16, 'SKU Маскарпоне'!$A$1:$C$50, 3, 0)))</f>
        <v>-</v>
      </c>
      <c r="G16" s="18"/>
      <c r="H16" s="19">
        <f t="shared" ca="1" si="27"/>
        <v>0</v>
      </c>
      <c r="I16" s="15">
        <f t="shared" ca="1" si="28"/>
        <v>84396060</v>
      </c>
      <c r="J16" s="15">
        <f t="shared" ca="1" si="3"/>
        <v>450</v>
      </c>
      <c r="K16" s="37" t="s">
        <v>353</v>
      </c>
      <c r="L16" s="18">
        <f t="shared" ca="1" si="29"/>
        <v>-450</v>
      </c>
      <c r="M16" s="14">
        <f t="shared" ca="1" si="30"/>
        <v>0</v>
      </c>
      <c r="N16" s="14">
        <f t="shared" si="31"/>
        <v>1</v>
      </c>
      <c r="O16" s="14">
        <f t="shared" ca="1" si="32"/>
        <v>0</v>
      </c>
      <c r="S16" s="15" t="str">
        <f t="shared" ca="1" si="8"/>
        <v/>
      </c>
      <c r="T16" s="15" t="str">
        <f t="shared" ca="1" si="33"/>
        <v/>
      </c>
    </row>
    <row r="17" spans="1:20" s="14" customFormat="1" ht="13.75" customHeight="1" x14ac:dyDescent="0.2">
      <c r="A17" s="41">
        <f t="shared" ref="A17:A18" ca="1" si="34">IF(K17="-", "", 1 + SUM(INDIRECT(ADDRESS(2,COLUMN(N17)) &amp; ":" &amp; ADDRESS(ROW(),COLUMN(N17)))))</f>
        <v>7</v>
      </c>
      <c r="B17" s="42" t="str">
        <f>IF(E17="","",VLOOKUP(E17, 'SKU Маскарпоне'!$A$1:$B$50, 2, 0))</f>
        <v>80</v>
      </c>
      <c r="C17" s="42">
        <f>IF(E17="","",VLOOKUP(E17, 'SKU заквасочник'!$A$1:$Z$80, IF(D17="-", 11, IF(D17="", 11,  MATCH(D17&amp;"", 'SKU заквасочник'!$A$1:$Z$1, 0))), 0))</f>
        <v>480</v>
      </c>
      <c r="D17" s="43" t="s">
        <v>354</v>
      </c>
      <c r="E17" s="41" t="s">
        <v>116</v>
      </c>
      <c r="F17" s="44">
        <f>IF(E17="-", "-", IF(E17="", "", G17*VLOOKUP(E17, 'SKU Маскарпоне'!$A$1:$C$50, 3, 0)))</f>
        <v>480</v>
      </c>
      <c r="G17" s="45">
        <v>480</v>
      </c>
      <c r="H17" s="19" t="str">
        <f t="shared" ref="H17:H18" ca="1" si="35">IF(K17="","",(INDIRECT("O" &amp; ROW() - 1) - O17))</f>
        <v/>
      </c>
      <c r="I17" s="15" t="str">
        <f t="shared" ref="I17:I18" ca="1" si="36">IF(K17 = "-", INDIRECT("D" &amp; ROW() - 1) * 1890,"")</f>
        <v/>
      </c>
      <c r="J17" s="15" t="str">
        <f t="shared" ca="1" si="3"/>
        <v/>
      </c>
      <c r="L17" s="18">
        <f t="shared" ref="L17:L18" ca="1" si="37">IF(K17 = "-", -INDIRECT("C" &amp; ROW() - 1),G17)</f>
        <v>480</v>
      </c>
      <c r="M17" s="14">
        <f t="shared" ref="M17:M18" ca="1" si="38">IF(K17 = "-", SUM(INDIRECT(ADDRESS(2,COLUMN(L17)) &amp; ":" &amp; ADDRESS(ROW(),COLUMN(L17)))), 0)</f>
        <v>0</v>
      </c>
      <c r="N17" s="14">
        <f t="shared" ref="N17:N18" si="39">IF(K17="-",1,0)</f>
        <v>0</v>
      </c>
      <c r="O17" s="14">
        <f t="shared" ref="O17:O18" ca="1" si="40">IF(M17 = 0, INDIRECT("O" &amp; ROW() - 1), M17)</f>
        <v>0</v>
      </c>
      <c r="S17" s="15" t="str">
        <f t="shared" ca="1" si="8"/>
        <v/>
      </c>
      <c r="T17" s="15" t="str">
        <f t="shared" ref="T17:T18" ca="1" si="41">IF(K17="-",IF(ISNUMBER(SEARCH(",", INDIRECT("B" &amp; ROW() - 1) )),1,""), "")</f>
        <v/>
      </c>
    </row>
    <row r="18" spans="1:20" s="14" customFormat="1" ht="13.75" customHeight="1" x14ac:dyDescent="0.2">
      <c r="A18" s="37" t="str">
        <f t="shared" ca="1" si="34"/>
        <v/>
      </c>
      <c r="B18" s="38" t="str">
        <f>IF(E18="","",VLOOKUP(E18, 'SKU Маскарпоне'!$A$1:$B$50, 2, 0))</f>
        <v>-</v>
      </c>
      <c r="C18" s="39" t="s">
        <v>353</v>
      </c>
      <c r="D18" s="16"/>
      <c r="E18" s="37" t="s">
        <v>353</v>
      </c>
      <c r="F18" s="40" t="str">
        <f>IF(E18="-", "-", IF(E18="", "", G18*VLOOKUP(E18, 'SKU Маскарпоне'!$A$1:$C$50, 3, 0)))</f>
        <v>-</v>
      </c>
      <c r="G18" s="18"/>
      <c r="H18" s="19">
        <f t="shared" ca="1" si="35"/>
        <v>0</v>
      </c>
      <c r="I18" s="15">
        <f t="shared" ca="1" si="36"/>
        <v>84280770</v>
      </c>
      <c r="J18" s="15">
        <f t="shared" ca="1" si="3"/>
        <v>480</v>
      </c>
      <c r="K18" s="37" t="s">
        <v>353</v>
      </c>
      <c r="L18" s="18">
        <f t="shared" ca="1" si="37"/>
        <v>-480</v>
      </c>
      <c r="M18" s="14">
        <f t="shared" ca="1" si="38"/>
        <v>0</v>
      </c>
      <c r="N18" s="14">
        <f t="shared" si="39"/>
        <v>1</v>
      </c>
      <c r="O18" s="14">
        <f t="shared" ca="1" si="40"/>
        <v>0</v>
      </c>
      <c r="S18" s="15" t="str">
        <f t="shared" ca="1" si="8"/>
        <v/>
      </c>
      <c r="T18" s="15" t="str">
        <f t="shared" ca="1" si="41"/>
        <v/>
      </c>
    </row>
    <row r="19" spans="1:20" s="14" customFormat="1" ht="13.75" customHeight="1" x14ac:dyDescent="0.2">
      <c r="A19" s="41">
        <f t="shared" ref="A19:A20" ca="1" si="42">IF(K19="-", "", 1 + SUM(INDIRECT(ADDRESS(2,COLUMN(N19)) &amp; ":" &amp; ADDRESS(ROW(),COLUMN(N19)))))</f>
        <v>8</v>
      </c>
      <c r="B19" s="42" t="str">
        <f>IF(E19="","",VLOOKUP(E19, 'SKU Маскарпоне'!$A$1:$B$50, 2, 0))</f>
        <v>80</v>
      </c>
      <c r="C19" s="42">
        <f>IF(E19="","",VLOOKUP(E19, 'SKU заквасочник'!$A$1:$Z$80, IF(D19="-", 11, IF(D19="", 11,  MATCH(D19&amp;"", 'SKU заквасочник'!$A$1:$Z$1, 0))), 0))</f>
        <v>225</v>
      </c>
      <c r="D19" s="43" t="s">
        <v>360</v>
      </c>
      <c r="E19" s="41" t="s">
        <v>116</v>
      </c>
      <c r="F19" s="44">
        <f>IF(E19="-", "-", IF(E19="", "", G19*VLOOKUP(E19, 'SKU Маскарпоне'!$A$1:$C$50, 3, 0)))</f>
        <v>225</v>
      </c>
      <c r="G19" s="45">
        <v>225</v>
      </c>
      <c r="H19" s="19" t="str">
        <f t="shared" ref="H19:H20" ca="1" si="43">IF(K19="","",(INDIRECT("O" &amp; ROW() - 1) - O19))</f>
        <v/>
      </c>
      <c r="I19" s="15" t="str">
        <f t="shared" ref="I19:I20" ca="1" si="44">IF(K19 = "-", INDIRECT("D" &amp; ROW() - 1) * 1890,"")</f>
        <v/>
      </c>
      <c r="J19" s="15" t="str">
        <f t="shared" ca="1" si="3"/>
        <v/>
      </c>
      <c r="L19" s="18">
        <f t="shared" ref="L19:L20" ca="1" si="45">IF(K19 = "-", -INDIRECT("C" &amp; ROW() - 1),G19)</f>
        <v>225</v>
      </c>
      <c r="M19" s="14">
        <f t="shared" ref="M19:M20" ca="1" si="46">IF(K19 = "-", SUM(INDIRECT(ADDRESS(2,COLUMN(L19)) &amp; ":" &amp; ADDRESS(ROW(),COLUMN(L19)))), 0)</f>
        <v>0</v>
      </c>
      <c r="N19" s="14">
        <f t="shared" ref="N19:N20" si="47">IF(K19="-",1,0)</f>
        <v>0</v>
      </c>
      <c r="O19" s="14">
        <f t="shared" ref="O19:O20" ca="1" si="48">IF(M19 = 0, INDIRECT("O" &amp; ROW() - 1), M19)</f>
        <v>0</v>
      </c>
      <c r="S19" s="15" t="str">
        <f t="shared" ca="1" si="8"/>
        <v/>
      </c>
      <c r="T19" s="15" t="str">
        <f t="shared" ref="T19:T20" ca="1" si="49">IF(K19="-",IF(ISNUMBER(SEARCH(",", INDIRECT("B" &amp; ROW() - 1) )),1,""), "")</f>
        <v/>
      </c>
    </row>
    <row r="20" spans="1:20" s="14" customFormat="1" ht="13.75" customHeight="1" x14ac:dyDescent="0.2">
      <c r="A20" s="37" t="str">
        <f t="shared" ca="1" si="42"/>
        <v/>
      </c>
      <c r="B20" s="38" t="str">
        <f>IF(E20="","",VLOOKUP(E20, 'SKU Маскарпоне'!$A$1:$B$50, 2, 0))</f>
        <v>-</v>
      </c>
      <c r="C20" s="39" t="s">
        <v>353</v>
      </c>
      <c r="D20" s="16"/>
      <c r="E20" s="37" t="s">
        <v>353</v>
      </c>
      <c r="F20" s="40" t="str">
        <f>IF(E20="-", "-", IF(E20="", "", G20*VLOOKUP(E20, 'SKU Маскарпоне'!$A$1:$C$50, 3, 0)))</f>
        <v>-</v>
      </c>
      <c r="G20" s="18"/>
      <c r="H20" s="19">
        <f t="shared" ca="1" si="43"/>
        <v>0</v>
      </c>
      <c r="I20" s="15">
        <f t="shared" ca="1" si="44"/>
        <v>5670</v>
      </c>
      <c r="J20" s="15">
        <f t="shared" ca="1" si="3"/>
        <v>225</v>
      </c>
      <c r="K20" s="37" t="s">
        <v>353</v>
      </c>
      <c r="L20" s="18">
        <f t="shared" ca="1" si="45"/>
        <v>-225</v>
      </c>
      <c r="M20" s="14">
        <f t="shared" ca="1" si="46"/>
        <v>0</v>
      </c>
      <c r="N20" s="14">
        <f t="shared" si="47"/>
        <v>1</v>
      </c>
      <c r="O20" s="14">
        <f t="shared" ca="1" si="48"/>
        <v>0</v>
      </c>
      <c r="S20" s="15" t="str">
        <f t="shared" ca="1" si="8"/>
        <v/>
      </c>
      <c r="T20" s="15" t="str">
        <f t="shared" ca="1" si="49"/>
        <v/>
      </c>
    </row>
    <row r="21" spans="1:20" s="14" customFormat="1" ht="13.75" customHeight="1" x14ac:dyDescent="0.2">
      <c r="A21" s="41">
        <f t="shared" ca="1" si="0"/>
        <v>9</v>
      </c>
      <c r="B21" s="42" t="str">
        <f>IF(E21="","",VLOOKUP(E21, 'SKU Маскарпоне'!$A$1:$B$50, 2, 0))</f>
        <v>50, Шоколад</v>
      </c>
      <c r="C21" s="42">
        <f>IF(E21="","",VLOOKUP(E21, 'SKU заквасочник'!$A$1:$Z$80, IF(D21="-", 11, IF(D21="", 11,  MATCH(D21&amp;"", 'SKU заквасочник'!$A$1:$Z$1, 0))), 0))</f>
        <v>225</v>
      </c>
      <c r="D21" s="43" t="s">
        <v>361</v>
      </c>
      <c r="E21" s="41" t="s">
        <v>107</v>
      </c>
      <c r="F21" s="44">
        <f>IF(E21="-", "-", IF(E21="", "", G21*VLOOKUP(E21, 'SKU Маскарпоне'!$A$1:$C$50, 3, 0)))</f>
        <v>75</v>
      </c>
      <c r="G21" s="45">
        <v>50</v>
      </c>
      <c r="H21" s="19" t="str">
        <f t="shared" ca="1" si="1"/>
        <v/>
      </c>
      <c r="I21" s="15" t="str">
        <f t="shared" ca="1" si="2"/>
        <v/>
      </c>
      <c r="J21" s="15" t="str">
        <f t="shared" ca="1" si="3"/>
        <v/>
      </c>
      <c r="L21" s="18">
        <f t="shared" ca="1" si="4"/>
        <v>50</v>
      </c>
      <c r="M21" s="14">
        <f t="shared" ca="1" si="5"/>
        <v>0</v>
      </c>
      <c r="N21" s="14">
        <f t="shared" si="6"/>
        <v>0</v>
      </c>
      <c r="O21" s="14">
        <f t="shared" ca="1" si="7"/>
        <v>0</v>
      </c>
      <c r="S21" s="15" t="str">
        <f t="shared" ca="1" si="8"/>
        <v/>
      </c>
      <c r="T21" s="15" t="str">
        <f t="shared" ca="1" si="9"/>
        <v/>
      </c>
    </row>
    <row r="22" spans="1:20" s="14" customFormat="1" ht="13.75" customHeight="1" x14ac:dyDescent="0.2">
      <c r="A22" s="41">
        <f t="shared" ca="1" si="0"/>
        <v>9</v>
      </c>
      <c r="B22" s="42" t="str">
        <f>IF(E22="","",VLOOKUP(E22, 'SKU Маскарпоне'!$A$1:$B$50, 2, 0))</f>
        <v>50, Шоколад</v>
      </c>
      <c r="C22" s="42">
        <f>IF(E22="","",VLOOKUP(E22, 'SKU заквасочник'!$A$1:$Z$80, IF(D22="-", 11, IF(D22="", 11,  MATCH(D22&amp;"", 'SKU заквасочник'!$A$1:$Z$1, 0))), 0))</f>
        <v>225</v>
      </c>
      <c r="D22" s="43" t="s">
        <v>361</v>
      </c>
      <c r="E22" s="41" t="s">
        <v>108</v>
      </c>
      <c r="F22" s="44">
        <f>IF(E22="-", "-", IF(E22="", "", G22*VLOOKUP(E22, 'SKU Маскарпоне'!$A$1:$C$50, 3, 0)))</f>
        <v>262.5</v>
      </c>
      <c r="G22" s="45">
        <v>175</v>
      </c>
      <c r="H22" s="19" t="str">
        <f t="shared" ca="1" si="1"/>
        <v/>
      </c>
      <c r="I22" s="15" t="str">
        <f t="shared" ca="1" si="2"/>
        <v/>
      </c>
      <c r="J22" s="15" t="str">
        <f t="shared" ca="1" si="3"/>
        <v/>
      </c>
      <c r="L22" s="18">
        <f t="shared" ca="1" si="4"/>
        <v>175</v>
      </c>
      <c r="M22" s="14">
        <f t="shared" ca="1" si="5"/>
        <v>0</v>
      </c>
      <c r="N22" s="14">
        <f t="shared" si="6"/>
        <v>0</v>
      </c>
      <c r="O22" s="14">
        <f t="shared" ca="1" si="7"/>
        <v>0</v>
      </c>
      <c r="S22" s="15" t="str">
        <f t="shared" ca="1" si="8"/>
        <v/>
      </c>
      <c r="T22" s="15" t="str">
        <f t="shared" ca="1" si="9"/>
        <v/>
      </c>
    </row>
    <row r="23" spans="1:20" s="14" customFormat="1" ht="13.75" customHeight="1" x14ac:dyDescent="0.2">
      <c r="A23" s="37" t="str">
        <f t="shared" ca="1" si="0"/>
        <v/>
      </c>
      <c r="B23" s="38" t="str">
        <f>IF(E23="","",VLOOKUP(E23, 'SKU Маскарпоне'!$A$1:$B$50, 2, 0))</f>
        <v>-</v>
      </c>
      <c r="C23" s="39" t="s">
        <v>353</v>
      </c>
      <c r="D23" s="16"/>
      <c r="E23" s="37" t="s">
        <v>353</v>
      </c>
      <c r="F23" s="40" t="str">
        <f>IF(E23="-", "-", IF(E23="", "", G23*VLOOKUP(E23, 'SKU Маскарпоне'!$A$1:$C$50, 3, 0)))</f>
        <v>-</v>
      </c>
      <c r="G23" s="18"/>
      <c r="H23" s="19">
        <f t="shared" ca="1" si="1"/>
        <v>0</v>
      </c>
      <c r="I23" s="15">
        <f t="shared" ca="1" si="2"/>
        <v>7560</v>
      </c>
      <c r="J23" s="15">
        <f t="shared" ca="1" si="3"/>
        <v>225</v>
      </c>
      <c r="K23" s="37" t="s">
        <v>353</v>
      </c>
      <c r="L23" s="18">
        <f t="shared" ca="1" si="4"/>
        <v>-225</v>
      </c>
      <c r="M23" s="14">
        <f t="shared" ca="1" si="5"/>
        <v>0</v>
      </c>
      <c r="N23" s="14">
        <f t="shared" si="6"/>
        <v>1</v>
      </c>
      <c r="O23" s="14">
        <f t="shared" ca="1" si="7"/>
        <v>0</v>
      </c>
      <c r="S23" s="15" t="str">
        <f t="shared" ca="1" si="8"/>
        <v/>
      </c>
      <c r="T23" s="15">
        <f t="shared" ca="1" si="9"/>
        <v>1</v>
      </c>
    </row>
    <row r="24" spans="1:20" s="14" customFormat="1" ht="13.75" customHeight="1" x14ac:dyDescent="0.2">
      <c r="B24" s="15" t="str">
        <f>IF(E24="","",VLOOKUP(E24, 'SKU Маскарпоне'!$A$1:$B$50, 2, 0))</f>
        <v/>
      </c>
      <c r="C24" s="15" t="str">
        <f>IF(E24="","",VLOOKUP(E24, 'SKU заквасочник'!$A$1:$Z$80, IF(D24="-", 11, IF(D24="", 11,  MATCH(D24&amp;"", 'SKU заквасочник'!$A$1:$Z$1, 0))), 0))</f>
        <v/>
      </c>
      <c r="D24" s="16"/>
      <c r="F24" s="17" t="str">
        <f>IF(E24="-", "-", IF(E24="", "", G24*VLOOKUP(E24, 'SKU Маскарпоне'!$A$1:$C$50, 3, 0)))</f>
        <v/>
      </c>
      <c r="G24" s="18"/>
      <c r="H24" s="19" t="str">
        <f t="shared" ca="1" si="1"/>
        <v/>
      </c>
      <c r="I24" s="15" t="str">
        <f t="shared" ca="1" si="2"/>
        <v/>
      </c>
      <c r="J24" s="15" t="str">
        <f t="shared" ca="1" si="3"/>
        <v/>
      </c>
      <c r="L24" s="18">
        <f t="shared" ca="1" si="4"/>
        <v>0</v>
      </c>
      <c r="M24" s="14">
        <f t="shared" ca="1" si="5"/>
        <v>0</v>
      </c>
      <c r="N24" s="14">
        <f t="shared" si="6"/>
        <v>0</v>
      </c>
      <c r="O24" s="14">
        <f t="shared" ca="1" si="7"/>
        <v>0</v>
      </c>
      <c r="S24" s="15" t="str">
        <f t="shared" ca="1" si="8"/>
        <v/>
      </c>
      <c r="T24" s="15" t="str">
        <f t="shared" ca="1" si="9"/>
        <v/>
      </c>
    </row>
    <row r="25" spans="1:20" s="14" customFormat="1" ht="13.75" customHeight="1" x14ac:dyDescent="0.2">
      <c r="B25" s="15" t="str">
        <f>IF(E25="","",VLOOKUP(E25, 'SKU Маскарпоне'!$A$1:$B$50, 2, 0))</f>
        <v/>
      </c>
      <c r="C25" s="15" t="str">
        <f>IF(E25="","",VLOOKUP(E25, 'SKU заквасочник'!$A$1:$Z$80, IF(D25="-", 11, IF(D25="", 11,  MATCH(D25&amp;"", 'SKU заквасочник'!$A$1:$Z$1, 0))), 0))</f>
        <v/>
      </c>
      <c r="D25" s="16"/>
      <c r="F25" s="17" t="str">
        <f>IF(E25="-", "-", IF(E25="", "", G25*VLOOKUP(E25, 'SKU Маскарпоне'!$A$1:$C$50, 3, 0)))</f>
        <v/>
      </c>
      <c r="G25" s="18"/>
      <c r="H25" s="19" t="str">
        <f t="shared" ca="1" si="1"/>
        <v/>
      </c>
      <c r="I25" s="15" t="str">
        <f t="shared" ca="1" si="2"/>
        <v/>
      </c>
      <c r="J25" s="15" t="str">
        <f t="shared" ca="1" si="3"/>
        <v/>
      </c>
      <c r="L25" s="18">
        <f t="shared" ca="1" si="4"/>
        <v>0</v>
      </c>
      <c r="M25" s="14">
        <f t="shared" ca="1" si="5"/>
        <v>0</v>
      </c>
      <c r="N25" s="14">
        <f t="shared" si="6"/>
        <v>0</v>
      </c>
      <c r="O25" s="14">
        <f t="shared" ca="1" si="7"/>
        <v>0</v>
      </c>
      <c r="S25" s="15" t="str">
        <f t="shared" ca="1" si="8"/>
        <v/>
      </c>
      <c r="T25" s="15" t="str">
        <f t="shared" ca="1" si="9"/>
        <v/>
      </c>
    </row>
    <row r="26" spans="1:20" s="14" customFormat="1" ht="13.75" customHeight="1" x14ac:dyDescent="0.2">
      <c r="B26" s="15" t="str">
        <f>IF(E26="","",VLOOKUP(E26, 'SKU Маскарпоне'!$A$1:$B$50, 2, 0))</f>
        <v/>
      </c>
      <c r="C26" s="15" t="str">
        <f>IF(E26="","",VLOOKUP(E26, 'SKU заквасочник'!$A$1:$Z$80, IF(D26="-", 11, IF(D26="", 11,  MATCH(D26&amp;"", 'SKU заквасочник'!$A$1:$Z$1, 0))), 0))</f>
        <v/>
      </c>
      <c r="D26" s="16"/>
      <c r="F26" s="17" t="str">
        <f>IF(E26="-", "-", IF(E26="", "", G26*VLOOKUP(E26, 'SKU Маскарпоне'!$A$1:$C$50, 3, 0)))</f>
        <v/>
      </c>
      <c r="G26" s="18"/>
      <c r="H26" s="19" t="str">
        <f t="shared" ca="1" si="1"/>
        <v/>
      </c>
      <c r="I26" s="15" t="str">
        <f t="shared" ca="1" si="2"/>
        <v/>
      </c>
      <c r="J26" s="15" t="str">
        <f t="shared" ca="1" si="3"/>
        <v/>
      </c>
      <c r="L26" s="18">
        <f t="shared" ca="1" si="4"/>
        <v>0</v>
      </c>
      <c r="M26" s="14">
        <f t="shared" ca="1" si="5"/>
        <v>0</v>
      </c>
      <c r="N26" s="14">
        <f t="shared" si="6"/>
        <v>0</v>
      </c>
      <c r="O26" s="14">
        <f t="shared" ca="1" si="7"/>
        <v>0</v>
      </c>
      <c r="S26" s="15" t="str">
        <f t="shared" ca="1" si="8"/>
        <v/>
      </c>
      <c r="T26" s="15" t="str">
        <f t="shared" ca="1" si="9"/>
        <v/>
      </c>
    </row>
    <row r="27" spans="1:20" s="14" customFormat="1" ht="13.75" customHeight="1" x14ac:dyDescent="0.2">
      <c r="B27" s="15" t="str">
        <f>IF(E27="","",VLOOKUP(E27, 'SKU Маскарпоне'!$A$1:$B$50, 2, 0))</f>
        <v/>
      </c>
      <c r="C27" s="15" t="str">
        <f>IF(E27="","",VLOOKUP(E27, 'SKU заквасочник'!$A$1:$Z$80, IF(D27="-", 11, IF(D27="", 11,  MATCH(D27&amp;"", 'SKU заквасочник'!$A$1:$Z$1, 0))), 0))</f>
        <v/>
      </c>
      <c r="D27" s="16"/>
      <c r="F27" s="17" t="str">
        <f>IF(E27="-", "-", IF(E27="", "", G27*VLOOKUP(E27, 'SKU Маскарпоне'!$A$1:$C$50, 3, 0)))</f>
        <v/>
      </c>
      <c r="G27" s="18"/>
      <c r="H27" s="19" t="str">
        <f t="shared" ca="1" si="1"/>
        <v/>
      </c>
      <c r="I27" s="15" t="str">
        <f t="shared" ca="1" si="2"/>
        <v/>
      </c>
      <c r="J27" s="15" t="str">
        <f t="shared" ca="1" si="3"/>
        <v/>
      </c>
      <c r="L27" s="18">
        <f t="shared" ca="1" si="4"/>
        <v>0</v>
      </c>
      <c r="M27" s="14">
        <f t="shared" ca="1" si="5"/>
        <v>0</v>
      </c>
      <c r="N27" s="14">
        <f t="shared" si="6"/>
        <v>0</v>
      </c>
      <c r="O27" s="14">
        <f t="shared" ca="1" si="7"/>
        <v>0</v>
      </c>
      <c r="S27" s="15" t="str">
        <f t="shared" ca="1" si="8"/>
        <v/>
      </c>
      <c r="T27" s="15" t="str">
        <f t="shared" ca="1" si="9"/>
        <v/>
      </c>
    </row>
    <row r="28" spans="1:20" s="14" customFormat="1" ht="13.75" customHeight="1" x14ac:dyDescent="0.2">
      <c r="B28" s="15" t="str">
        <f>IF(E28="","",VLOOKUP(E28, 'SKU Маскарпоне'!$A$1:$B$50, 2, 0))</f>
        <v/>
      </c>
      <c r="C28" s="15" t="str">
        <f>IF(E28="","",VLOOKUP(E28, 'SKU заквасочник'!$A$1:$Z$80, IF(D28="-", 11, IF(D28="", 11,  MATCH(D28&amp;"", 'SKU заквасочник'!$A$1:$Z$1, 0))), 0))</f>
        <v/>
      </c>
      <c r="D28" s="16"/>
      <c r="F28" s="17" t="str">
        <f>IF(E28="-", "-", IF(E28="", "", G28*VLOOKUP(E28, 'SKU Маскарпоне'!$A$1:$C$50, 3, 0)))</f>
        <v/>
      </c>
      <c r="G28" s="18"/>
      <c r="H28" s="19" t="str">
        <f t="shared" ca="1" si="1"/>
        <v/>
      </c>
      <c r="I28" s="15" t="str">
        <f t="shared" ca="1" si="2"/>
        <v/>
      </c>
      <c r="J28" s="15" t="str">
        <f t="shared" ca="1" si="3"/>
        <v/>
      </c>
      <c r="L28" s="18">
        <f t="shared" ca="1" si="4"/>
        <v>0</v>
      </c>
      <c r="M28" s="14">
        <f t="shared" ca="1" si="5"/>
        <v>0</v>
      </c>
      <c r="N28" s="14">
        <f t="shared" si="6"/>
        <v>0</v>
      </c>
      <c r="O28" s="14">
        <f t="shared" ca="1" si="7"/>
        <v>0</v>
      </c>
      <c r="S28" s="15" t="str">
        <f t="shared" ca="1" si="8"/>
        <v/>
      </c>
      <c r="T28" s="15" t="str">
        <f t="shared" ca="1" si="9"/>
        <v/>
      </c>
    </row>
    <row r="29" spans="1:20" s="14" customFormat="1" ht="13.75" customHeight="1" x14ac:dyDescent="0.2">
      <c r="B29" s="15" t="str">
        <f>IF(E29="","",VLOOKUP(E29, 'SKU Маскарпоне'!$A$1:$B$50, 2, 0))</f>
        <v/>
      </c>
      <c r="C29" s="15" t="str">
        <f>IF(E29="","",VLOOKUP(E29, 'SKU заквасочник'!$A$1:$Z$80, IF(D29="-", 11, IF(D29="", 11,  MATCH(D29&amp;"", 'SKU заквасочник'!$A$1:$Z$1, 0))), 0))</f>
        <v/>
      </c>
      <c r="D29" s="16"/>
      <c r="F29" s="17" t="str">
        <f>IF(E29="-", "-", IF(E29="", "", G29*VLOOKUP(E29, 'SKU Маскарпоне'!$A$1:$C$50, 3, 0)))</f>
        <v/>
      </c>
      <c r="G29" s="18"/>
      <c r="H29" s="19" t="str">
        <f t="shared" ca="1" si="1"/>
        <v/>
      </c>
      <c r="I29" s="15" t="str">
        <f t="shared" ca="1" si="2"/>
        <v/>
      </c>
      <c r="J29" s="15" t="str">
        <f t="shared" ca="1" si="3"/>
        <v/>
      </c>
      <c r="L29" s="18">
        <f t="shared" ca="1" si="4"/>
        <v>0</v>
      </c>
      <c r="M29" s="14">
        <f t="shared" ca="1" si="5"/>
        <v>0</v>
      </c>
      <c r="N29" s="14">
        <f t="shared" si="6"/>
        <v>0</v>
      </c>
      <c r="O29" s="14">
        <f t="shared" ca="1" si="7"/>
        <v>0</v>
      </c>
      <c r="S29" s="15" t="str">
        <f t="shared" ca="1" si="8"/>
        <v/>
      </c>
      <c r="T29" s="15" t="str">
        <f t="shared" ca="1" si="9"/>
        <v/>
      </c>
    </row>
    <row r="30" spans="1:20" s="14" customFormat="1" ht="13.75" customHeight="1" x14ac:dyDescent="0.2">
      <c r="B30" s="15" t="str">
        <f>IF(E30="","",VLOOKUP(E30, 'SKU Маскарпоне'!$A$1:$B$50, 2, 0))</f>
        <v/>
      </c>
      <c r="C30" s="15" t="str">
        <f>IF(E30="","",VLOOKUP(E30, 'SKU заквасочник'!$A$1:$Z$80, IF(D30="-", 11, IF(D30="", 11,  MATCH(D30&amp;"", 'SKU заквасочник'!$A$1:$Z$1, 0))), 0))</f>
        <v/>
      </c>
      <c r="D30" s="16"/>
      <c r="F30" s="17" t="str">
        <f>IF(E30="-", "-", IF(E30="", "", G30*VLOOKUP(E30, 'SKU Маскарпоне'!$A$1:$C$50, 3, 0)))</f>
        <v/>
      </c>
      <c r="G30" s="18"/>
      <c r="H30" s="19" t="str">
        <f t="shared" ca="1" si="1"/>
        <v/>
      </c>
      <c r="I30" s="15" t="str">
        <f t="shared" ca="1" si="2"/>
        <v/>
      </c>
      <c r="J30" s="15" t="str">
        <f t="shared" ca="1" si="3"/>
        <v/>
      </c>
      <c r="L30" s="18">
        <f t="shared" ca="1" si="4"/>
        <v>0</v>
      </c>
      <c r="M30" s="14">
        <f t="shared" ca="1" si="5"/>
        <v>0</v>
      </c>
      <c r="N30" s="14">
        <f t="shared" si="6"/>
        <v>0</v>
      </c>
      <c r="O30" s="14">
        <f t="shared" ca="1" si="7"/>
        <v>0</v>
      </c>
      <c r="S30" s="15" t="str">
        <f t="shared" ca="1" si="8"/>
        <v/>
      </c>
      <c r="T30" s="15" t="str">
        <f t="shared" ca="1" si="9"/>
        <v/>
      </c>
    </row>
    <row r="31" spans="1:20" s="14" customFormat="1" ht="13.75" customHeight="1" x14ac:dyDescent="0.2">
      <c r="B31" s="15" t="str">
        <f>IF(E31="","",VLOOKUP(E31, 'SKU Маскарпоне'!$A$1:$B$50, 2, 0))</f>
        <v/>
      </c>
      <c r="C31" s="15" t="str">
        <f>IF(E31="","",VLOOKUP(E31, 'SKU заквасочник'!$A$1:$Z$80, IF(D31="-", 11, IF(D31="", 11,  MATCH(D31&amp;"", 'SKU заквасочник'!$A$1:$Z$1, 0))), 0))</f>
        <v/>
      </c>
      <c r="D31" s="16"/>
      <c r="F31" s="17" t="str">
        <f>IF(E31="-", "-", IF(E31="", "", G31*VLOOKUP(E31, 'SKU Маскарпоне'!$A$1:$C$50, 3, 0)))</f>
        <v/>
      </c>
      <c r="G31" s="18"/>
      <c r="H31" s="19" t="str">
        <f t="shared" ca="1" si="1"/>
        <v/>
      </c>
      <c r="I31" s="15" t="str">
        <f t="shared" ca="1" si="2"/>
        <v/>
      </c>
      <c r="J31" s="15" t="str">
        <f t="shared" ca="1" si="3"/>
        <v/>
      </c>
      <c r="L31" s="18">
        <f t="shared" ca="1" si="4"/>
        <v>0</v>
      </c>
      <c r="M31" s="14">
        <f t="shared" ca="1" si="5"/>
        <v>0</v>
      </c>
      <c r="N31" s="14">
        <f t="shared" si="6"/>
        <v>0</v>
      </c>
      <c r="O31" s="14">
        <f t="shared" ca="1" si="7"/>
        <v>0</v>
      </c>
      <c r="S31" s="15" t="str">
        <f t="shared" ca="1" si="8"/>
        <v/>
      </c>
      <c r="T31" s="15" t="str">
        <f t="shared" ca="1" si="9"/>
        <v/>
      </c>
    </row>
    <row r="32" spans="1:20" s="14" customFormat="1" ht="13.75" customHeight="1" x14ac:dyDescent="0.2">
      <c r="B32" s="15" t="str">
        <f>IF(E32="","",VLOOKUP(E32, 'SKU Маскарпоне'!$A$1:$B$50, 2, 0))</f>
        <v/>
      </c>
      <c r="C32" s="15" t="str">
        <f>IF(E32="","",VLOOKUP(E32, 'SKU заквасочник'!$A$1:$Z$80, IF(D32="-", 11, IF(D32="", 11,  MATCH(D32&amp;"", 'SKU заквасочник'!$A$1:$Z$1, 0))), 0))</f>
        <v/>
      </c>
      <c r="D32" s="16"/>
      <c r="F32" s="17" t="str">
        <f>IF(E32="-", "-", IF(E32="", "", G32*VLOOKUP(E32, 'SKU Маскарпоне'!$A$1:$C$50, 3, 0)))</f>
        <v/>
      </c>
      <c r="G32" s="18"/>
      <c r="H32" s="19" t="str">
        <f t="shared" ca="1" si="1"/>
        <v/>
      </c>
      <c r="I32" s="15" t="str">
        <f t="shared" ca="1" si="2"/>
        <v/>
      </c>
      <c r="J32" s="15" t="str">
        <f t="shared" ca="1" si="3"/>
        <v/>
      </c>
      <c r="L32" s="18">
        <f t="shared" ca="1" si="4"/>
        <v>0</v>
      </c>
      <c r="M32" s="14">
        <f t="shared" ca="1" si="5"/>
        <v>0</v>
      </c>
      <c r="N32" s="14">
        <f t="shared" si="6"/>
        <v>0</v>
      </c>
      <c r="O32" s="14">
        <f t="shared" ca="1" si="7"/>
        <v>0</v>
      </c>
      <c r="S32" s="15" t="str">
        <f t="shared" ca="1" si="8"/>
        <v/>
      </c>
      <c r="T32" s="15" t="str">
        <f t="shared" ca="1" si="9"/>
        <v/>
      </c>
    </row>
    <row r="33" spans="2:20" s="14" customFormat="1" ht="13.75" customHeight="1" x14ac:dyDescent="0.2">
      <c r="B33" s="15" t="str">
        <f>IF(E33="","",VLOOKUP(E33, 'SKU Маскарпоне'!$A$1:$B$50, 2, 0))</f>
        <v/>
      </c>
      <c r="C33" s="15" t="str">
        <f>IF(E33="","",VLOOKUP(E33, 'SKU заквасочник'!$A$1:$Z$80, IF(D33="-", 11, IF(D33="", 11,  MATCH(D33&amp;"", 'SKU заквасочник'!$A$1:$Z$1, 0))), 0))</f>
        <v/>
      </c>
      <c r="D33" s="16"/>
      <c r="F33" s="17" t="str">
        <f>IF(E33="-", "-", IF(E33="", "", G33*VLOOKUP(E33, 'SKU Маскарпоне'!$A$1:$C$50, 3, 0)))</f>
        <v/>
      </c>
      <c r="G33" s="18"/>
      <c r="H33" s="19" t="str">
        <f t="shared" ca="1" si="1"/>
        <v/>
      </c>
      <c r="I33" s="15" t="str">
        <f t="shared" ca="1" si="2"/>
        <v/>
      </c>
      <c r="J33" s="15" t="str">
        <f t="shared" ca="1" si="3"/>
        <v/>
      </c>
      <c r="L33" s="18">
        <f t="shared" ca="1" si="4"/>
        <v>0</v>
      </c>
      <c r="M33" s="14">
        <f t="shared" ca="1" si="5"/>
        <v>0</v>
      </c>
      <c r="N33" s="14">
        <f t="shared" si="6"/>
        <v>0</v>
      </c>
      <c r="O33" s="14">
        <f t="shared" ca="1" si="7"/>
        <v>0</v>
      </c>
      <c r="S33" s="15" t="str">
        <f t="shared" ca="1" si="8"/>
        <v/>
      </c>
      <c r="T33" s="15" t="str">
        <f t="shared" ca="1" si="9"/>
        <v/>
      </c>
    </row>
    <row r="34" spans="2:20" s="14" customFormat="1" ht="13.75" customHeight="1" x14ac:dyDescent="0.2">
      <c r="B34" s="15" t="str">
        <f>IF(E34="","",VLOOKUP(E34, 'SKU Маскарпоне'!$A$1:$B$50, 2, 0))</f>
        <v/>
      </c>
      <c r="C34" s="15" t="str">
        <f>IF(E34="","",VLOOKUP(E34, 'SKU заквасочник'!$A$1:$Z$80, IF(D34="-", 11, IF(D34="", 11,  MATCH(D34&amp;"", 'SKU заквасочник'!$A$1:$Z$1, 0))), 0))</f>
        <v/>
      </c>
      <c r="D34" s="16"/>
      <c r="F34" s="17" t="str">
        <f>IF(E34="-", "-", IF(E34="", "", G34*VLOOKUP(E34, 'SKU Маскарпоне'!$A$1:$C$50, 3, 0)))</f>
        <v/>
      </c>
      <c r="G34" s="18"/>
      <c r="H34" s="19" t="str">
        <f t="shared" ca="1" si="1"/>
        <v/>
      </c>
      <c r="I34" s="15" t="str">
        <f t="shared" ca="1" si="2"/>
        <v/>
      </c>
      <c r="J34" s="15" t="str">
        <f t="shared" ca="1" si="3"/>
        <v/>
      </c>
      <c r="L34" s="18">
        <f t="shared" ca="1" si="4"/>
        <v>0</v>
      </c>
      <c r="M34" s="14">
        <f t="shared" ca="1" si="5"/>
        <v>0</v>
      </c>
      <c r="N34" s="14">
        <f t="shared" si="6"/>
        <v>0</v>
      </c>
      <c r="O34" s="14">
        <f t="shared" ca="1" si="7"/>
        <v>0</v>
      </c>
      <c r="S34" s="15" t="str">
        <f t="shared" ca="1" si="8"/>
        <v/>
      </c>
      <c r="T34" s="15" t="str">
        <f t="shared" ca="1" si="9"/>
        <v/>
      </c>
    </row>
    <row r="35" spans="2:20" s="14" customFormat="1" ht="13.75" customHeight="1" x14ac:dyDescent="0.2">
      <c r="B35" s="15" t="str">
        <f>IF(E35="","",VLOOKUP(E35, 'SKU Маскарпоне'!$A$1:$B$50, 2, 0))</f>
        <v/>
      </c>
      <c r="C35" s="15" t="str">
        <f>IF(E35="","",VLOOKUP(E35, 'SKU заквасочник'!$A$1:$Z$80, IF(D35="-", 11, IF(D35="", 11,  MATCH(D35&amp;"", 'SKU заквасочник'!$A$1:$Z$1, 0))), 0))</f>
        <v/>
      </c>
      <c r="D35" s="16"/>
      <c r="F35" s="17" t="str">
        <f>IF(E35="-", "-", IF(E35="", "", G35*VLOOKUP(E35, 'SKU Маскарпоне'!$A$1:$C$50, 3, 0)))</f>
        <v/>
      </c>
      <c r="G35" s="18"/>
      <c r="H35" s="19" t="str">
        <f t="shared" ca="1" si="1"/>
        <v/>
      </c>
      <c r="I35" s="15" t="str">
        <f t="shared" ca="1" si="2"/>
        <v/>
      </c>
      <c r="J35" s="15" t="str">
        <f t="shared" ca="1" si="3"/>
        <v/>
      </c>
      <c r="L35" s="18">
        <f t="shared" ca="1" si="4"/>
        <v>0</v>
      </c>
      <c r="M35" s="14">
        <f t="shared" ca="1" si="5"/>
        <v>0</v>
      </c>
      <c r="N35" s="14">
        <f t="shared" si="6"/>
        <v>0</v>
      </c>
      <c r="O35" s="14">
        <f t="shared" ca="1" si="7"/>
        <v>0</v>
      </c>
      <c r="S35" s="15" t="str">
        <f t="shared" ca="1" si="8"/>
        <v/>
      </c>
      <c r="T35" s="15" t="str">
        <f t="shared" ca="1" si="9"/>
        <v/>
      </c>
    </row>
    <row r="36" spans="2:20" s="14" customFormat="1" ht="13.75" customHeight="1" x14ac:dyDescent="0.2">
      <c r="B36" s="15" t="str">
        <f>IF(E36="","",VLOOKUP(E36, 'SKU Маскарпоне'!$A$1:$B$50, 2, 0))</f>
        <v/>
      </c>
      <c r="C36" s="15" t="str">
        <f>IF(E36="","",VLOOKUP(E36, 'SKU заквасочник'!$A$1:$Z$80, IF(D36="-", 11, IF(D36="", 11,  MATCH(D36&amp;"", 'SKU заквасочник'!$A$1:$Z$1, 0))), 0))</f>
        <v/>
      </c>
      <c r="D36" s="16"/>
      <c r="F36" s="17" t="str">
        <f>IF(E36="-", "-", IF(E36="", "", G36*VLOOKUP(E36, 'SKU Маскарпоне'!$A$1:$C$50, 3, 0)))</f>
        <v/>
      </c>
      <c r="G36" s="18"/>
      <c r="H36" s="19" t="str">
        <f t="shared" ref="H36:H67" ca="1" si="50">IF(K36="","",(INDIRECT("O" &amp; ROW() - 1) - O36))</f>
        <v/>
      </c>
      <c r="I36" s="15" t="str">
        <f t="shared" ref="I36:I67" ca="1" si="51">IF(K36 = "-", INDIRECT("D" &amp; ROW() - 1) * 1890,"")</f>
        <v/>
      </c>
      <c r="J36" s="15" t="str">
        <f t="shared" ca="1" si="3"/>
        <v/>
      </c>
      <c r="L36" s="18">
        <f t="shared" ref="L36:L67" ca="1" si="52">IF(K36 = "-", -INDIRECT("C" &amp; ROW() - 1),G36)</f>
        <v>0</v>
      </c>
      <c r="M36" s="14">
        <f t="shared" ref="M36:M67" ca="1" si="53">IF(K36 = "-", SUM(INDIRECT(ADDRESS(2,COLUMN(L36)) &amp; ":" &amp; ADDRESS(ROW(),COLUMN(L36)))), 0)</f>
        <v>0</v>
      </c>
      <c r="N36" s="14">
        <f t="shared" ref="N36:N67" si="54">IF(K36="-",1,0)</f>
        <v>0</v>
      </c>
      <c r="O36" s="14">
        <f t="shared" ref="O36:O67" ca="1" si="55">IF(M36 = 0, INDIRECT("O" &amp; ROW() - 1), M36)</f>
        <v>0</v>
      </c>
      <c r="S36" s="15" t="str">
        <f t="shared" ref="S36:S67" ca="1" si="56">IF(R36 = "", "", R36 / INDIRECT("D" &amp; ROW() - 1) )</f>
        <v/>
      </c>
      <c r="T36" s="15" t="str">
        <f t="shared" ca="1" si="9"/>
        <v/>
      </c>
    </row>
    <row r="37" spans="2:20" s="14" customFormat="1" ht="13.75" customHeight="1" x14ac:dyDescent="0.2">
      <c r="B37" s="15" t="str">
        <f>IF(E37="","",VLOOKUP(E37, 'SKU Маскарпоне'!$A$1:$B$50, 2, 0))</f>
        <v/>
      </c>
      <c r="C37" s="15" t="str">
        <f>IF(E37="","",VLOOKUP(E37, 'SKU заквасочник'!$A$1:$Z$80, IF(D37="-", 11, IF(D37="", 11,  MATCH(D37&amp;"", 'SKU заквасочник'!$A$1:$Z$1, 0))), 0))</f>
        <v/>
      </c>
      <c r="D37" s="16"/>
      <c r="F37" s="17" t="str">
        <f>IF(E37="-", "-", IF(E37="", "", G37*VLOOKUP(E37, 'SKU Маскарпоне'!$A$1:$C$50, 3, 0)))</f>
        <v/>
      </c>
      <c r="G37" s="18"/>
      <c r="H37" s="19" t="str">
        <f t="shared" ca="1" si="50"/>
        <v/>
      </c>
      <c r="I37" s="15" t="str">
        <f t="shared" ca="1" si="51"/>
        <v/>
      </c>
      <c r="J37" s="15" t="str">
        <f t="shared" ca="1" si="3"/>
        <v/>
      </c>
      <c r="L37" s="18">
        <f t="shared" ca="1" si="52"/>
        <v>0</v>
      </c>
      <c r="M37" s="14">
        <f t="shared" ca="1" si="53"/>
        <v>0</v>
      </c>
      <c r="N37" s="14">
        <f t="shared" si="54"/>
        <v>0</v>
      </c>
      <c r="O37" s="14">
        <f t="shared" ca="1" si="55"/>
        <v>0</v>
      </c>
      <c r="S37" s="15" t="str">
        <f t="shared" ca="1" si="56"/>
        <v/>
      </c>
      <c r="T37" s="15" t="str">
        <f t="shared" ca="1" si="9"/>
        <v/>
      </c>
    </row>
    <row r="38" spans="2:20" s="14" customFormat="1" ht="13.75" customHeight="1" x14ac:dyDescent="0.2">
      <c r="B38" s="15" t="str">
        <f>IF(E38="","",VLOOKUP(E38, 'SKU Маскарпоне'!$A$1:$B$50, 2, 0))</f>
        <v/>
      </c>
      <c r="C38" s="15" t="str">
        <f>IF(E38="","",VLOOKUP(E38, 'SKU заквасочник'!$A$1:$Z$80, IF(D38="-", 11, IF(D38="", 11,  MATCH(D38&amp;"", 'SKU заквасочник'!$A$1:$Z$1, 0))), 0))</f>
        <v/>
      </c>
      <c r="D38" s="16"/>
      <c r="F38" s="17" t="str">
        <f>IF(E38="-", "-", IF(E38="", "", G38*VLOOKUP(E38, 'SKU Маскарпоне'!$A$1:$C$50, 3, 0)))</f>
        <v/>
      </c>
      <c r="G38" s="18"/>
      <c r="H38" s="19" t="str">
        <f t="shared" ca="1" si="50"/>
        <v/>
      </c>
      <c r="I38" s="15" t="str">
        <f t="shared" ca="1" si="51"/>
        <v/>
      </c>
      <c r="J38" s="15" t="str">
        <f t="shared" ca="1" si="3"/>
        <v/>
      </c>
      <c r="L38" s="18">
        <f t="shared" ca="1" si="52"/>
        <v>0</v>
      </c>
      <c r="M38" s="14">
        <f t="shared" ca="1" si="53"/>
        <v>0</v>
      </c>
      <c r="N38" s="14">
        <f t="shared" si="54"/>
        <v>0</v>
      </c>
      <c r="O38" s="14">
        <f t="shared" ca="1" si="55"/>
        <v>0</v>
      </c>
      <c r="S38" s="15" t="str">
        <f t="shared" ca="1" si="56"/>
        <v/>
      </c>
      <c r="T38" s="15" t="str">
        <f t="shared" ca="1" si="9"/>
        <v/>
      </c>
    </row>
    <row r="39" spans="2:20" s="14" customFormat="1" ht="13.75" customHeight="1" x14ac:dyDescent="0.2">
      <c r="B39" s="15" t="str">
        <f>IF(E39="","",VLOOKUP(E39, 'SKU Маскарпоне'!$A$1:$B$50, 2, 0))</f>
        <v/>
      </c>
      <c r="C39" s="15" t="str">
        <f>IF(E39="","",VLOOKUP(E39, 'SKU заквасочник'!$A$1:$Z$80, IF(D39="-", 11, IF(D39="", 11,  MATCH(D39&amp;"", 'SKU заквасочник'!$A$1:$Z$1, 0))), 0))</f>
        <v/>
      </c>
      <c r="D39" s="16"/>
      <c r="F39" s="17" t="str">
        <f>IF(E39="-", "-", IF(E39="", "", G39*VLOOKUP(E39, 'SKU Маскарпоне'!$A$1:$C$50, 3, 0)))</f>
        <v/>
      </c>
      <c r="G39" s="18"/>
      <c r="H39" s="19" t="str">
        <f t="shared" ca="1" si="50"/>
        <v/>
      </c>
      <c r="I39" s="15" t="str">
        <f t="shared" ca="1" si="51"/>
        <v/>
      </c>
      <c r="J39" s="15" t="str">
        <f t="shared" ca="1" si="3"/>
        <v/>
      </c>
      <c r="L39" s="18">
        <f t="shared" ca="1" si="52"/>
        <v>0</v>
      </c>
      <c r="M39" s="14">
        <f t="shared" ca="1" si="53"/>
        <v>0</v>
      </c>
      <c r="N39" s="14">
        <f t="shared" si="54"/>
        <v>0</v>
      </c>
      <c r="O39" s="14">
        <f t="shared" ca="1" si="55"/>
        <v>0</v>
      </c>
      <c r="S39" s="15" t="str">
        <f t="shared" ca="1" si="56"/>
        <v/>
      </c>
      <c r="T39" s="15" t="str">
        <f t="shared" ca="1" si="9"/>
        <v/>
      </c>
    </row>
    <row r="40" spans="2:20" s="14" customFormat="1" ht="13.75" customHeight="1" x14ac:dyDescent="0.2">
      <c r="B40" s="15" t="str">
        <f>IF(E40="","",VLOOKUP(E40, 'SKU Маскарпоне'!$A$1:$B$50, 2, 0))</f>
        <v/>
      </c>
      <c r="C40" s="15" t="str">
        <f>IF(E40="","",VLOOKUP(E40, 'SKU заквасочник'!$A$1:$Z$80, IF(D40="-", 11, IF(D40="", 11,  MATCH(D40&amp;"", 'SKU заквасочник'!$A$1:$Z$1, 0))), 0))</f>
        <v/>
      </c>
      <c r="D40" s="16"/>
      <c r="F40" s="17" t="str">
        <f>IF(E40="-", "-", IF(E40="", "", G40*VLOOKUP(E40, 'SKU Маскарпоне'!$A$1:$C$50, 3, 0)))</f>
        <v/>
      </c>
      <c r="G40" s="18"/>
      <c r="H40" s="19" t="str">
        <f t="shared" ca="1" si="50"/>
        <v/>
      </c>
      <c r="I40" s="15" t="str">
        <f t="shared" ca="1" si="51"/>
        <v/>
      </c>
      <c r="J40" s="15" t="str">
        <f t="shared" ca="1" si="3"/>
        <v/>
      </c>
      <c r="L40" s="18">
        <f t="shared" ca="1" si="52"/>
        <v>0</v>
      </c>
      <c r="M40" s="14">
        <f t="shared" ca="1" si="53"/>
        <v>0</v>
      </c>
      <c r="N40" s="14">
        <f t="shared" si="54"/>
        <v>0</v>
      </c>
      <c r="O40" s="14">
        <f t="shared" ca="1" si="55"/>
        <v>0</v>
      </c>
      <c r="S40" s="15" t="str">
        <f t="shared" ca="1" si="56"/>
        <v/>
      </c>
      <c r="T40" s="15" t="str">
        <f t="shared" ca="1" si="9"/>
        <v/>
      </c>
    </row>
    <row r="41" spans="2:20" s="14" customFormat="1" ht="13.75" customHeight="1" x14ac:dyDescent="0.2">
      <c r="B41" s="15" t="str">
        <f>IF(E41="","",VLOOKUP(E41, 'SKU Маскарпоне'!$A$1:$B$50, 2, 0))</f>
        <v/>
      </c>
      <c r="C41" s="15" t="str">
        <f>IF(E41="","",VLOOKUP(E41, 'SKU заквасочник'!$A$1:$Z$80, IF(D41="-", 11, IF(D41="", 11,  MATCH(D41&amp;"", 'SKU заквасочник'!$A$1:$Z$1, 0))), 0))</f>
        <v/>
      </c>
      <c r="D41" s="16"/>
      <c r="F41" s="17" t="str">
        <f>IF(E41="-", "-", IF(E41="", "", G41*VLOOKUP(E41, 'SKU Маскарпоне'!$A$1:$C$50, 3, 0)))</f>
        <v/>
      </c>
      <c r="G41" s="18"/>
      <c r="H41" s="19" t="str">
        <f t="shared" ca="1" si="50"/>
        <v/>
      </c>
      <c r="I41" s="15" t="str">
        <f t="shared" ca="1" si="51"/>
        <v/>
      </c>
      <c r="J41" s="15" t="str">
        <f t="shared" ca="1" si="3"/>
        <v/>
      </c>
      <c r="L41" s="18">
        <f t="shared" ca="1" si="52"/>
        <v>0</v>
      </c>
      <c r="M41" s="14">
        <f t="shared" ca="1" si="53"/>
        <v>0</v>
      </c>
      <c r="N41" s="14">
        <f t="shared" si="54"/>
        <v>0</v>
      </c>
      <c r="O41" s="14">
        <f t="shared" ca="1" si="55"/>
        <v>0</v>
      </c>
      <c r="S41" s="15" t="str">
        <f t="shared" ca="1" si="56"/>
        <v/>
      </c>
      <c r="T41" s="15" t="str">
        <f t="shared" ca="1" si="9"/>
        <v/>
      </c>
    </row>
    <row r="42" spans="2:20" s="14" customFormat="1" ht="13.75" customHeight="1" x14ac:dyDescent="0.2">
      <c r="B42" s="15" t="str">
        <f>IF(E42="","",VLOOKUP(E42, 'SKU Маскарпоне'!$A$1:$B$50, 2, 0))</f>
        <v/>
      </c>
      <c r="C42" s="15" t="str">
        <f>IF(E42="","",VLOOKUP(E42, 'SKU заквасочник'!$A$1:$Z$80, IF(D42="-", 11, IF(D42="", 11,  MATCH(D42&amp;"", 'SKU заквасочник'!$A$1:$Z$1, 0))), 0))</f>
        <v/>
      </c>
      <c r="D42" s="16"/>
      <c r="F42" s="17" t="str">
        <f>IF(E42="-", "-", IF(E42="", "", G42*VLOOKUP(E42, 'SKU Маскарпоне'!$A$1:$C$50, 3, 0)))</f>
        <v/>
      </c>
      <c r="G42" s="18"/>
      <c r="H42" s="19" t="str">
        <f t="shared" ca="1" si="50"/>
        <v/>
      </c>
      <c r="I42" s="15" t="str">
        <f t="shared" ca="1" si="51"/>
        <v/>
      </c>
      <c r="J42" s="15" t="str">
        <f t="shared" ca="1" si="3"/>
        <v/>
      </c>
      <c r="L42" s="18">
        <f t="shared" ca="1" si="52"/>
        <v>0</v>
      </c>
      <c r="M42" s="14">
        <f t="shared" ca="1" si="53"/>
        <v>0</v>
      </c>
      <c r="N42" s="14">
        <f t="shared" si="54"/>
        <v>0</v>
      </c>
      <c r="O42" s="14">
        <f t="shared" ca="1" si="55"/>
        <v>0</v>
      </c>
      <c r="S42" s="15" t="str">
        <f t="shared" ca="1" si="56"/>
        <v/>
      </c>
      <c r="T42" s="15" t="str">
        <f t="shared" ca="1" si="9"/>
        <v/>
      </c>
    </row>
    <row r="43" spans="2:20" s="14" customFormat="1" ht="13.75" customHeight="1" x14ac:dyDescent="0.2">
      <c r="B43" s="15" t="str">
        <f>IF(E43="","",VLOOKUP(E43, 'SKU Маскарпоне'!$A$1:$B$50, 2, 0))</f>
        <v/>
      </c>
      <c r="C43" s="15" t="str">
        <f>IF(E43="","",VLOOKUP(E43, 'SKU заквасочник'!$A$1:$Z$80, IF(D43="-", 11, IF(D43="", 11,  MATCH(D43&amp;"", 'SKU заквасочник'!$A$1:$Z$1, 0))), 0))</f>
        <v/>
      </c>
      <c r="D43" s="16"/>
      <c r="F43" s="17" t="str">
        <f>IF(E43="-", "-", IF(E43="", "", G43*VLOOKUP(E43, 'SKU Маскарпоне'!$A$1:$C$50, 3, 0)))</f>
        <v/>
      </c>
      <c r="G43" s="18"/>
      <c r="H43" s="19" t="str">
        <f t="shared" ca="1" si="50"/>
        <v/>
      </c>
      <c r="I43" s="15" t="str">
        <f t="shared" ca="1" si="51"/>
        <v/>
      </c>
      <c r="J43" s="15" t="str">
        <f t="shared" ca="1" si="3"/>
        <v/>
      </c>
      <c r="L43" s="18">
        <f t="shared" ca="1" si="52"/>
        <v>0</v>
      </c>
      <c r="M43" s="14">
        <f t="shared" ca="1" si="53"/>
        <v>0</v>
      </c>
      <c r="N43" s="14">
        <f t="shared" si="54"/>
        <v>0</v>
      </c>
      <c r="O43" s="14">
        <f t="shared" ca="1" si="55"/>
        <v>0</v>
      </c>
      <c r="S43" s="15" t="str">
        <f t="shared" ca="1" si="56"/>
        <v/>
      </c>
      <c r="T43" s="15" t="str">
        <f t="shared" ca="1" si="9"/>
        <v/>
      </c>
    </row>
    <row r="44" spans="2:20" s="14" customFormat="1" ht="13.75" customHeight="1" x14ac:dyDescent="0.2">
      <c r="B44" s="15" t="str">
        <f>IF(E44="","",VLOOKUP(E44, 'SKU Маскарпоне'!$A$1:$B$50, 2, 0))</f>
        <v/>
      </c>
      <c r="C44" s="15" t="str">
        <f>IF(E44="","",VLOOKUP(E44, 'SKU заквасочник'!$A$1:$Z$80, IF(D44="-", 11, IF(D44="", 11,  MATCH(D44&amp;"", 'SKU заквасочник'!$A$1:$Z$1, 0))), 0))</f>
        <v/>
      </c>
      <c r="D44" s="16"/>
      <c r="F44" s="17" t="str">
        <f>IF(E44="-", "-", IF(E44="", "", G44*VLOOKUP(E44, 'SKU Маскарпоне'!$A$1:$C$50, 3, 0)))</f>
        <v/>
      </c>
      <c r="G44" s="18"/>
      <c r="H44" s="19" t="str">
        <f t="shared" ca="1" si="50"/>
        <v/>
      </c>
      <c r="I44" s="15" t="str">
        <f t="shared" ca="1" si="51"/>
        <v/>
      </c>
      <c r="J44" s="15" t="str">
        <f t="shared" ca="1" si="3"/>
        <v/>
      </c>
      <c r="L44" s="18">
        <f t="shared" ca="1" si="52"/>
        <v>0</v>
      </c>
      <c r="M44" s="14">
        <f t="shared" ca="1" si="53"/>
        <v>0</v>
      </c>
      <c r="N44" s="14">
        <f t="shared" si="54"/>
        <v>0</v>
      </c>
      <c r="O44" s="14">
        <f t="shared" ca="1" si="55"/>
        <v>0</v>
      </c>
      <c r="S44" s="15" t="str">
        <f t="shared" ca="1" si="56"/>
        <v/>
      </c>
      <c r="T44" s="15" t="str">
        <f t="shared" ca="1" si="9"/>
        <v/>
      </c>
    </row>
    <row r="45" spans="2:20" s="14" customFormat="1" ht="13.75" customHeight="1" x14ac:dyDescent="0.2">
      <c r="B45" s="15" t="str">
        <f>IF(E45="","",VLOOKUP(E45, 'SKU Маскарпоне'!$A$1:$B$50, 2, 0))</f>
        <v/>
      </c>
      <c r="C45" s="15" t="str">
        <f>IF(E45="","",VLOOKUP(E45, 'SKU заквасочник'!$A$1:$Z$80, IF(D45="-", 11, IF(D45="", 11,  MATCH(D45&amp;"", 'SKU заквасочник'!$A$1:$Z$1, 0))), 0))</f>
        <v/>
      </c>
      <c r="D45" s="16"/>
      <c r="F45" s="17" t="str">
        <f>IF(E45="-", "-", IF(E45="", "", G45*VLOOKUP(E45, 'SKU Маскарпоне'!$A$1:$C$50, 3, 0)))</f>
        <v/>
      </c>
      <c r="G45" s="18"/>
      <c r="H45" s="19" t="str">
        <f t="shared" ca="1" si="50"/>
        <v/>
      </c>
      <c r="I45" s="15" t="str">
        <f t="shared" ca="1" si="51"/>
        <v/>
      </c>
      <c r="J45" s="15" t="str">
        <f t="shared" ca="1" si="3"/>
        <v/>
      </c>
      <c r="L45" s="18">
        <f t="shared" ca="1" si="52"/>
        <v>0</v>
      </c>
      <c r="M45" s="14">
        <f t="shared" ca="1" si="53"/>
        <v>0</v>
      </c>
      <c r="N45" s="14">
        <f t="shared" si="54"/>
        <v>0</v>
      </c>
      <c r="O45" s="14">
        <f t="shared" ca="1" si="55"/>
        <v>0</v>
      </c>
      <c r="S45" s="15" t="str">
        <f t="shared" ca="1" si="56"/>
        <v/>
      </c>
      <c r="T45" s="15" t="str">
        <f t="shared" ca="1" si="9"/>
        <v/>
      </c>
    </row>
    <row r="46" spans="2:20" s="14" customFormat="1" ht="13.75" customHeight="1" x14ac:dyDescent="0.2">
      <c r="B46" s="15" t="str">
        <f>IF(E46="","",VLOOKUP(E46, 'SKU Маскарпоне'!$A$1:$B$50, 2, 0))</f>
        <v/>
      </c>
      <c r="C46" s="15" t="str">
        <f>IF(E46="","",VLOOKUP(E46, 'SKU заквасочник'!$A$1:$Z$80, IF(D46="-", 11, IF(D46="", 11,  MATCH(D46&amp;"", 'SKU заквасочник'!$A$1:$Z$1, 0))), 0))</f>
        <v/>
      </c>
      <c r="D46" s="16"/>
      <c r="F46" s="17" t="str">
        <f>IF(E46="-", "-", IF(E46="", "", G46*VLOOKUP(E46, 'SKU Маскарпоне'!$A$1:$C$50, 3, 0)))</f>
        <v/>
      </c>
      <c r="G46" s="18"/>
      <c r="H46" s="19" t="str">
        <f t="shared" ca="1" si="50"/>
        <v/>
      </c>
      <c r="I46" s="15" t="str">
        <f t="shared" ca="1" si="51"/>
        <v/>
      </c>
      <c r="J46" s="15" t="str">
        <f t="shared" ca="1" si="3"/>
        <v/>
      </c>
      <c r="L46" s="18">
        <f t="shared" ca="1" si="52"/>
        <v>0</v>
      </c>
      <c r="M46" s="14">
        <f t="shared" ca="1" si="53"/>
        <v>0</v>
      </c>
      <c r="N46" s="14">
        <f t="shared" si="54"/>
        <v>0</v>
      </c>
      <c r="O46" s="14">
        <f t="shared" ca="1" si="55"/>
        <v>0</v>
      </c>
      <c r="S46" s="15" t="str">
        <f t="shared" ca="1" si="56"/>
        <v/>
      </c>
      <c r="T46" s="15" t="str">
        <f t="shared" ca="1" si="9"/>
        <v/>
      </c>
    </row>
    <row r="47" spans="2:20" s="14" customFormat="1" ht="13.75" customHeight="1" x14ac:dyDescent="0.2">
      <c r="B47" s="15" t="str">
        <f>IF(E47="","",VLOOKUP(E47, 'SKU Маскарпоне'!$A$1:$B$50, 2, 0))</f>
        <v/>
      </c>
      <c r="C47" s="15" t="str">
        <f>IF(E47="","",VLOOKUP(E47, 'SKU заквасочник'!$A$1:$Z$80, IF(D47="-", 11, IF(D47="", 11,  MATCH(D47&amp;"", 'SKU заквасочник'!$A$1:$Z$1, 0))), 0))</f>
        <v/>
      </c>
      <c r="D47" s="16"/>
      <c r="F47" s="17" t="str">
        <f>IF(E47="-", "-", IF(E47="", "", G47*VLOOKUP(E47, 'SKU Маскарпоне'!$A$1:$C$50, 3, 0)))</f>
        <v/>
      </c>
      <c r="G47" s="18"/>
      <c r="H47" s="19" t="str">
        <f t="shared" ca="1" si="50"/>
        <v/>
      </c>
      <c r="I47" s="15" t="str">
        <f t="shared" ca="1" si="51"/>
        <v/>
      </c>
      <c r="J47" s="15" t="str">
        <f t="shared" ca="1" si="3"/>
        <v/>
      </c>
      <c r="L47" s="18">
        <f t="shared" ca="1" si="52"/>
        <v>0</v>
      </c>
      <c r="M47" s="14">
        <f t="shared" ca="1" si="53"/>
        <v>0</v>
      </c>
      <c r="N47" s="14">
        <f t="shared" si="54"/>
        <v>0</v>
      </c>
      <c r="O47" s="14">
        <f t="shared" ca="1" si="55"/>
        <v>0</v>
      </c>
      <c r="S47" s="15" t="str">
        <f t="shared" ca="1" si="56"/>
        <v/>
      </c>
      <c r="T47" s="15" t="str">
        <f t="shared" ca="1" si="9"/>
        <v/>
      </c>
    </row>
    <row r="48" spans="2:20" s="14" customFormat="1" ht="13.75" customHeight="1" x14ac:dyDescent="0.2">
      <c r="B48" s="15" t="str">
        <f>IF(E48="","",VLOOKUP(E48, 'SKU Маскарпоне'!$A$1:$B$50, 2, 0))</f>
        <v/>
      </c>
      <c r="C48" s="15" t="str">
        <f>IF(E48="","",VLOOKUP(E48, 'SKU заквасочник'!$A$1:$Z$80, IF(D48="-", 11, IF(D48="", 11,  MATCH(D48&amp;"", 'SKU заквасочник'!$A$1:$Z$1, 0))), 0))</f>
        <v/>
      </c>
      <c r="D48" s="16"/>
      <c r="F48" s="17" t="str">
        <f>IF(E48="-", "-", IF(E48="", "", G48*VLOOKUP(E48, 'SKU Маскарпоне'!$A$1:$C$50, 3, 0)))</f>
        <v/>
      </c>
      <c r="G48" s="18"/>
      <c r="H48" s="19" t="str">
        <f t="shared" ca="1" si="50"/>
        <v/>
      </c>
      <c r="I48" s="15" t="str">
        <f t="shared" ca="1" si="51"/>
        <v/>
      </c>
      <c r="J48" s="15" t="str">
        <f t="shared" ca="1" si="3"/>
        <v/>
      </c>
      <c r="L48" s="18">
        <f t="shared" ca="1" si="52"/>
        <v>0</v>
      </c>
      <c r="M48" s="14">
        <f t="shared" ca="1" si="53"/>
        <v>0</v>
      </c>
      <c r="N48" s="14">
        <f t="shared" si="54"/>
        <v>0</v>
      </c>
      <c r="O48" s="14">
        <f t="shared" ca="1" si="55"/>
        <v>0</v>
      </c>
      <c r="S48" s="15" t="str">
        <f t="shared" ca="1" si="56"/>
        <v/>
      </c>
      <c r="T48" s="15" t="str">
        <f t="shared" ca="1" si="9"/>
        <v/>
      </c>
    </row>
    <row r="49" spans="2:20" s="14" customFormat="1" ht="13.75" customHeight="1" x14ac:dyDescent="0.2">
      <c r="B49" s="15" t="str">
        <f>IF(E49="","",VLOOKUP(E49, 'SKU Маскарпоне'!$A$1:$B$50, 2, 0))</f>
        <v/>
      </c>
      <c r="C49" s="15" t="str">
        <f>IF(E49="","",VLOOKUP(E49, 'SKU заквасочник'!$A$1:$Z$80, IF(D49="-", 11, IF(D49="", 11,  MATCH(D49&amp;"", 'SKU заквасочник'!$A$1:$Z$1, 0))), 0))</f>
        <v/>
      </c>
      <c r="D49" s="16"/>
      <c r="F49" s="17" t="str">
        <f>IF(E49="-", "-", IF(E49="", "", G49*VLOOKUP(E49, 'SKU Маскарпоне'!$A$1:$C$50, 3, 0)))</f>
        <v/>
      </c>
      <c r="G49" s="18"/>
      <c r="H49" s="19" t="str">
        <f t="shared" ca="1" si="50"/>
        <v/>
      </c>
      <c r="I49" s="15" t="str">
        <f t="shared" ca="1" si="51"/>
        <v/>
      </c>
      <c r="J49" s="15" t="str">
        <f t="shared" ca="1" si="3"/>
        <v/>
      </c>
      <c r="L49" s="18">
        <f t="shared" ca="1" si="52"/>
        <v>0</v>
      </c>
      <c r="M49" s="14">
        <f t="shared" ca="1" si="53"/>
        <v>0</v>
      </c>
      <c r="N49" s="14">
        <f t="shared" si="54"/>
        <v>0</v>
      </c>
      <c r="O49" s="14">
        <f t="shared" ca="1" si="55"/>
        <v>0</v>
      </c>
      <c r="S49" s="15" t="str">
        <f t="shared" ca="1" si="56"/>
        <v/>
      </c>
      <c r="T49" s="15" t="str">
        <f t="shared" ca="1" si="9"/>
        <v/>
      </c>
    </row>
    <row r="50" spans="2:20" s="14" customFormat="1" ht="13.75" customHeight="1" x14ac:dyDescent="0.2">
      <c r="B50" s="15" t="str">
        <f>IF(E50="","",VLOOKUP(E50, 'SKU Маскарпоне'!$A$1:$B$50, 2, 0))</f>
        <v/>
      </c>
      <c r="C50" s="15" t="str">
        <f>IF(E50="","",VLOOKUP(E50, 'SKU заквасочник'!$A$1:$Z$80, IF(D50="-", 11, IF(D50="", 11,  MATCH(D50&amp;"", 'SKU заквасочник'!$A$1:$Z$1, 0))), 0))</f>
        <v/>
      </c>
      <c r="D50" s="16"/>
      <c r="F50" s="17" t="str">
        <f>IF(E50="-", "-", IF(E50="", "", G50*VLOOKUP(E50, 'SKU Маскарпоне'!$A$1:$C$50, 3, 0)))</f>
        <v/>
      </c>
      <c r="G50" s="18"/>
      <c r="H50" s="19" t="str">
        <f t="shared" ca="1" si="50"/>
        <v/>
      </c>
      <c r="I50" s="15" t="str">
        <f t="shared" ca="1" si="51"/>
        <v/>
      </c>
      <c r="J50" s="15" t="str">
        <f t="shared" ca="1" si="3"/>
        <v/>
      </c>
      <c r="L50" s="18">
        <f t="shared" ca="1" si="52"/>
        <v>0</v>
      </c>
      <c r="M50" s="14">
        <f t="shared" ca="1" si="53"/>
        <v>0</v>
      </c>
      <c r="N50" s="14">
        <f t="shared" si="54"/>
        <v>0</v>
      </c>
      <c r="O50" s="14">
        <f t="shared" ca="1" si="55"/>
        <v>0</v>
      </c>
      <c r="S50" s="15" t="str">
        <f t="shared" ca="1" si="56"/>
        <v/>
      </c>
      <c r="T50" s="15" t="str">
        <f t="shared" ca="1" si="9"/>
        <v/>
      </c>
    </row>
    <row r="51" spans="2:20" s="14" customFormat="1" ht="13.75" customHeight="1" x14ac:dyDescent="0.2">
      <c r="B51" s="15" t="str">
        <f>IF(E51="","",VLOOKUP(E51, 'SKU Маскарпоне'!$A$1:$B$50, 2, 0))</f>
        <v/>
      </c>
      <c r="C51" s="15" t="str">
        <f>IF(E51="","",VLOOKUP(E51, 'SKU заквасочник'!$A$1:$Z$80, IF(D51="-", 11, IF(D51="", 11,  MATCH(D51&amp;"", 'SKU заквасочник'!$A$1:$Z$1, 0))), 0))</f>
        <v/>
      </c>
      <c r="D51" s="16"/>
      <c r="F51" s="17" t="str">
        <f>IF(E51="-", "-", IF(E51="", "", G51*VLOOKUP(E51, 'SKU Маскарпоне'!$A$1:$C$50, 3, 0)))</f>
        <v/>
      </c>
      <c r="G51" s="18"/>
      <c r="H51" s="19" t="str">
        <f t="shared" ca="1" si="50"/>
        <v/>
      </c>
      <c r="I51" s="15" t="str">
        <f t="shared" ca="1" si="51"/>
        <v/>
      </c>
      <c r="J51" s="15" t="str">
        <f t="shared" ca="1" si="3"/>
        <v/>
      </c>
      <c r="L51" s="18">
        <f t="shared" ca="1" si="52"/>
        <v>0</v>
      </c>
      <c r="M51" s="14">
        <f t="shared" ca="1" si="53"/>
        <v>0</v>
      </c>
      <c r="N51" s="14">
        <f t="shared" si="54"/>
        <v>0</v>
      </c>
      <c r="O51" s="14">
        <f t="shared" ca="1" si="55"/>
        <v>0</v>
      </c>
      <c r="S51" s="15" t="str">
        <f t="shared" ca="1" si="56"/>
        <v/>
      </c>
      <c r="T51" s="15" t="str">
        <f t="shared" ca="1" si="9"/>
        <v/>
      </c>
    </row>
    <row r="52" spans="2:20" s="14" customFormat="1" ht="13.75" customHeight="1" x14ac:dyDescent="0.2">
      <c r="B52" s="15" t="str">
        <f>IF(E52="","",VLOOKUP(E52, 'SKU Маскарпоне'!$A$1:$B$50, 2, 0))</f>
        <v/>
      </c>
      <c r="C52" s="15" t="str">
        <f>IF(E52="","",VLOOKUP(E52, 'SKU заквасочник'!$A$1:$Z$80, IF(D52="-", 11, IF(D52="", 11,  MATCH(D52&amp;"", 'SKU заквасочник'!$A$1:$Z$1, 0))), 0))</f>
        <v/>
      </c>
      <c r="D52" s="16"/>
      <c r="F52" s="17" t="str">
        <f>IF(E52="-", "-", IF(E52="", "", G52*VLOOKUP(E52, 'SKU Маскарпоне'!$A$1:$C$50, 3, 0)))</f>
        <v/>
      </c>
      <c r="G52" s="18"/>
      <c r="H52" s="19" t="str">
        <f t="shared" ca="1" si="50"/>
        <v/>
      </c>
      <c r="I52" s="15" t="str">
        <f t="shared" ca="1" si="51"/>
        <v/>
      </c>
      <c r="J52" s="15" t="str">
        <f t="shared" ca="1" si="3"/>
        <v/>
      </c>
      <c r="L52" s="18">
        <f t="shared" ca="1" si="52"/>
        <v>0</v>
      </c>
      <c r="M52" s="14">
        <f t="shared" ca="1" si="53"/>
        <v>0</v>
      </c>
      <c r="N52" s="14">
        <f t="shared" si="54"/>
        <v>0</v>
      </c>
      <c r="O52" s="14">
        <f t="shared" ca="1" si="55"/>
        <v>0</v>
      </c>
      <c r="S52" s="15" t="str">
        <f t="shared" ca="1" si="56"/>
        <v/>
      </c>
      <c r="T52" s="15" t="str">
        <f t="shared" ca="1" si="9"/>
        <v/>
      </c>
    </row>
    <row r="53" spans="2:20" s="14" customFormat="1" ht="13.75" customHeight="1" x14ac:dyDescent="0.2">
      <c r="B53" s="15" t="str">
        <f>IF(E53="","",VLOOKUP(E53, 'SKU Маскарпоне'!$A$1:$B$50, 2, 0))</f>
        <v/>
      </c>
      <c r="C53" s="15" t="str">
        <f>IF(E53="","",VLOOKUP(E53, 'SKU заквасочник'!$A$1:$Z$80, IF(D53="-", 11, IF(D53="", 11,  MATCH(D53&amp;"", 'SKU заквасочник'!$A$1:$Z$1, 0))), 0))</f>
        <v/>
      </c>
      <c r="D53" s="16"/>
      <c r="F53" s="17" t="str">
        <f>IF(E53="-", "-", IF(E53="", "", G53*VLOOKUP(E53, 'SKU Маскарпоне'!$A$1:$C$50, 3, 0)))</f>
        <v/>
      </c>
      <c r="G53" s="18"/>
      <c r="H53" s="19" t="str">
        <f t="shared" ca="1" si="50"/>
        <v/>
      </c>
      <c r="I53" s="15" t="str">
        <f t="shared" ca="1" si="51"/>
        <v/>
      </c>
      <c r="J53" s="15" t="str">
        <f t="shared" ca="1" si="3"/>
        <v/>
      </c>
      <c r="L53" s="18">
        <f t="shared" ca="1" si="52"/>
        <v>0</v>
      </c>
      <c r="M53" s="14">
        <f t="shared" ca="1" si="53"/>
        <v>0</v>
      </c>
      <c r="N53" s="14">
        <f t="shared" si="54"/>
        <v>0</v>
      </c>
      <c r="O53" s="14">
        <f t="shared" ca="1" si="55"/>
        <v>0</v>
      </c>
      <c r="S53" s="15" t="str">
        <f t="shared" ca="1" si="56"/>
        <v/>
      </c>
      <c r="T53" s="15" t="str">
        <f t="shared" ca="1" si="9"/>
        <v/>
      </c>
    </row>
    <row r="54" spans="2:20" s="14" customFormat="1" ht="13.75" customHeight="1" x14ac:dyDescent="0.2">
      <c r="B54" s="15" t="str">
        <f>IF(E54="","",VLOOKUP(E54, 'SKU Маскарпоне'!$A$1:$B$50, 2, 0))</f>
        <v/>
      </c>
      <c r="C54" s="15" t="str">
        <f>IF(E54="","",VLOOKUP(E54, 'SKU заквасочник'!$A$1:$Z$80, IF(D54="-", 11, IF(D54="", 11,  MATCH(D54&amp;"", 'SKU заквасочник'!$A$1:$Z$1, 0))), 0))</f>
        <v/>
      </c>
      <c r="D54" s="16"/>
      <c r="F54" s="17" t="str">
        <f>IF(E54="-", "-", IF(E54="", "", G54*VLOOKUP(E54, 'SKU Маскарпоне'!$A$1:$C$50, 3, 0)))</f>
        <v/>
      </c>
      <c r="G54" s="18"/>
      <c r="H54" s="19" t="str">
        <f t="shared" ca="1" si="50"/>
        <v/>
      </c>
      <c r="I54" s="15" t="str">
        <f t="shared" ca="1" si="51"/>
        <v/>
      </c>
      <c r="J54" s="15" t="str">
        <f t="shared" ca="1" si="3"/>
        <v/>
      </c>
      <c r="L54" s="18">
        <f t="shared" ca="1" si="52"/>
        <v>0</v>
      </c>
      <c r="M54" s="14">
        <f t="shared" ca="1" si="53"/>
        <v>0</v>
      </c>
      <c r="N54" s="14">
        <f t="shared" si="54"/>
        <v>0</v>
      </c>
      <c r="O54" s="14">
        <f t="shared" ca="1" si="55"/>
        <v>0</v>
      </c>
      <c r="S54" s="15" t="str">
        <f t="shared" ca="1" si="56"/>
        <v/>
      </c>
      <c r="T54" s="15" t="str">
        <f t="shared" ca="1" si="9"/>
        <v/>
      </c>
    </row>
    <row r="55" spans="2:20" s="14" customFormat="1" ht="13.75" customHeight="1" x14ac:dyDescent="0.2">
      <c r="B55" s="15" t="str">
        <f>IF(E55="","",VLOOKUP(E55, 'SKU Маскарпоне'!$A$1:$B$50, 2, 0))</f>
        <v/>
      </c>
      <c r="C55" s="15" t="str">
        <f>IF(E55="","",VLOOKUP(E55, 'SKU заквасочник'!$A$1:$Z$80, IF(D55="-", 11, IF(D55="", 11,  MATCH(D55&amp;"", 'SKU заквасочник'!$A$1:$Z$1, 0))), 0))</f>
        <v/>
      </c>
      <c r="D55" s="16"/>
      <c r="F55" s="17" t="str">
        <f>IF(E55="-", "-", IF(E55="", "", G55*VLOOKUP(E55, 'SKU Маскарпоне'!$A$1:$C$50, 3, 0)))</f>
        <v/>
      </c>
      <c r="G55" s="18"/>
      <c r="H55" s="19" t="str">
        <f t="shared" ca="1" si="50"/>
        <v/>
      </c>
      <c r="I55" s="15" t="str">
        <f t="shared" ca="1" si="51"/>
        <v/>
      </c>
      <c r="J55" s="15" t="str">
        <f t="shared" ca="1" si="3"/>
        <v/>
      </c>
      <c r="L55" s="18">
        <f t="shared" ca="1" si="52"/>
        <v>0</v>
      </c>
      <c r="M55" s="14">
        <f t="shared" ca="1" si="53"/>
        <v>0</v>
      </c>
      <c r="N55" s="14">
        <f t="shared" si="54"/>
        <v>0</v>
      </c>
      <c r="O55" s="14">
        <f t="shared" ca="1" si="55"/>
        <v>0</v>
      </c>
      <c r="S55" s="15" t="str">
        <f t="shared" ca="1" si="56"/>
        <v/>
      </c>
      <c r="T55" s="15" t="str">
        <f t="shared" ca="1" si="9"/>
        <v/>
      </c>
    </row>
    <row r="56" spans="2:20" s="14" customFormat="1" ht="13.75" customHeight="1" x14ac:dyDescent="0.2">
      <c r="B56" s="15" t="str">
        <f>IF(E56="","",VLOOKUP(E56, 'SKU Маскарпоне'!$A$1:$B$50, 2, 0))</f>
        <v/>
      </c>
      <c r="C56" s="15" t="str">
        <f>IF(E56="","",VLOOKUP(E56, 'SKU заквасочник'!$A$1:$Z$80, IF(D56="-", 11, IF(D56="", 11,  MATCH(D56&amp;"", 'SKU заквасочник'!$A$1:$Z$1, 0))), 0))</f>
        <v/>
      </c>
      <c r="D56" s="16"/>
      <c r="F56" s="17" t="str">
        <f>IF(E56="-", "-", IF(E56="", "", G56*VLOOKUP(E56, 'SKU Маскарпоне'!$A$1:$C$50, 3, 0)))</f>
        <v/>
      </c>
      <c r="G56" s="18"/>
      <c r="H56" s="19" t="str">
        <f t="shared" ca="1" si="50"/>
        <v/>
      </c>
      <c r="I56" s="15" t="str">
        <f t="shared" ca="1" si="51"/>
        <v/>
      </c>
      <c r="J56" s="15" t="str">
        <f t="shared" ca="1" si="3"/>
        <v/>
      </c>
      <c r="L56" s="18">
        <f t="shared" ca="1" si="52"/>
        <v>0</v>
      </c>
      <c r="M56" s="14">
        <f t="shared" ca="1" si="53"/>
        <v>0</v>
      </c>
      <c r="N56" s="14">
        <f t="shared" si="54"/>
        <v>0</v>
      </c>
      <c r="O56" s="14">
        <f t="shared" ca="1" si="55"/>
        <v>0</v>
      </c>
      <c r="S56" s="15" t="str">
        <f t="shared" ca="1" si="56"/>
        <v/>
      </c>
      <c r="T56" s="15" t="str">
        <f t="shared" ca="1" si="9"/>
        <v/>
      </c>
    </row>
    <row r="57" spans="2:20" s="14" customFormat="1" ht="13.75" customHeight="1" x14ac:dyDescent="0.2">
      <c r="B57" s="15" t="str">
        <f>IF(E57="","",VLOOKUP(E57, 'SKU Маскарпоне'!$A$1:$B$50, 2, 0))</f>
        <v/>
      </c>
      <c r="C57" s="15" t="str">
        <f>IF(E57="","",VLOOKUP(E57, 'SKU заквасочник'!$A$1:$Z$80, IF(D57="-", 11, IF(D57="", 11,  MATCH(D57&amp;"", 'SKU заквасочник'!$A$1:$Z$1, 0))), 0))</f>
        <v/>
      </c>
      <c r="D57" s="16"/>
      <c r="F57" s="17" t="str">
        <f>IF(E57="-", "-", IF(E57="", "", G57*VLOOKUP(E57, 'SKU Маскарпоне'!$A$1:$C$50, 3, 0)))</f>
        <v/>
      </c>
      <c r="G57" s="18"/>
      <c r="H57" s="19" t="str">
        <f t="shared" ca="1" si="50"/>
        <v/>
      </c>
      <c r="I57" s="15" t="str">
        <f t="shared" ca="1" si="51"/>
        <v/>
      </c>
      <c r="J57" s="15" t="str">
        <f t="shared" ca="1" si="3"/>
        <v/>
      </c>
      <c r="L57" s="18">
        <f t="shared" ca="1" si="52"/>
        <v>0</v>
      </c>
      <c r="M57" s="14">
        <f t="shared" ca="1" si="53"/>
        <v>0</v>
      </c>
      <c r="N57" s="14">
        <f t="shared" si="54"/>
        <v>0</v>
      </c>
      <c r="O57" s="14">
        <f t="shared" ca="1" si="55"/>
        <v>0</v>
      </c>
      <c r="S57" s="15" t="str">
        <f t="shared" ca="1" si="56"/>
        <v/>
      </c>
      <c r="T57" s="15" t="str">
        <f t="shared" ca="1" si="9"/>
        <v/>
      </c>
    </row>
    <row r="58" spans="2:20" s="14" customFormat="1" ht="13.75" customHeight="1" x14ac:dyDescent="0.2">
      <c r="B58" s="15" t="str">
        <f>IF(E58="","",VLOOKUP(E58, 'SKU Маскарпоне'!$A$1:$B$50, 2, 0))</f>
        <v/>
      </c>
      <c r="C58" s="15" t="str">
        <f>IF(E58="","",VLOOKUP(E58, 'SKU заквасочник'!$A$1:$Z$80, IF(D58="-", 11, IF(D58="", 11,  MATCH(D58&amp;"", 'SKU заквасочник'!$A$1:$Z$1, 0))), 0))</f>
        <v/>
      </c>
      <c r="D58" s="16"/>
      <c r="F58" s="17" t="str">
        <f>IF(E58="-", "-", IF(E58="", "", G58*VLOOKUP(E58, 'SKU Маскарпоне'!$A$1:$C$50, 3, 0)))</f>
        <v/>
      </c>
      <c r="G58" s="18"/>
      <c r="H58" s="19" t="str">
        <f t="shared" ca="1" si="50"/>
        <v/>
      </c>
      <c r="I58" s="15" t="str">
        <f t="shared" ca="1" si="51"/>
        <v/>
      </c>
      <c r="J58" s="15" t="str">
        <f t="shared" ca="1" si="3"/>
        <v/>
      </c>
      <c r="L58" s="18">
        <f t="shared" ca="1" si="52"/>
        <v>0</v>
      </c>
      <c r="M58" s="14">
        <f t="shared" ca="1" si="53"/>
        <v>0</v>
      </c>
      <c r="N58" s="14">
        <f t="shared" si="54"/>
        <v>0</v>
      </c>
      <c r="O58" s="14">
        <f t="shared" ca="1" si="55"/>
        <v>0</v>
      </c>
      <c r="S58" s="15" t="str">
        <f t="shared" ca="1" si="56"/>
        <v/>
      </c>
      <c r="T58" s="15" t="str">
        <f t="shared" ca="1" si="9"/>
        <v/>
      </c>
    </row>
    <row r="59" spans="2:20" s="14" customFormat="1" ht="13.75" customHeight="1" x14ac:dyDescent="0.2">
      <c r="B59" s="15" t="str">
        <f>IF(E59="","",VLOOKUP(E59, 'SKU Маскарпоне'!$A$1:$B$50, 2, 0))</f>
        <v/>
      </c>
      <c r="C59" s="15" t="str">
        <f>IF(E59="","",VLOOKUP(E59, 'SKU заквасочник'!$A$1:$Z$80, IF(D59="-", 11, IF(D59="", 11,  MATCH(D59&amp;"", 'SKU заквасочник'!$A$1:$Z$1, 0))), 0))</f>
        <v/>
      </c>
      <c r="D59" s="16"/>
      <c r="F59" s="17" t="str">
        <f>IF(E59="-", "-", IF(E59="", "", G59*VLOOKUP(E59, 'SKU Маскарпоне'!$A$1:$C$50, 3, 0)))</f>
        <v/>
      </c>
      <c r="G59" s="18"/>
      <c r="H59" s="19" t="str">
        <f t="shared" ca="1" si="50"/>
        <v/>
      </c>
      <c r="I59" s="15" t="str">
        <f t="shared" ca="1" si="51"/>
        <v/>
      </c>
      <c r="J59" s="15" t="str">
        <f t="shared" ca="1" si="3"/>
        <v/>
      </c>
      <c r="L59" s="18">
        <f t="shared" ca="1" si="52"/>
        <v>0</v>
      </c>
      <c r="M59" s="14">
        <f t="shared" ca="1" si="53"/>
        <v>0</v>
      </c>
      <c r="N59" s="14">
        <f t="shared" si="54"/>
        <v>0</v>
      </c>
      <c r="O59" s="14">
        <f t="shared" ca="1" si="55"/>
        <v>0</v>
      </c>
      <c r="S59" s="15" t="str">
        <f t="shared" ca="1" si="56"/>
        <v/>
      </c>
      <c r="T59" s="15" t="str">
        <f t="shared" ca="1" si="9"/>
        <v/>
      </c>
    </row>
    <row r="60" spans="2:20" s="14" customFormat="1" ht="13.75" customHeight="1" x14ac:dyDescent="0.2">
      <c r="B60" s="15" t="str">
        <f>IF(E60="","",VLOOKUP(E60, 'SKU Маскарпоне'!$A$1:$B$50, 2, 0))</f>
        <v/>
      </c>
      <c r="C60" s="15" t="str">
        <f>IF(E60="","",VLOOKUP(E60, 'SKU заквасочник'!$A$1:$Z$80, IF(D60="-", 11, IF(D60="", 11,  MATCH(D60&amp;"", 'SKU заквасочник'!$A$1:$Z$1, 0))), 0))</f>
        <v/>
      </c>
      <c r="D60" s="16"/>
      <c r="F60" s="17" t="str">
        <f>IF(E60="-", "-", IF(E60="", "", G60*VLOOKUP(E60, 'SKU Маскарпоне'!$A$1:$C$50, 3, 0)))</f>
        <v/>
      </c>
      <c r="G60" s="18"/>
      <c r="H60" s="19" t="str">
        <f t="shared" ca="1" si="50"/>
        <v/>
      </c>
      <c r="I60" s="15" t="str">
        <f t="shared" ca="1" si="51"/>
        <v/>
      </c>
      <c r="J60" s="15" t="str">
        <f t="shared" ca="1" si="3"/>
        <v/>
      </c>
      <c r="L60" s="18">
        <f t="shared" ca="1" si="52"/>
        <v>0</v>
      </c>
      <c r="M60" s="14">
        <f t="shared" ca="1" si="53"/>
        <v>0</v>
      </c>
      <c r="N60" s="14">
        <f t="shared" si="54"/>
        <v>0</v>
      </c>
      <c r="O60" s="14">
        <f t="shared" ca="1" si="55"/>
        <v>0</v>
      </c>
      <c r="S60" s="15" t="str">
        <f t="shared" ca="1" si="56"/>
        <v/>
      </c>
      <c r="T60" s="15" t="str">
        <f t="shared" ca="1" si="9"/>
        <v/>
      </c>
    </row>
    <row r="61" spans="2:20" s="14" customFormat="1" ht="13.75" customHeight="1" x14ac:dyDescent="0.2">
      <c r="B61" s="15" t="str">
        <f>IF(E61="","",VLOOKUP(E61, 'SKU Маскарпоне'!$A$1:$B$50, 2, 0))</f>
        <v/>
      </c>
      <c r="C61" s="15" t="str">
        <f>IF(E61="","",VLOOKUP(E61, 'SKU заквасочник'!$A$1:$Z$80, IF(D61="-", 11, IF(D61="", 11,  MATCH(D61&amp;"", 'SKU заквасочник'!$A$1:$Z$1, 0))), 0))</f>
        <v/>
      </c>
      <c r="D61" s="16"/>
      <c r="F61" s="17" t="str">
        <f>IF(E61="-", "-", IF(E61="", "", G61*VLOOKUP(E61, 'SKU Маскарпоне'!$A$1:$C$50, 3, 0)))</f>
        <v/>
      </c>
      <c r="G61" s="18"/>
      <c r="H61" s="19" t="str">
        <f t="shared" ca="1" si="50"/>
        <v/>
      </c>
      <c r="I61" s="15" t="str">
        <f t="shared" ca="1" si="51"/>
        <v/>
      </c>
      <c r="J61" s="15" t="str">
        <f t="shared" ca="1" si="3"/>
        <v/>
      </c>
      <c r="L61" s="18">
        <f t="shared" ca="1" si="52"/>
        <v>0</v>
      </c>
      <c r="M61" s="14">
        <f t="shared" ca="1" si="53"/>
        <v>0</v>
      </c>
      <c r="N61" s="14">
        <f t="shared" si="54"/>
        <v>0</v>
      </c>
      <c r="O61" s="14">
        <f t="shared" ca="1" si="55"/>
        <v>0</v>
      </c>
      <c r="S61" s="15" t="str">
        <f t="shared" ca="1" si="56"/>
        <v/>
      </c>
      <c r="T61" s="15" t="str">
        <f t="shared" ca="1" si="9"/>
        <v/>
      </c>
    </row>
    <row r="62" spans="2:20" s="14" customFormat="1" ht="13.75" customHeight="1" x14ac:dyDescent="0.2">
      <c r="B62" s="15" t="str">
        <f>IF(E62="","",VLOOKUP(E62, 'SKU Маскарпоне'!$A$1:$B$50, 2, 0))</f>
        <v/>
      </c>
      <c r="C62" s="15" t="str">
        <f>IF(E62="","",VLOOKUP(E62, 'SKU заквасочник'!$A$1:$Z$80, IF(D62="-", 11, IF(D62="", 11,  MATCH(D62&amp;"", 'SKU заквасочник'!$A$1:$Z$1, 0))), 0))</f>
        <v/>
      </c>
      <c r="D62" s="16"/>
      <c r="F62" s="17" t="str">
        <f>IF(E62="-", "-", IF(E62="", "", G62*VLOOKUP(E62, 'SKU Маскарпоне'!$A$1:$C$50, 3, 0)))</f>
        <v/>
      </c>
      <c r="G62" s="18"/>
      <c r="H62" s="19" t="str">
        <f t="shared" ca="1" si="50"/>
        <v/>
      </c>
      <c r="I62" s="15" t="str">
        <f t="shared" ca="1" si="51"/>
        <v/>
      </c>
      <c r="J62" s="15" t="str">
        <f t="shared" ca="1" si="3"/>
        <v/>
      </c>
      <c r="L62" s="18">
        <f t="shared" ca="1" si="52"/>
        <v>0</v>
      </c>
      <c r="M62" s="14">
        <f t="shared" ca="1" si="53"/>
        <v>0</v>
      </c>
      <c r="N62" s="14">
        <f t="shared" si="54"/>
        <v>0</v>
      </c>
      <c r="O62" s="14">
        <f t="shared" ca="1" si="55"/>
        <v>0</v>
      </c>
      <c r="S62" s="15" t="str">
        <f t="shared" ca="1" si="56"/>
        <v/>
      </c>
      <c r="T62" s="15" t="str">
        <f t="shared" ca="1" si="9"/>
        <v/>
      </c>
    </row>
    <row r="63" spans="2:20" s="14" customFormat="1" ht="13.75" customHeight="1" x14ac:dyDescent="0.2">
      <c r="B63" s="15" t="str">
        <f>IF(E63="","",VLOOKUP(E63, 'SKU Маскарпоне'!$A$1:$B$50, 2, 0))</f>
        <v/>
      </c>
      <c r="C63" s="15" t="str">
        <f>IF(E63="","",VLOOKUP(E63, 'SKU заквасочник'!$A$1:$Z$80, IF(D63="-", 11, IF(D63="", 11,  MATCH(D63&amp;"", 'SKU заквасочник'!$A$1:$Z$1, 0))), 0))</f>
        <v/>
      </c>
      <c r="D63" s="16"/>
      <c r="F63" s="17" t="str">
        <f>IF(E63="-", "-", IF(E63="", "", G63*VLOOKUP(E63, 'SKU Маскарпоне'!$A$1:$C$50, 3, 0)))</f>
        <v/>
      </c>
      <c r="G63" s="18"/>
      <c r="H63" s="19" t="str">
        <f t="shared" ca="1" si="50"/>
        <v/>
      </c>
      <c r="I63" s="15" t="str">
        <f t="shared" ca="1" si="51"/>
        <v/>
      </c>
      <c r="J63" s="15" t="str">
        <f t="shared" ca="1" si="3"/>
        <v/>
      </c>
      <c r="L63" s="18">
        <f t="shared" ca="1" si="52"/>
        <v>0</v>
      </c>
      <c r="M63" s="14">
        <f t="shared" ca="1" si="53"/>
        <v>0</v>
      </c>
      <c r="N63" s="14">
        <f t="shared" si="54"/>
        <v>0</v>
      </c>
      <c r="O63" s="14">
        <f t="shared" ca="1" si="55"/>
        <v>0</v>
      </c>
      <c r="S63" s="15" t="str">
        <f t="shared" ca="1" si="56"/>
        <v/>
      </c>
      <c r="T63" s="15" t="str">
        <f t="shared" ca="1" si="9"/>
        <v/>
      </c>
    </row>
    <row r="64" spans="2:20" s="14" customFormat="1" ht="13.75" customHeight="1" x14ac:dyDescent="0.2">
      <c r="B64" s="15" t="str">
        <f>IF(E64="","",VLOOKUP(E64, 'SKU Маскарпоне'!$A$1:$B$50, 2, 0))</f>
        <v/>
      </c>
      <c r="C64" s="15" t="str">
        <f>IF(E64="","",VLOOKUP(E64, 'SKU заквасочник'!$A$1:$Z$80, IF(D64="-", 11, IF(D64="", 11,  MATCH(D64&amp;"", 'SKU заквасочник'!$A$1:$Z$1, 0))), 0))</f>
        <v/>
      </c>
      <c r="D64" s="16"/>
      <c r="F64" s="17" t="str">
        <f>IF(E64="-", "-", IF(E64="", "", G64*VLOOKUP(E64, 'SKU Маскарпоне'!$A$1:$C$50, 3, 0)))</f>
        <v/>
      </c>
      <c r="G64" s="18"/>
      <c r="H64" s="19" t="str">
        <f t="shared" ca="1" si="50"/>
        <v/>
      </c>
      <c r="I64" s="15" t="str">
        <f t="shared" ca="1" si="51"/>
        <v/>
      </c>
      <c r="J64" s="15" t="str">
        <f t="shared" ca="1" si="3"/>
        <v/>
      </c>
      <c r="L64" s="18">
        <f t="shared" ca="1" si="52"/>
        <v>0</v>
      </c>
      <c r="M64" s="14">
        <f t="shared" ca="1" si="53"/>
        <v>0</v>
      </c>
      <c r="N64" s="14">
        <f t="shared" si="54"/>
        <v>0</v>
      </c>
      <c r="O64" s="14">
        <f t="shared" ca="1" si="55"/>
        <v>0</v>
      </c>
      <c r="S64" s="15" t="str">
        <f t="shared" ca="1" si="56"/>
        <v/>
      </c>
      <c r="T64" s="15" t="str">
        <f t="shared" ca="1" si="9"/>
        <v/>
      </c>
    </row>
    <row r="65" spans="2:20" s="14" customFormat="1" ht="13.75" customHeight="1" x14ac:dyDescent="0.2">
      <c r="B65" s="15" t="str">
        <f>IF(E65="","",VLOOKUP(E65, 'SKU Маскарпоне'!$A$1:$B$50, 2, 0))</f>
        <v/>
      </c>
      <c r="C65" s="15" t="str">
        <f>IF(E65="","",VLOOKUP(E65, 'SKU заквасочник'!$A$1:$Z$80, IF(D65="-", 11, IF(D65="", 11,  MATCH(D65&amp;"", 'SKU заквасочник'!$A$1:$Z$1, 0))), 0))</f>
        <v/>
      </c>
      <c r="D65" s="16"/>
      <c r="F65" s="17" t="str">
        <f>IF(E65="-", "-", IF(E65="", "", G65*VLOOKUP(E65, 'SKU Маскарпоне'!$A$1:$C$50, 3, 0)))</f>
        <v/>
      </c>
      <c r="G65" s="18"/>
      <c r="H65" s="19" t="str">
        <f t="shared" ca="1" si="50"/>
        <v/>
      </c>
      <c r="I65" s="15" t="str">
        <f t="shared" ca="1" si="51"/>
        <v/>
      </c>
      <c r="J65" s="15" t="str">
        <f t="shared" ca="1" si="3"/>
        <v/>
      </c>
      <c r="L65" s="18">
        <f t="shared" ca="1" si="52"/>
        <v>0</v>
      </c>
      <c r="M65" s="14">
        <f t="shared" ca="1" si="53"/>
        <v>0</v>
      </c>
      <c r="N65" s="14">
        <f t="shared" si="54"/>
        <v>0</v>
      </c>
      <c r="O65" s="14">
        <f t="shared" ca="1" si="55"/>
        <v>0</v>
      </c>
      <c r="S65" s="15" t="str">
        <f t="shared" ca="1" si="56"/>
        <v/>
      </c>
      <c r="T65" s="15" t="str">
        <f t="shared" ca="1" si="9"/>
        <v/>
      </c>
    </row>
    <row r="66" spans="2:20" s="14" customFormat="1" ht="13.75" customHeight="1" x14ac:dyDescent="0.2">
      <c r="B66" s="15" t="str">
        <f>IF(E66="","",VLOOKUP(E66, 'SKU Маскарпоне'!$A$1:$B$50, 2, 0))</f>
        <v/>
      </c>
      <c r="C66" s="15" t="str">
        <f>IF(E66="","",VLOOKUP(E66, 'SKU заквасочник'!$A$1:$Z$80, IF(D66="-", 11, IF(D66="", 11,  MATCH(D66&amp;"", 'SKU заквасочник'!$A$1:$Z$1, 0))), 0))</f>
        <v/>
      </c>
      <c r="D66" s="16"/>
      <c r="F66" s="17" t="str">
        <f>IF(E66="-", "-", IF(E66="", "", G66*VLOOKUP(E66, 'SKU Маскарпоне'!$A$1:$C$50, 3, 0)))</f>
        <v/>
      </c>
      <c r="G66" s="18"/>
      <c r="H66" s="19" t="str">
        <f t="shared" ca="1" si="50"/>
        <v/>
      </c>
      <c r="I66" s="15" t="str">
        <f t="shared" ca="1" si="51"/>
        <v/>
      </c>
      <c r="J66" s="15" t="str">
        <f t="shared" ca="1" si="3"/>
        <v/>
      </c>
      <c r="L66" s="18">
        <f t="shared" ca="1" si="52"/>
        <v>0</v>
      </c>
      <c r="M66" s="14">
        <f t="shared" ca="1" si="53"/>
        <v>0</v>
      </c>
      <c r="N66" s="14">
        <f t="shared" si="54"/>
        <v>0</v>
      </c>
      <c r="O66" s="14">
        <f t="shared" ca="1" si="55"/>
        <v>0</v>
      </c>
      <c r="S66" s="15" t="str">
        <f t="shared" ca="1" si="56"/>
        <v/>
      </c>
      <c r="T66" s="15" t="str">
        <f t="shared" ca="1" si="9"/>
        <v/>
      </c>
    </row>
    <row r="67" spans="2:20" s="14" customFormat="1" ht="13.75" customHeight="1" x14ac:dyDescent="0.2">
      <c r="B67" s="15" t="str">
        <f>IF(E67="","",VLOOKUP(E67, 'SKU Маскарпоне'!$A$1:$B$50, 2, 0))</f>
        <v/>
      </c>
      <c r="C67" s="15" t="str">
        <f>IF(E67="","",VLOOKUP(E67, 'SKU заквасочник'!$A$1:$Z$80, IF(D67="-", 11, IF(D67="", 11,  MATCH(D67&amp;"", 'SKU заквасочник'!$A$1:$Z$1, 0))), 0))</f>
        <v/>
      </c>
      <c r="D67" s="16"/>
      <c r="F67" s="17" t="str">
        <f>IF(E67="-", "-", IF(E67="", "", G67*VLOOKUP(E67, 'SKU Маскарпоне'!$A$1:$C$50, 3, 0)))</f>
        <v/>
      </c>
      <c r="G67" s="18"/>
      <c r="H67" s="19" t="str">
        <f t="shared" ca="1" si="50"/>
        <v/>
      </c>
      <c r="I67" s="15" t="str">
        <f t="shared" ca="1" si="51"/>
        <v/>
      </c>
      <c r="J67" s="15" t="str">
        <f t="shared" ca="1" si="3"/>
        <v/>
      </c>
      <c r="L67" s="18">
        <f t="shared" ca="1" si="52"/>
        <v>0</v>
      </c>
      <c r="M67" s="14">
        <f t="shared" ca="1" si="53"/>
        <v>0</v>
      </c>
      <c r="N67" s="14">
        <f t="shared" si="54"/>
        <v>0</v>
      </c>
      <c r="O67" s="14">
        <f t="shared" ca="1" si="55"/>
        <v>0</v>
      </c>
      <c r="S67" s="15" t="str">
        <f t="shared" ca="1" si="56"/>
        <v/>
      </c>
      <c r="T67" s="15" t="str">
        <f t="shared" ca="1" si="9"/>
        <v/>
      </c>
    </row>
    <row r="68" spans="2:20" s="14" customFormat="1" ht="13.75" customHeight="1" x14ac:dyDescent="0.2">
      <c r="B68" s="15" t="str">
        <f>IF(E68="","",VLOOKUP(E68, 'SKU Маскарпоне'!$A$1:$B$50, 2, 0))</f>
        <v/>
      </c>
      <c r="C68" s="15" t="str">
        <f>IF(E68="","",VLOOKUP(E68, 'SKU заквасочник'!$A$1:$Z$80, IF(D68="-", 11, IF(D68="", 11,  MATCH(D68&amp;"", 'SKU заквасочник'!$A$1:$Z$1, 0))), 0))</f>
        <v/>
      </c>
      <c r="D68" s="16"/>
      <c r="F68" s="17" t="str">
        <f>IF(E68="-", "-", IF(E68="", "", G68*VLOOKUP(E68, 'SKU Маскарпоне'!$A$1:$C$50, 3, 0)))</f>
        <v/>
      </c>
      <c r="G68" s="18"/>
      <c r="H68" s="19" t="str">
        <f t="shared" ref="H68:H99" ca="1" si="57">IF(K68="","",(INDIRECT("O" &amp; ROW() - 1) - O68))</f>
        <v/>
      </c>
      <c r="I68" s="15" t="str">
        <f t="shared" ref="I68:I99" ca="1" si="58">IF(K68 = "-", INDIRECT("D" &amp; ROW() - 1) * 1890,"")</f>
        <v/>
      </c>
      <c r="J68" s="15" t="str">
        <f t="shared" ref="J68:J131" ca="1" si="59">IF(K68 = "-", INDIRECT("C" &amp; ROW() - 1),"")</f>
        <v/>
      </c>
      <c r="L68" s="18">
        <f t="shared" ref="L68:L99" ca="1" si="60">IF(K68 = "-", -INDIRECT("C" &amp; ROW() - 1),G68)</f>
        <v>0</v>
      </c>
      <c r="M68" s="14">
        <f t="shared" ref="M68:M75" ca="1" si="61">IF(K68 = "-", SUM(INDIRECT(ADDRESS(2,COLUMN(L68)) &amp; ":" &amp; ADDRESS(ROW(),COLUMN(L68)))), 0)</f>
        <v>0</v>
      </c>
      <c r="N68" s="14">
        <f t="shared" ref="N68:N99" si="62">IF(K68="-",1,0)</f>
        <v>0</v>
      </c>
      <c r="O68" s="14">
        <f t="shared" ref="O68:O99" ca="1" si="63">IF(M68 = 0, INDIRECT("O" &amp; ROW() - 1), M68)</f>
        <v>0</v>
      </c>
      <c r="S68" s="15" t="str">
        <f t="shared" ref="S68:S99" ca="1" si="64">IF(R68 = "", "", R68 / INDIRECT("D" &amp; ROW() - 1) )</f>
        <v/>
      </c>
      <c r="T68" s="15" t="str">
        <f t="shared" ref="T68:T131" ca="1" si="65">IF(K68="-",IF(ISNUMBER(SEARCH(",", INDIRECT("B" &amp; ROW() - 1) )),1,""), "")</f>
        <v/>
      </c>
    </row>
    <row r="69" spans="2:20" s="14" customFormat="1" ht="13.75" customHeight="1" x14ac:dyDescent="0.2">
      <c r="B69" s="15" t="str">
        <f>IF(E69="","",VLOOKUP(E69, 'SKU Маскарпоне'!$A$1:$B$50, 2, 0))</f>
        <v/>
      </c>
      <c r="C69" s="15" t="str">
        <f>IF(E69="","",VLOOKUP(E69, 'SKU заквасочник'!$A$1:$Z$80, IF(D69="-", 11, IF(D69="", 11,  MATCH(D69&amp;"", 'SKU заквасочник'!$A$1:$Z$1, 0))), 0))</f>
        <v/>
      </c>
      <c r="D69" s="16"/>
      <c r="F69" s="17" t="str">
        <f>IF(E69="-", "-", IF(E69="", "", G69*VLOOKUP(E69, 'SKU Маскарпоне'!$A$1:$C$50, 3, 0)))</f>
        <v/>
      </c>
      <c r="G69" s="18"/>
      <c r="H69" s="19" t="str">
        <f t="shared" ca="1" si="57"/>
        <v/>
      </c>
      <c r="I69" s="15" t="str">
        <f t="shared" ca="1" si="58"/>
        <v/>
      </c>
      <c r="J69" s="15" t="str">
        <f t="shared" ca="1" si="59"/>
        <v/>
      </c>
      <c r="L69" s="18">
        <f t="shared" ca="1" si="60"/>
        <v>0</v>
      </c>
      <c r="M69" s="14">
        <f t="shared" ca="1" si="61"/>
        <v>0</v>
      </c>
      <c r="N69" s="14">
        <f t="shared" si="62"/>
        <v>0</v>
      </c>
      <c r="O69" s="14">
        <f t="shared" ca="1" si="63"/>
        <v>0</v>
      </c>
      <c r="S69" s="15" t="str">
        <f t="shared" ca="1" si="64"/>
        <v/>
      </c>
      <c r="T69" s="15" t="str">
        <f t="shared" ca="1" si="65"/>
        <v/>
      </c>
    </row>
    <row r="70" spans="2:20" s="14" customFormat="1" ht="13.75" customHeight="1" x14ac:dyDescent="0.2">
      <c r="B70" s="15" t="str">
        <f>IF(E70="","",VLOOKUP(E70, 'SKU Маскарпоне'!$A$1:$B$50, 2, 0))</f>
        <v/>
      </c>
      <c r="C70" s="15" t="str">
        <f>IF(E70="","",VLOOKUP(E70, 'SKU заквасочник'!$A$1:$Z$80, IF(D70="-", 11, IF(D70="", 11,  MATCH(D70&amp;"", 'SKU заквасочник'!$A$1:$Z$1, 0))), 0))</f>
        <v/>
      </c>
      <c r="D70" s="16"/>
      <c r="F70" s="17" t="str">
        <f>IF(E70="-", "-", IF(E70="", "", G70*VLOOKUP(E70, 'SKU Маскарпоне'!$A$1:$C$50, 3, 0)))</f>
        <v/>
      </c>
      <c r="G70" s="18"/>
      <c r="H70" s="19" t="str">
        <f t="shared" ca="1" si="57"/>
        <v/>
      </c>
      <c r="I70" s="15" t="str">
        <f t="shared" ca="1" si="58"/>
        <v/>
      </c>
      <c r="J70" s="15" t="str">
        <f t="shared" ca="1" si="59"/>
        <v/>
      </c>
      <c r="L70" s="18">
        <f t="shared" ca="1" si="60"/>
        <v>0</v>
      </c>
      <c r="M70" s="14">
        <f t="shared" ca="1" si="61"/>
        <v>0</v>
      </c>
      <c r="N70" s="14">
        <f t="shared" si="62"/>
        <v>0</v>
      </c>
      <c r="O70" s="14">
        <f t="shared" ca="1" si="63"/>
        <v>0</v>
      </c>
      <c r="S70" s="15" t="str">
        <f t="shared" ca="1" si="64"/>
        <v/>
      </c>
      <c r="T70" s="15" t="str">
        <f t="shared" ca="1" si="65"/>
        <v/>
      </c>
    </row>
    <row r="71" spans="2:20" s="14" customFormat="1" ht="13.75" customHeight="1" x14ac:dyDescent="0.2">
      <c r="B71" s="15" t="str">
        <f>IF(E71="","",VLOOKUP(E71, 'SKU Маскарпоне'!$A$1:$B$50, 2, 0))</f>
        <v/>
      </c>
      <c r="C71" s="15" t="str">
        <f>IF(E71="","",VLOOKUP(E71, 'SKU заквасочник'!$A$1:$Z$80, IF(D71="-", 11, IF(D71="", 11,  MATCH(D71&amp;"", 'SKU заквасочник'!$A$1:$Z$1, 0))), 0))</f>
        <v/>
      </c>
      <c r="D71" s="16"/>
      <c r="F71" s="17" t="str">
        <f>IF(E71="-", "-", IF(E71="", "", G71*VLOOKUP(E71, 'SKU Маскарпоне'!$A$1:$C$50, 3, 0)))</f>
        <v/>
      </c>
      <c r="G71" s="18"/>
      <c r="H71" s="19" t="str">
        <f t="shared" ca="1" si="57"/>
        <v/>
      </c>
      <c r="I71" s="15" t="str">
        <f t="shared" ca="1" si="58"/>
        <v/>
      </c>
      <c r="J71" s="15" t="str">
        <f t="shared" ca="1" si="59"/>
        <v/>
      </c>
      <c r="L71" s="18">
        <f t="shared" ca="1" si="60"/>
        <v>0</v>
      </c>
      <c r="M71" s="14">
        <f t="shared" ca="1" si="61"/>
        <v>0</v>
      </c>
      <c r="N71" s="14">
        <f t="shared" si="62"/>
        <v>0</v>
      </c>
      <c r="O71" s="14">
        <f t="shared" ca="1" si="63"/>
        <v>0</v>
      </c>
      <c r="S71" s="15" t="str">
        <f t="shared" ca="1" si="64"/>
        <v/>
      </c>
      <c r="T71" s="15" t="str">
        <f t="shared" ca="1" si="65"/>
        <v/>
      </c>
    </row>
    <row r="72" spans="2:20" s="14" customFormat="1" ht="13.75" customHeight="1" x14ac:dyDescent="0.2">
      <c r="B72" s="15" t="str">
        <f>IF(E72="","",VLOOKUP(E72, 'SKU Маскарпоне'!$A$1:$B$50, 2, 0))</f>
        <v/>
      </c>
      <c r="C72" s="15" t="str">
        <f>IF(E72="","",VLOOKUP(E72, 'SKU заквасочник'!$A$1:$Z$80, IF(D72="-", 11, IF(D72="", 11,  MATCH(D72&amp;"", 'SKU заквасочник'!$A$1:$Z$1, 0))), 0))</f>
        <v/>
      </c>
      <c r="D72" s="16"/>
      <c r="F72" s="17" t="str">
        <f>IF(E72="-", "-", IF(E72="", "", G72*VLOOKUP(E72, 'SKU Маскарпоне'!$A$1:$C$50, 3, 0)))</f>
        <v/>
      </c>
      <c r="G72" s="18"/>
      <c r="H72" s="19" t="str">
        <f t="shared" ca="1" si="57"/>
        <v/>
      </c>
      <c r="I72" s="15" t="str">
        <f t="shared" ca="1" si="58"/>
        <v/>
      </c>
      <c r="J72" s="15" t="str">
        <f t="shared" ca="1" si="59"/>
        <v/>
      </c>
      <c r="L72" s="18">
        <f t="shared" ca="1" si="60"/>
        <v>0</v>
      </c>
      <c r="M72" s="14">
        <f t="shared" ca="1" si="61"/>
        <v>0</v>
      </c>
      <c r="N72" s="14">
        <f t="shared" si="62"/>
        <v>0</v>
      </c>
      <c r="O72" s="14">
        <f t="shared" ca="1" si="63"/>
        <v>0</v>
      </c>
      <c r="S72" s="15" t="str">
        <f t="shared" ca="1" si="64"/>
        <v/>
      </c>
      <c r="T72" s="15" t="str">
        <f t="shared" ca="1" si="65"/>
        <v/>
      </c>
    </row>
    <row r="73" spans="2:20" s="14" customFormat="1" ht="13.75" customHeight="1" x14ac:dyDescent="0.2">
      <c r="B73" s="15" t="str">
        <f>IF(E73="","",VLOOKUP(E73, 'SKU Маскарпоне'!$A$1:$B$50, 2, 0))</f>
        <v/>
      </c>
      <c r="C73" s="15" t="str">
        <f>IF(E73="","",VLOOKUP(E73, 'SKU заквасочник'!$A$1:$Z$80, IF(D73="-", 11, IF(D73="", 11,  MATCH(D73&amp;"", 'SKU заквасочник'!$A$1:$Z$1, 0))), 0))</f>
        <v/>
      </c>
      <c r="D73" s="16"/>
      <c r="F73" s="17" t="str">
        <f>IF(E73="-", "-", IF(E73="", "", G73*VLOOKUP(E73, 'SKU Маскарпоне'!$A$1:$C$50, 3, 0)))</f>
        <v/>
      </c>
      <c r="G73" s="18"/>
      <c r="H73" s="19" t="str">
        <f t="shared" ca="1" si="57"/>
        <v/>
      </c>
      <c r="I73" s="15" t="str">
        <f t="shared" ca="1" si="58"/>
        <v/>
      </c>
      <c r="J73" s="15" t="str">
        <f t="shared" ca="1" si="59"/>
        <v/>
      </c>
      <c r="L73" s="18">
        <f t="shared" ca="1" si="60"/>
        <v>0</v>
      </c>
      <c r="M73" s="14">
        <f t="shared" ca="1" si="61"/>
        <v>0</v>
      </c>
      <c r="N73" s="14">
        <f t="shared" si="62"/>
        <v>0</v>
      </c>
      <c r="O73" s="14">
        <f t="shared" ca="1" si="63"/>
        <v>0</v>
      </c>
      <c r="S73" s="15" t="str">
        <f t="shared" ca="1" si="64"/>
        <v/>
      </c>
      <c r="T73" s="15" t="str">
        <f t="shared" ca="1" si="65"/>
        <v/>
      </c>
    </row>
    <row r="74" spans="2:20" s="14" customFormat="1" ht="13.75" customHeight="1" x14ac:dyDescent="0.2">
      <c r="B74" s="15" t="str">
        <f>IF(E74="","",VLOOKUP(E74, 'SKU Маскарпоне'!$A$1:$B$50, 2, 0))</f>
        <v/>
      </c>
      <c r="C74" s="15" t="str">
        <f>IF(E74="","",VLOOKUP(E74, 'SKU заквасочник'!$A$1:$Z$80, IF(D74="-", 11, IF(D74="", 11,  MATCH(D74&amp;"", 'SKU заквасочник'!$A$1:$Z$1, 0))), 0))</f>
        <v/>
      </c>
      <c r="D74" s="16"/>
      <c r="F74" s="17" t="str">
        <f>IF(E74="-", "-", IF(E74="", "", G74*VLOOKUP(E74, 'SKU Маскарпоне'!$A$1:$C$50, 3, 0)))</f>
        <v/>
      </c>
      <c r="G74" s="18"/>
      <c r="H74" s="19" t="str">
        <f t="shared" ca="1" si="57"/>
        <v/>
      </c>
      <c r="I74" s="15" t="str">
        <f t="shared" ca="1" si="58"/>
        <v/>
      </c>
      <c r="J74" s="15" t="str">
        <f t="shared" ca="1" si="59"/>
        <v/>
      </c>
      <c r="L74" s="18">
        <f t="shared" ca="1" si="60"/>
        <v>0</v>
      </c>
      <c r="M74" s="14">
        <f t="shared" ca="1" si="61"/>
        <v>0</v>
      </c>
      <c r="N74" s="14">
        <f t="shared" si="62"/>
        <v>0</v>
      </c>
      <c r="O74" s="14">
        <f t="shared" ca="1" si="63"/>
        <v>0</v>
      </c>
      <c r="S74" s="15" t="str">
        <f t="shared" ca="1" si="64"/>
        <v/>
      </c>
      <c r="T74" s="15" t="str">
        <f t="shared" ca="1" si="65"/>
        <v/>
      </c>
    </row>
    <row r="75" spans="2:20" s="14" customFormat="1" ht="13.75" customHeight="1" x14ac:dyDescent="0.2">
      <c r="B75" s="15" t="str">
        <f>IF(E75="","",VLOOKUP(E75, 'SKU Маскарпоне'!$A$1:$B$50, 2, 0))</f>
        <v/>
      </c>
      <c r="C75" s="15" t="str">
        <f>IF(E75="","",VLOOKUP(E75, 'SKU заквасочник'!$A$1:$Z$80, IF(D75="-", 11, IF(D75="", 11,  MATCH(D75&amp;"", 'SKU заквасочник'!$A$1:$Z$1, 0))), 0))</f>
        <v/>
      </c>
      <c r="D75" s="16"/>
      <c r="F75" s="17" t="str">
        <f>IF(E75="-", "-", IF(E75="", "", G75*VLOOKUP(E75, 'SKU Маскарпоне'!$A$1:$C$50, 3, 0)))</f>
        <v/>
      </c>
      <c r="G75" s="18"/>
      <c r="H75" s="19" t="str">
        <f t="shared" ca="1" si="57"/>
        <v/>
      </c>
      <c r="I75" s="15" t="str">
        <f t="shared" ca="1" si="58"/>
        <v/>
      </c>
      <c r="J75" s="15" t="str">
        <f t="shared" ca="1" si="59"/>
        <v/>
      </c>
      <c r="L75" s="18">
        <f t="shared" ca="1" si="60"/>
        <v>0</v>
      </c>
      <c r="M75" s="14">
        <f t="shared" ca="1" si="61"/>
        <v>0</v>
      </c>
      <c r="N75" s="14">
        <f t="shared" si="62"/>
        <v>0</v>
      </c>
      <c r="O75" s="14">
        <f t="shared" ca="1" si="63"/>
        <v>0</v>
      </c>
      <c r="S75" s="15" t="str">
        <f t="shared" ca="1" si="64"/>
        <v/>
      </c>
      <c r="T75" s="15" t="str">
        <f t="shared" ca="1" si="65"/>
        <v/>
      </c>
    </row>
    <row r="76" spans="2:20" s="14" customFormat="1" ht="13.75" customHeight="1" x14ac:dyDescent="0.2">
      <c r="B76" s="15" t="str">
        <f>IF(E76="","",VLOOKUP(E76, 'SKU Маскарпоне'!$A$1:$B$50, 2, 0))</f>
        <v/>
      </c>
      <c r="C76" s="15" t="str">
        <f>IF(E76="","",VLOOKUP(E76, 'SKU заквасочник'!$A$1:$Z$80, IF(D76="-", 11, IF(D76="", 11,  MATCH(D76&amp;"", 'SKU заквасочник'!$A$1:$Z$1, 0))), 0))</f>
        <v/>
      </c>
      <c r="D76" s="16"/>
      <c r="F76" s="17" t="str">
        <f>IF(E76="-", "-", IF(E76="", "", G76*VLOOKUP(E76, 'SKU Маскарпоне'!$A$1:$C$50, 3, 0)))</f>
        <v/>
      </c>
      <c r="G76" s="18"/>
      <c r="H76" s="19" t="str">
        <f t="shared" ca="1" si="57"/>
        <v/>
      </c>
      <c r="I76" s="15" t="str">
        <f t="shared" ca="1" si="58"/>
        <v/>
      </c>
      <c r="J76" s="15" t="str">
        <f t="shared" ca="1" si="59"/>
        <v/>
      </c>
      <c r="L76" s="18">
        <f t="shared" ca="1" si="60"/>
        <v>0</v>
      </c>
      <c r="M76" s="14">
        <f t="shared" ref="M76:M101" ca="1" si="66">IF(K76="-",SUM(INDIRECT(ADDRESS(2,COLUMN(L76))&amp;":"&amp;ADDRESS(ROW(),COLUMN(L76)))),0)</f>
        <v>0</v>
      </c>
      <c r="N76" s="14">
        <f t="shared" si="62"/>
        <v>0</v>
      </c>
      <c r="O76" s="14">
        <f t="shared" ca="1" si="63"/>
        <v>0</v>
      </c>
      <c r="S76" s="15" t="str">
        <f t="shared" ca="1" si="64"/>
        <v/>
      </c>
      <c r="T76" s="15" t="str">
        <f t="shared" ca="1" si="65"/>
        <v/>
      </c>
    </row>
    <row r="77" spans="2:20" s="14" customFormat="1" ht="13.75" customHeight="1" x14ac:dyDescent="0.2">
      <c r="B77" s="15" t="str">
        <f>IF(E77="","",VLOOKUP(E77, 'SKU Маскарпоне'!$A$1:$B$50, 2, 0))</f>
        <v/>
      </c>
      <c r="C77" s="15" t="str">
        <f>IF(E77="","",VLOOKUP(E77, 'SKU заквасочник'!$A$1:$Z$80, IF(D77="-", 11, IF(D77="", 11,  MATCH(D77&amp;"", 'SKU заквасочник'!$A$1:$Z$1, 0))), 0))</f>
        <v/>
      </c>
      <c r="D77" s="16"/>
      <c r="F77" s="17" t="str">
        <f>IF(E77="-", "-", IF(E77="", "", G77*VLOOKUP(E77, 'SKU Маскарпоне'!$A$1:$C$50, 3, 0)))</f>
        <v/>
      </c>
      <c r="G77" s="18"/>
      <c r="H77" s="19" t="str">
        <f t="shared" ca="1" si="57"/>
        <v/>
      </c>
      <c r="I77" s="15" t="str">
        <f t="shared" ca="1" si="58"/>
        <v/>
      </c>
      <c r="J77" s="15" t="str">
        <f t="shared" ca="1" si="59"/>
        <v/>
      </c>
      <c r="L77" s="18">
        <f t="shared" ca="1" si="60"/>
        <v>0</v>
      </c>
      <c r="M77" s="14">
        <f t="shared" ca="1" si="66"/>
        <v>0</v>
      </c>
      <c r="N77" s="14">
        <f t="shared" si="62"/>
        <v>0</v>
      </c>
      <c r="O77" s="14">
        <f t="shared" ca="1" si="63"/>
        <v>0</v>
      </c>
      <c r="S77" s="15" t="str">
        <f t="shared" ca="1" si="64"/>
        <v/>
      </c>
      <c r="T77" s="15" t="str">
        <f t="shared" ca="1" si="65"/>
        <v/>
      </c>
    </row>
    <row r="78" spans="2:20" s="14" customFormat="1" ht="13.75" customHeight="1" x14ac:dyDescent="0.2">
      <c r="B78" s="15" t="str">
        <f>IF(E78="","",VLOOKUP(E78, 'SKU Маскарпоне'!$A$1:$B$50, 2, 0))</f>
        <v/>
      </c>
      <c r="C78" s="15" t="str">
        <f>IF(E78="","",VLOOKUP(E78, 'SKU заквасочник'!$A$1:$Z$80, IF(D78="-", 11, IF(D78="", 11,  MATCH(D78&amp;"", 'SKU заквасочник'!$A$1:$Z$1, 0))), 0))</f>
        <v/>
      </c>
      <c r="D78" s="16"/>
      <c r="F78" s="17" t="str">
        <f>IF(E78="-", "-", IF(E78="", "", G78*VLOOKUP(E78, 'SKU Маскарпоне'!$A$1:$C$50, 3, 0)))</f>
        <v/>
      </c>
      <c r="G78" s="18"/>
      <c r="H78" s="19" t="str">
        <f t="shared" ca="1" si="57"/>
        <v/>
      </c>
      <c r="I78" s="15" t="str">
        <f t="shared" ca="1" si="58"/>
        <v/>
      </c>
      <c r="J78" s="15" t="str">
        <f t="shared" ca="1" si="59"/>
        <v/>
      </c>
      <c r="L78" s="18">
        <f t="shared" ca="1" si="60"/>
        <v>0</v>
      </c>
      <c r="M78" s="14">
        <f t="shared" ca="1" si="66"/>
        <v>0</v>
      </c>
      <c r="N78" s="14">
        <f t="shared" si="62"/>
        <v>0</v>
      </c>
      <c r="O78" s="14">
        <f t="shared" ca="1" si="63"/>
        <v>0</v>
      </c>
      <c r="S78" s="15" t="str">
        <f t="shared" ca="1" si="64"/>
        <v/>
      </c>
      <c r="T78" s="15" t="str">
        <f t="shared" ca="1" si="65"/>
        <v/>
      </c>
    </row>
    <row r="79" spans="2:20" s="14" customFormat="1" ht="13.75" customHeight="1" x14ac:dyDescent="0.2">
      <c r="B79" s="15" t="str">
        <f>IF(E79="","",VLOOKUP(E79, 'SKU Маскарпоне'!$A$1:$B$50, 2, 0))</f>
        <v/>
      </c>
      <c r="C79" s="15" t="str">
        <f>IF(E79="","",VLOOKUP(E79, 'SKU заквасочник'!$A$1:$Z$80, IF(D79="-", 11, IF(D79="", 11,  MATCH(D79&amp;"", 'SKU заквасочник'!$A$1:$Z$1, 0))), 0))</f>
        <v/>
      </c>
      <c r="D79" s="16"/>
      <c r="F79" s="17" t="str">
        <f>IF(E79="-", "-", IF(E79="", "", G79*VLOOKUP(E79, 'SKU Маскарпоне'!$A$1:$C$50, 3, 0)))</f>
        <v/>
      </c>
      <c r="G79" s="18"/>
      <c r="H79" s="19" t="str">
        <f t="shared" ca="1" si="57"/>
        <v/>
      </c>
      <c r="I79" s="15" t="str">
        <f t="shared" ca="1" si="58"/>
        <v/>
      </c>
      <c r="J79" s="15" t="str">
        <f t="shared" ca="1" si="59"/>
        <v/>
      </c>
      <c r="L79" s="18">
        <f t="shared" ca="1" si="60"/>
        <v>0</v>
      </c>
      <c r="M79" s="14">
        <f t="shared" ca="1" si="66"/>
        <v>0</v>
      </c>
      <c r="N79" s="14">
        <f t="shared" si="62"/>
        <v>0</v>
      </c>
      <c r="O79" s="14">
        <f t="shared" ca="1" si="63"/>
        <v>0</v>
      </c>
      <c r="S79" s="15" t="str">
        <f t="shared" ca="1" si="64"/>
        <v/>
      </c>
      <c r="T79" s="15" t="str">
        <f t="shared" ca="1" si="65"/>
        <v/>
      </c>
    </row>
    <row r="80" spans="2:20" s="14" customFormat="1" ht="13.75" customHeight="1" x14ac:dyDescent="0.2">
      <c r="B80" s="15" t="str">
        <f>IF(E80="","",VLOOKUP(E80, 'SKU Маскарпоне'!$A$1:$B$50, 2, 0))</f>
        <v/>
      </c>
      <c r="C80" s="15" t="str">
        <f>IF(E80="","",VLOOKUP(E80, 'SKU заквасочник'!$A$1:$Z$80, IF(D80="-", 11, IF(D80="", 11,  MATCH(D80&amp;"", 'SKU заквасочник'!$A$1:$Z$1, 0))), 0))</f>
        <v/>
      </c>
      <c r="D80" s="16"/>
      <c r="F80" s="17" t="str">
        <f>IF(E80="-", "-", IF(E80="", "", G80*VLOOKUP(E80, 'SKU Маскарпоне'!$A$1:$C$50, 3, 0)))</f>
        <v/>
      </c>
      <c r="G80" s="18"/>
      <c r="H80" s="19" t="str">
        <f t="shared" ca="1" si="57"/>
        <v/>
      </c>
      <c r="I80" s="15" t="str">
        <f t="shared" ca="1" si="58"/>
        <v/>
      </c>
      <c r="J80" s="15" t="str">
        <f t="shared" ca="1" si="59"/>
        <v/>
      </c>
      <c r="L80" s="18">
        <f t="shared" ca="1" si="60"/>
        <v>0</v>
      </c>
      <c r="M80" s="14">
        <f t="shared" ca="1" si="66"/>
        <v>0</v>
      </c>
      <c r="N80" s="14">
        <f t="shared" si="62"/>
        <v>0</v>
      </c>
      <c r="O80" s="14">
        <f t="shared" ca="1" si="63"/>
        <v>0</v>
      </c>
      <c r="S80" s="15" t="str">
        <f t="shared" ca="1" si="64"/>
        <v/>
      </c>
      <c r="T80" s="15" t="str">
        <f t="shared" ca="1" si="65"/>
        <v/>
      </c>
    </row>
    <row r="81" spans="2:20" s="14" customFormat="1" ht="13.75" customHeight="1" x14ac:dyDescent="0.2">
      <c r="B81" s="15" t="str">
        <f>IF(E81="","",VLOOKUP(E81, 'SKU Маскарпоне'!$A$1:$B$50, 2, 0))</f>
        <v/>
      </c>
      <c r="C81" s="15" t="str">
        <f>IF(E81="","",VLOOKUP(E81, 'SKU заквасочник'!$A$1:$Z$80, IF(D81="-", 11, IF(D81="", 11,  MATCH(D81&amp;"", 'SKU заквасочник'!$A$1:$Z$1, 0))), 0))</f>
        <v/>
      </c>
      <c r="D81" s="16"/>
      <c r="F81" s="17" t="str">
        <f>IF(E81="-", "-", IF(E81="", "", G81*VLOOKUP(E81, 'SKU Маскарпоне'!$A$1:$C$50, 3, 0)))</f>
        <v/>
      </c>
      <c r="G81" s="18"/>
      <c r="H81" s="19" t="str">
        <f t="shared" ca="1" si="57"/>
        <v/>
      </c>
      <c r="I81" s="15" t="str">
        <f t="shared" ca="1" si="58"/>
        <v/>
      </c>
      <c r="J81" s="15" t="str">
        <f t="shared" ca="1" si="59"/>
        <v/>
      </c>
      <c r="L81" s="18">
        <f t="shared" ca="1" si="60"/>
        <v>0</v>
      </c>
      <c r="M81" s="14">
        <f t="shared" ca="1" si="66"/>
        <v>0</v>
      </c>
      <c r="N81" s="14">
        <f t="shared" si="62"/>
        <v>0</v>
      </c>
      <c r="O81" s="14">
        <f t="shared" ca="1" si="63"/>
        <v>0</v>
      </c>
      <c r="S81" s="15" t="str">
        <f t="shared" ca="1" si="64"/>
        <v/>
      </c>
      <c r="T81" s="15" t="str">
        <f t="shared" ca="1" si="65"/>
        <v/>
      </c>
    </row>
    <row r="82" spans="2:20" s="14" customFormat="1" ht="13.75" customHeight="1" x14ac:dyDescent="0.2">
      <c r="B82" s="15" t="str">
        <f>IF(E82="","",VLOOKUP(E82, 'SKU Маскарпоне'!$A$1:$B$50, 2, 0))</f>
        <v/>
      </c>
      <c r="C82" s="15" t="str">
        <f>IF(E82="","",VLOOKUP(E82, 'SKU заквасочник'!$A$1:$Z$80, IF(D82="-", 11, IF(D82="", 11,  MATCH(D82&amp;"", 'SKU заквасочник'!$A$1:$Z$1, 0))), 0))</f>
        <v/>
      </c>
      <c r="D82" s="16"/>
      <c r="F82" s="17" t="str">
        <f>IF(E82="-", "-", IF(E82="", "", G82*VLOOKUP(E82, 'SKU Маскарпоне'!$A$1:$C$50, 3, 0)))</f>
        <v/>
      </c>
      <c r="G82" s="18"/>
      <c r="H82" s="19" t="str">
        <f t="shared" ca="1" si="57"/>
        <v/>
      </c>
      <c r="I82" s="15" t="str">
        <f t="shared" ca="1" si="58"/>
        <v/>
      </c>
      <c r="J82" s="15" t="str">
        <f t="shared" ca="1" si="59"/>
        <v/>
      </c>
      <c r="L82" s="18">
        <f t="shared" ca="1" si="60"/>
        <v>0</v>
      </c>
      <c r="M82" s="14">
        <f t="shared" ca="1" si="66"/>
        <v>0</v>
      </c>
      <c r="N82" s="14">
        <f t="shared" si="62"/>
        <v>0</v>
      </c>
      <c r="O82" s="14">
        <f t="shared" ca="1" si="63"/>
        <v>0</v>
      </c>
      <c r="S82" s="15" t="str">
        <f t="shared" ca="1" si="64"/>
        <v/>
      </c>
      <c r="T82" s="15" t="str">
        <f t="shared" ca="1" si="65"/>
        <v/>
      </c>
    </row>
    <row r="83" spans="2:20" s="14" customFormat="1" ht="13.75" customHeight="1" x14ac:dyDescent="0.2">
      <c r="B83" s="15" t="str">
        <f>IF(E83="","",VLOOKUP(E83, 'SKU Маскарпоне'!$A$1:$B$50, 2, 0))</f>
        <v/>
      </c>
      <c r="C83" s="15" t="str">
        <f>IF(E83="","",VLOOKUP(E83, 'SKU заквасочник'!$A$1:$Z$80, IF(D83="-", 11, IF(D83="", 11,  MATCH(D83&amp;"", 'SKU заквасочник'!$A$1:$Z$1, 0))), 0))</f>
        <v/>
      </c>
      <c r="D83" s="16"/>
      <c r="F83" s="17" t="str">
        <f>IF(E83="-", "-", IF(E83="", "", G83*VLOOKUP(E83, 'SKU Маскарпоне'!$A$1:$C$50, 3, 0)))</f>
        <v/>
      </c>
      <c r="G83" s="18"/>
      <c r="H83" s="19" t="str">
        <f t="shared" ca="1" si="57"/>
        <v/>
      </c>
      <c r="I83" s="15" t="str">
        <f t="shared" ca="1" si="58"/>
        <v/>
      </c>
      <c r="J83" s="15" t="str">
        <f t="shared" ca="1" si="59"/>
        <v/>
      </c>
      <c r="L83" s="18">
        <f t="shared" ca="1" si="60"/>
        <v>0</v>
      </c>
      <c r="M83" s="14">
        <f t="shared" ca="1" si="66"/>
        <v>0</v>
      </c>
      <c r="N83" s="14">
        <f t="shared" si="62"/>
        <v>0</v>
      </c>
      <c r="O83" s="14">
        <f t="shared" ca="1" si="63"/>
        <v>0</v>
      </c>
      <c r="S83" s="15" t="str">
        <f t="shared" ca="1" si="64"/>
        <v/>
      </c>
      <c r="T83" s="15" t="str">
        <f t="shared" ca="1" si="65"/>
        <v/>
      </c>
    </row>
    <row r="84" spans="2:20" s="14" customFormat="1" ht="13.75" customHeight="1" x14ac:dyDescent="0.2">
      <c r="B84" s="15" t="str">
        <f>IF(E84="","",VLOOKUP(E84, 'SKU Маскарпоне'!$A$1:$B$50, 2, 0))</f>
        <v/>
      </c>
      <c r="C84" s="15" t="str">
        <f>IF(E84="","",VLOOKUP(E84, 'SKU заквасочник'!$A$1:$Z$80, IF(D84="-", 11, IF(D84="", 11,  MATCH(D84&amp;"", 'SKU заквасочник'!$A$1:$Z$1, 0))), 0))</f>
        <v/>
      </c>
      <c r="D84" s="16"/>
      <c r="F84" s="17" t="str">
        <f>IF(E84="-", "-", IF(E84="", "", G84*VLOOKUP(E84, 'SKU Маскарпоне'!$A$1:$C$50, 3, 0)))</f>
        <v/>
      </c>
      <c r="G84" s="18"/>
      <c r="H84" s="19" t="str">
        <f t="shared" ca="1" si="57"/>
        <v/>
      </c>
      <c r="I84" s="15" t="str">
        <f t="shared" ca="1" si="58"/>
        <v/>
      </c>
      <c r="J84" s="15" t="str">
        <f t="shared" ca="1" si="59"/>
        <v/>
      </c>
      <c r="L84" s="18">
        <f t="shared" ca="1" si="60"/>
        <v>0</v>
      </c>
      <c r="M84" s="14">
        <f t="shared" ca="1" si="66"/>
        <v>0</v>
      </c>
      <c r="N84" s="14">
        <f t="shared" si="62"/>
        <v>0</v>
      </c>
      <c r="O84" s="14">
        <f t="shared" ca="1" si="63"/>
        <v>0</v>
      </c>
      <c r="S84" s="15" t="str">
        <f t="shared" ca="1" si="64"/>
        <v/>
      </c>
      <c r="T84" s="15" t="str">
        <f t="shared" ca="1" si="65"/>
        <v/>
      </c>
    </row>
    <row r="85" spans="2:20" s="14" customFormat="1" ht="13.75" customHeight="1" x14ac:dyDescent="0.2">
      <c r="B85" s="15" t="str">
        <f>IF(E85="","",VLOOKUP(E85, 'SKU Маскарпоне'!$A$1:$B$50, 2, 0))</f>
        <v/>
      </c>
      <c r="C85" s="15" t="str">
        <f>IF(E85="","",VLOOKUP(E85, 'SKU заквасочник'!$A$1:$Z$80, IF(D85="-", 11, IF(D85="", 11,  MATCH(D85&amp;"", 'SKU заквасочник'!$A$1:$Z$1, 0))), 0))</f>
        <v/>
      </c>
      <c r="D85" s="16"/>
      <c r="F85" s="17" t="str">
        <f>IF(E85="-", "-", IF(E85="", "", G85*VLOOKUP(E85, 'SKU Маскарпоне'!$A$1:$C$50, 3, 0)))</f>
        <v/>
      </c>
      <c r="G85" s="18"/>
      <c r="H85" s="19" t="str">
        <f t="shared" ca="1" si="57"/>
        <v/>
      </c>
      <c r="I85" s="15" t="str">
        <f t="shared" ca="1" si="58"/>
        <v/>
      </c>
      <c r="J85" s="15" t="str">
        <f t="shared" ca="1" si="59"/>
        <v/>
      </c>
      <c r="L85" s="18">
        <f t="shared" ca="1" si="60"/>
        <v>0</v>
      </c>
      <c r="M85" s="14">
        <f t="shared" ca="1" si="66"/>
        <v>0</v>
      </c>
      <c r="N85" s="14">
        <f t="shared" si="62"/>
        <v>0</v>
      </c>
      <c r="O85" s="14">
        <f t="shared" ca="1" si="63"/>
        <v>0</v>
      </c>
      <c r="S85" s="15" t="str">
        <f t="shared" ca="1" si="64"/>
        <v/>
      </c>
      <c r="T85" s="15" t="str">
        <f t="shared" ca="1" si="65"/>
        <v/>
      </c>
    </row>
    <row r="86" spans="2:20" s="14" customFormat="1" ht="13.75" customHeight="1" x14ac:dyDescent="0.2">
      <c r="B86" s="15" t="str">
        <f>IF(E86="","",VLOOKUP(E86, 'SKU Маскарпоне'!$A$1:$B$50, 2, 0))</f>
        <v/>
      </c>
      <c r="C86" s="15" t="str">
        <f>IF(E86="","",VLOOKUP(E86, 'SKU заквасочник'!$A$1:$Z$80, IF(D86="-", 11, IF(D86="", 11,  MATCH(D86&amp;"", 'SKU заквасочник'!$A$1:$Z$1, 0))), 0))</f>
        <v/>
      </c>
      <c r="D86" s="16"/>
      <c r="F86" s="17" t="str">
        <f>IF(E86="-", "-", IF(E86="", "", G86*VLOOKUP(E86, 'SKU Маскарпоне'!$A$1:$C$50, 3, 0)))</f>
        <v/>
      </c>
      <c r="G86" s="18"/>
      <c r="H86" s="19" t="str">
        <f t="shared" ca="1" si="57"/>
        <v/>
      </c>
      <c r="I86" s="15" t="str">
        <f t="shared" ca="1" si="58"/>
        <v/>
      </c>
      <c r="J86" s="15" t="str">
        <f t="shared" ca="1" si="59"/>
        <v/>
      </c>
      <c r="L86" s="18">
        <f t="shared" ca="1" si="60"/>
        <v>0</v>
      </c>
      <c r="M86" s="14">
        <f t="shared" ca="1" si="66"/>
        <v>0</v>
      </c>
      <c r="N86" s="14">
        <f t="shared" si="62"/>
        <v>0</v>
      </c>
      <c r="O86" s="14">
        <f t="shared" ca="1" si="63"/>
        <v>0</v>
      </c>
      <c r="S86" s="15" t="str">
        <f t="shared" ca="1" si="64"/>
        <v/>
      </c>
      <c r="T86" s="15" t="str">
        <f t="shared" ca="1" si="65"/>
        <v/>
      </c>
    </row>
    <row r="87" spans="2:20" s="14" customFormat="1" ht="13.75" customHeight="1" x14ac:dyDescent="0.2">
      <c r="B87" s="15" t="str">
        <f>IF(E87="","",VLOOKUP(E87, 'SKU Маскарпоне'!$A$1:$B$50, 2, 0))</f>
        <v/>
      </c>
      <c r="C87" s="15" t="str">
        <f>IF(E87="","",VLOOKUP(E87, 'SKU заквасочник'!$A$1:$Z$80, IF(D87="-", 11, IF(D87="", 11,  MATCH(D87&amp;"", 'SKU заквасочник'!$A$1:$Z$1, 0))), 0))</f>
        <v/>
      </c>
      <c r="D87" s="16"/>
      <c r="F87" s="17" t="str">
        <f>IF(E87="-", "-", IF(E87="", "", G87*VLOOKUP(E87, 'SKU Маскарпоне'!$A$1:$C$50, 3, 0)))</f>
        <v/>
      </c>
      <c r="G87" s="18"/>
      <c r="H87" s="19" t="str">
        <f t="shared" ca="1" si="57"/>
        <v/>
      </c>
      <c r="I87" s="15" t="str">
        <f t="shared" ca="1" si="58"/>
        <v/>
      </c>
      <c r="J87" s="15" t="str">
        <f t="shared" ca="1" si="59"/>
        <v/>
      </c>
      <c r="L87" s="18">
        <f t="shared" ca="1" si="60"/>
        <v>0</v>
      </c>
      <c r="M87" s="14">
        <f t="shared" ca="1" si="66"/>
        <v>0</v>
      </c>
      <c r="N87" s="14">
        <f t="shared" si="62"/>
        <v>0</v>
      </c>
      <c r="O87" s="14">
        <f t="shared" ca="1" si="63"/>
        <v>0</v>
      </c>
      <c r="S87" s="15" t="str">
        <f t="shared" ca="1" si="64"/>
        <v/>
      </c>
      <c r="T87" s="15" t="str">
        <f t="shared" ca="1" si="65"/>
        <v/>
      </c>
    </row>
    <row r="88" spans="2:20" s="14" customFormat="1" ht="13.75" customHeight="1" x14ac:dyDescent="0.2">
      <c r="B88" s="15" t="str">
        <f>IF(E88="","",VLOOKUP(E88, 'SKU Маскарпоне'!$A$1:$B$50, 2, 0))</f>
        <v/>
      </c>
      <c r="C88" s="15" t="str">
        <f>IF(E88="","",VLOOKUP(E88, 'SKU заквасочник'!$A$1:$Z$80, IF(D88="-", 11, IF(D88="", 11,  MATCH(D88&amp;"", 'SKU заквасочник'!$A$1:$Z$1, 0))), 0))</f>
        <v/>
      </c>
      <c r="D88" s="16"/>
      <c r="F88" s="17" t="str">
        <f>IF(E88="-", "-", IF(E88="", "", G88*VLOOKUP(E88, 'SKU Маскарпоне'!$A$1:$C$50, 3, 0)))</f>
        <v/>
      </c>
      <c r="G88" s="18"/>
      <c r="H88" s="19" t="str">
        <f t="shared" ca="1" si="57"/>
        <v/>
      </c>
      <c r="I88" s="15" t="str">
        <f t="shared" ca="1" si="58"/>
        <v/>
      </c>
      <c r="J88" s="15" t="str">
        <f t="shared" ca="1" si="59"/>
        <v/>
      </c>
      <c r="L88" s="18">
        <f t="shared" ca="1" si="60"/>
        <v>0</v>
      </c>
      <c r="M88" s="14">
        <f t="shared" ca="1" si="66"/>
        <v>0</v>
      </c>
      <c r="N88" s="14">
        <f t="shared" si="62"/>
        <v>0</v>
      </c>
      <c r="O88" s="14">
        <f t="shared" ca="1" si="63"/>
        <v>0</v>
      </c>
      <c r="S88" s="15" t="str">
        <f t="shared" ca="1" si="64"/>
        <v/>
      </c>
      <c r="T88" s="15" t="str">
        <f t="shared" ca="1" si="65"/>
        <v/>
      </c>
    </row>
    <row r="89" spans="2:20" s="14" customFormat="1" ht="13.75" customHeight="1" x14ac:dyDescent="0.2">
      <c r="B89" s="15" t="str">
        <f>IF(E89="","",VLOOKUP(E89, 'SKU Маскарпоне'!$A$1:$B$50, 2, 0))</f>
        <v/>
      </c>
      <c r="C89" s="15" t="str">
        <f>IF(E89="","",VLOOKUP(E89, 'SKU заквасочник'!$A$1:$Z$80, IF(D89="-", 11, IF(D89="", 11,  MATCH(D89&amp;"", 'SKU заквасочник'!$A$1:$Z$1, 0))), 0))</f>
        <v/>
      </c>
      <c r="D89" s="16"/>
      <c r="F89" s="17" t="str">
        <f>IF(E89="-", "-", IF(E89="", "", G89*VLOOKUP(E89, 'SKU Маскарпоне'!$A$1:$C$50, 3, 0)))</f>
        <v/>
      </c>
      <c r="G89" s="18"/>
      <c r="H89" s="19" t="str">
        <f t="shared" ca="1" si="57"/>
        <v/>
      </c>
      <c r="I89" s="15" t="str">
        <f t="shared" ca="1" si="58"/>
        <v/>
      </c>
      <c r="J89" s="15" t="str">
        <f t="shared" ca="1" si="59"/>
        <v/>
      </c>
      <c r="L89" s="18">
        <f t="shared" ca="1" si="60"/>
        <v>0</v>
      </c>
      <c r="M89" s="14">
        <f t="shared" ca="1" si="66"/>
        <v>0</v>
      </c>
      <c r="N89" s="14">
        <f t="shared" si="62"/>
        <v>0</v>
      </c>
      <c r="O89" s="14">
        <f t="shared" ca="1" si="63"/>
        <v>0</v>
      </c>
      <c r="S89" s="15" t="str">
        <f t="shared" ca="1" si="64"/>
        <v/>
      </c>
      <c r="T89" s="15" t="str">
        <f t="shared" ca="1" si="65"/>
        <v/>
      </c>
    </row>
    <row r="90" spans="2:20" s="14" customFormat="1" ht="13.75" customHeight="1" x14ac:dyDescent="0.2">
      <c r="B90" s="15" t="str">
        <f>IF(E90="","",VLOOKUP(E90, 'SKU Маскарпоне'!$A$1:$B$50, 2, 0))</f>
        <v/>
      </c>
      <c r="C90" s="15" t="str">
        <f>IF(E90="","",VLOOKUP(E90, 'SKU заквасочник'!$A$1:$Z$80, IF(D90="-", 11, IF(D90="", 11,  MATCH(D90&amp;"", 'SKU заквасочник'!$A$1:$Z$1, 0))), 0))</f>
        <v/>
      </c>
      <c r="D90" s="16"/>
      <c r="F90" s="17" t="str">
        <f>IF(E90="-", "-", IF(E90="", "", G90*VLOOKUP(E90, 'SKU Маскарпоне'!$A$1:$C$50, 3, 0)))</f>
        <v/>
      </c>
      <c r="G90" s="18"/>
      <c r="H90" s="19" t="str">
        <f t="shared" ca="1" si="57"/>
        <v/>
      </c>
      <c r="I90" s="15" t="str">
        <f t="shared" ca="1" si="58"/>
        <v/>
      </c>
      <c r="J90" s="15" t="str">
        <f t="shared" ca="1" si="59"/>
        <v/>
      </c>
      <c r="L90" s="18">
        <f t="shared" ca="1" si="60"/>
        <v>0</v>
      </c>
      <c r="M90" s="14">
        <f t="shared" ca="1" si="66"/>
        <v>0</v>
      </c>
      <c r="N90" s="14">
        <f t="shared" si="62"/>
        <v>0</v>
      </c>
      <c r="O90" s="14">
        <f t="shared" ca="1" si="63"/>
        <v>0</v>
      </c>
      <c r="S90" s="15" t="str">
        <f t="shared" ca="1" si="64"/>
        <v/>
      </c>
      <c r="T90" s="15" t="str">
        <f t="shared" ca="1" si="65"/>
        <v/>
      </c>
    </row>
    <row r="91" spans="2:20" s="14" customFormat="1" ht="13.75" customHeight="1" x14ac:dyDescent="0.2">
      <c r="B91" s="15" t="str">
        <f>IF(E91="","",VLOOKUP(E91, 'SKU Маскарпоне'!$A$1:$B$50, 2, 0))</f>
        <v/>
      </c>
      <c r="C91" s="15" t="str">
        <f>IF(E91="","",VLOOKUP(E91, 'SKU заквасочник'!$A$1:$Z$80, IF(D91="-", 11, IF(D91="", 11,  MATCH(D91&amp;"", 'SKU заквасочник'!$A$1:$Z$1, 0))), 0))</f>
        <v/>
      </c>
      <c r="D91" s="16"/>
      <c r="F91" s="17" t="str">
        <f>IF(E91="-", "-", IF(E91="", "", G91*VLOOKUP(E91, 'SKU Маскарпоне'!$A$1:$C$50, 3, 0)))</f>
        <v/>
      </c>
      <c r="G91" s="18"/>
      <c r="H91" s="19" t="str">
        <f t="shared" ca="1" si="57"/>
        <v/>
      </c>
      <c r="I91" s="15" t="str">
        <f t="shared" ca="1" si="58"/>
        <v/>
      </c>
      <c r="J91" s="15" t="str">
        <f t="shared" ca="1" si="59"/>
        <v/>
      </c>
      <c r="L91" s="18">
        <f t="shared" ca="1" si="60"/>
        <v>0</v>
      </c>
      <c r="M91" s="14">
        <f t="shared" ca="1" si="66"/>
        <v>0</v>
      </c>
      <c r="N91" s="14">
        <f t="shared" si="62"/>
        <v>0</v>
      </c>
      <c r="O91" s="14">
        <f t="shared" ca="1" si="63"/>
        <v>0</v>
      </c>
      <c r="S91" s="15" t="str">
        <f t="shared" ca="1" si="64"/>
        <v/>
      </c>
      <c r="T91" s="15" t="str">
        <f t="shared" ca="1" si="65"/>
        <v/>
      </c>
    </row>
    <row r="92" spans="2:20" s="14" customFormat="1" ht="13.75" customHeight="1" x14ac:dyDescent="0.2">
      <c r="B92" s="15" t="str">
        <f>IF(E92="","",VLOOKUP(E92, 'SKU Маскарпоне'!$A$1:$B$50, 2, 0))</f>
        <v/>
      </c>
      <c r="C92" s="15" t="str">
        <f>IF(E92="","",VLOOKUP(E92, 'SKU заквасочник'!$A$1:$Z$80, IF(D92="-", 11, IF(D92="", 11,  MATCH(D92&amp;"", 'SKU заквасочник'!$A$1:$Z$1, 0))), 0))</f>
        <v/>
      </c>
      <c r="D92" s="15"/>
      <c r="F92" s="17" t="str">
        <f>IF(E92="-", "-", IF(E92="", "", G92*VLOOKUP(E92, 'SKU Маскарпоне'!$A$1:$C$50, 3, 0)))</f>
        <v/>
      </c>
      <c r="G92" s="18"/>
      <c r="H92" s="19" t="str">
        <f t="shared" ca="1" si="57"/>
        <v/>
      </c>
      <c r="I92" s="15" t="str">
        <f t="shared" ca="1" si="58"/>
        <v/>
      </c>
      <c r="J92" s="15" t="str">
        <f t="shared" ca="1" si="59"/>
        <v/>
      </c>
      <c r="L92" s="18">
        <f t="shared" ca="1" si="60"/>
        <v>0</v>
      </c>
      <c r="M92" s="14">
        <f t="shared" ca="1" si="66"/>
        <v>0</v>
      </c>
      <c r="N92" s="14">
        <f t="shared" si="62"/>
        <v>0</v>
      </c>
      <c r="O92" s="14">
        <f t="shared" ca="1" si="63"/>
        <v>0</v>
      </c>
      <c r="S92" s="15" t="str">
        <f t="shared" ca="1" si="64"/>
        <v/>
      </c>
      <c r="T92" s="15" t="str">
        <f t="shared" ca="1" si="65"/>
        <v/>
      </c>
    </row>
    <row r="93" spans="2:20" s="14" customFormat="1" ht="13.75" customHeight="1" x14ac:dyDescent="0.2">
      <c r="B93" s="15" t="str">
        <f>IF(E93="","",VLOOKUP(E93, 'SKU Маскарпоне'!$A$1:$B$50, 2, 0))</f>
        <v/>
      </c>
      <c r="C93" s="15" t="str">
        <f>IF(E93="","",VLOOKUP(E93, 'SKU заквасочник'!$A$1:$Z$80, IF(D93="-", 11, IF(D93="", 11,  MATCH(D93&amp;"", 'SKU заквасочник'!$A$1:$Z$1, 0))), 0))</f>
        <v/>
      </c>
      <c r="D93" s="15"/>
      <c r="F93" s="17" t="str">
        <f>IF(E93="-", "-", IF(E93="", "", G93*VLOOKUP(E93, 'SKU Маскарпоне'!$A$1:$C$50, 3, 0)))</f>
        <v/>
      </c>
      <c r="G93" s="18"/>
      <c r="H93" s="19" t="str">
        <f t="shared" ca="1" si="57"/>
        <v/>
      </c>
      <c r="I93" s="15" t="str">
        <f t="shared" ca="1" si="58"/>
        <v/>
      </c>
      <c r="J93" s="15" t="str">
        <f t="shared" ca="1" si="59"/>
        <v/>
      </c>
      <c r="L93" s="18">
        <f t="shared" ca="1" si="60"/>
        <v>0</v>
      </c>
      <c r="M93" s="14">
        <f t="shared" ca="1" si="66"/>
        <v>0</v>
      </c>
      <c r="N93" s="14">
        <f t="shared" si="62"/>
        <v>0</v>
      </c>
      <c r="O93" s="14">
        <f t="shared" ca="1" si="63"/>
        <v>0</v>
      </c>
      <c r="S93" s="15" t="str">
        <f t="shared" ca="1" si="64"/>
        <v/>
      </c>
      <c r="T93" s="15" t="str">
        <f t="shared" ca="1" si="65"/>
        <v/>
      </c>
    </row>
    <row r="94" spans="2:20" s="14" customFormat="1" ht="13.75" customHeight="1" x14ac:dyDescent="0.2">
      <c r="B94" s="15" t="str">
        <f>IF(E94="","",VLOOKUP(E94, 'SKU Маскарпоне'!$A$1:$B$50, 2, 0))</f>
        <v/>
      </c>
      <c r="C94" s="15" t="str">
        <f>IF(E94="","",VLOOKUP(E94, 'SKU заквасочник'!$A$1:$Z$80, IF(D94="-", 11, IF(D94="", 11,  MATCH(D94&amp;"", 'SKU заквасочник'!$A$1:$Z$1, 0))), 0))</f>
        <v/>
      </c>
      <c r="D94" s="15"/>
      <c r="F94" s="17" t="str">
        <f>IF(E94="-", "-", IF(E94="", "", G94*VLOOKUP(E94, 'SKU Маскарпоне'!$A$1:$C$50, 3, 0)))</f>
        <v/>
      </c>
      <c r="G94" s="18"/>
      <c r="H94" s="19" t="str">
        <f t="shared" ca="1" si="57"/>
        <v/>
      </c>
      <c r="I94" s="15" t="str">
        <f t="shared" ca="1" si="58"/>
        <v/>
      </c>
      <c r="J94" s="15" t="str">
        <f t="shared" ca="1" si="59"/>
        <v/>
      </c>
      <c r="L94" s="18">
        <f t="shared" ca="1" si="60"/>
        <v>0</v>
      </c>
      <c r="M94" s="14">
        <f t="shared" ca="1" si="66"/>
        <v>0</v>
      </c>
      <c r="N94" s="14">
        <f t="shared" si="62"/>
        <v>0</v>
      </c>
      <c r="O94" s="14">
        <f t="shared" ca="1" si="63"/>
        <v>0</v>
      </c>
      <c r="S94" s="15" t="str">
        <f t="shared" ca="1" si="64"/>
        <v/>
      </c>
      <c r="T94" s="15" t="str">
        <f t="shared" ca="1" si="65"/>
        <v/>
      </c>
    </row>
    <row r="95" spans="2:20" s="14" customFormat="1" ht="13.75" customHeight="1" x14ac:dyDescent="0.2">
      <c r="B95" s="15" t="str">
        <f>IF(E95="","",VLOOKUP(E95, 'SKU Маскарпоне'!$A$1:$B$50, 2, 0))</f>
        <v/>
      </c>
      <c r="C95" s="15" t="str">
        <f>IF(E95="","",VLOOKUP(E95, 'SKU заквасочник'!$A$1:$Z$80, IF(D95="-", 11, IF(D95="", 11,  MATCH(D95&amp;"", 'SKU заквасочник'!$A$1:$Z$1, 0))), 0))</f>
        <v/>
      </c>
      <c r="D95" s="15"/>
      <c r="F95" s="17" t="str">
        <f>IF(E95="-", "-", IF(E95="", "", G95*VLOOKUP(E95, 'SKU Маскарпоне'!$A$1:$C$50, 3, 0)))</f>
        <v/>
      </c>
      <c r="G95" s="18"/>
      <c r="H95" s="19" t="str">
        <f t="shared" ca="1" si="57"/>
        <v/>
      </c>
      <c r="I95" s="15" t="str">
        <f t="shared" ca="1" si="58"/>
        <v/>
      </c>
      <c r="J95" s="15" t="str">
        <f t="shared" ca="1" si="59"/>
        <v/>
      </c>
      <c r="L95" s="18">
        <f t="shared" ca="1" si="60"/>
        <v>0</v>
      </c>
      <c r="M95" s="14">
        <f t="shared" ca="1" si="66"/>
        <v>0</v>
      </c>
      <c r="N95" s="14">
        <f t="shared" si="62"/>
        <v>0</v>
      </c>
      <c r="O95" s="14">
        <f t="shared" ca="1" si="63"/>
        <v>0</v>
      </c>
      <c r="S95" s="15" t="str">
        <f t="shared" ca="1" si="64"/>
        <v/>
      </c>
      <c r="T95" s="15" t="str">
        <f t="shared" ca="1" si="65"/>
        <v/>
      </c>
    </row>
    <row r="96" spans="2:20" s="14" customFormat="1" ht="13.75" customHeight="1" x14ac:dyDescent="0.2">
      <c r="B96" s="15" t="str">
        <f>IF(E96="","",VLOOKUP(E96, 'SKU Маскарпоне'!$A$1:$B$50, 2, 0))</f>
        <v/>
      </c>
      <c r="C96" s="15" t="str">
        <f>IF(E96="","",VLOOKUP(E96, 'SKU заквасочник'!$A$1:$Z$80, IF(D96="-", 11, IF(D96="", 11,  MATCH(D96&amp;"", 'SKU заквасочник'!$A$1:$Z$1, 0))), 0))</f>
        <v/>
      </c>
      <c r="D96" s="15"/>
      <c r="F96" s="17" t="str">
        <f>IF(E96="-", "-", IF(E96="", "", G96*VLOOKUP(E96, 'SKU Маскарпоне'!$A$1:$C$50, 3, 0)))</f>
        <v/>
      </c>
      <c r="G96" s="18"/>
      <c r="H96" s="19" t="str">
        <f t="shared" ca="1" si="57"/>
        <v/>
      </c>
      <c r="I96" s="15" t="str">
        <f t="shared" ca="1" si="58"/>
        <v/>
      </c>
      <c r="J96" s="15" t="str">
        <f t="shared" ca="1" si="59"/>
        <v/>
      </c>
      <c r="L96" s="18">
        <f t="shared" ca="1" si="60"/>
        <v>0</v>
      </c>
      <c r="M96" s="14">
        <f t="shared" ca="1" si="66"/>
        <v>0</v>
      </c>
      <c r="N96" s="14">
        <f t="shared" si="62"/>
        <v>0</v>
      </c>
      <c r="O96" s="14">
        <f t="shared" ca="1" si="63"/>
        <v>0</v>
      </c>
      <c r="S96" s="15" t="str">
        <f t="shared" ca="1" si="64"/>
        <v/>
      </c>
      <c r="T96" s="15" t="str">
        <f t="shared" ca="1" si="65"/>
        <v/>
      </c>
    </row>
    <row r="97" spans="2:20" s="14" customFormat="1" ht="13.75" customHeight="1" x14ac:dyDescent="0.2">
      <c r="B97" s="15" t="str">
        <f>IF(E97="","",VLOOKUP(E97, 'SKU Маскарпоне'!$A$1:$B$50, 2, 0))</f>
        <v/>
      </c>
      <c r="C97" s="15" t="str">
        <f>IF(E97="","",VLOOKUP(E97, 'SKU заквасочник'!$A$1:$Z$80, IF(D97="-", 11, IF(D97="", 11,  MATCH(D97&amp;"", 'SKU заквасочник'!$A$1:$Z$1, 0))), 0))</f>
        <v/>
      </c>
      <c r="D97" s="15"/>
      <c r="F97" s="17" t="str">
        <f>IF(E97="-", "-", IF(E97="", "", G97*VLOOKUP(E97, 'SKU Маскарпоне'!$A$1:$C$50, 3, 0)))</f>
        <v/>
      </c>
      <c r="G97" s="18"/>
      <c r="H97" s="19" t="str">
        <f t="shared" ca="1" si="57"/>
        <v/>
      </c>
      <c r="I97" s="15" t="str">
        <f t="shared" ca="1" si="58"/>
        <v/>
      </c>
      <c r="J97" s="15" t="str">
        <f t="shared" ca="1" si="59"/>
        <v/>
      </c>
      <c r="L97" s="18">
        <f t="shared" ca="1" si="60"/>
        <v>0</v>
      </c>
      <c r="M97" s="14">
        <f t="shared" ca="1" si="66"/>
        <v>0</v>
      </c>
      <c r="N97" s="14">
        <f t="shared" si="62"/>
        <v>0</v>
      </c>
      <c r="O97" s="14">
        <f t="shared" ca="1" si="63"/>
        <v>0</v>
      </c>
      <c r="S97" s="15" t="str">
        <f t="shared" ca="1" si="64"/>
        <v/>
      </c>
      <c r="T97" s="15" t="str">
        <f t="shared" ca="1" si="65"/>
        <v/>
      </c>
    </row>
    <row r="98" spans="2:20" s="14" customFormat="1" ht="13.75" customHeight="1" x14ac:dyDescent="0.2">
      <c r="B98" s="15" t="str">
        <f>IF(E98="","",VLOOKUP(E98, 'SKU Маскарпоне'!$A$1:$B$50, 2, 0))</f>
        <v/>
      </c>
      <c r="C98" s="15" t="str">
        <f>IF(E98="","",VLOOKUP(E98, 'SKU заквасочник'!$A$1:$Z$80, IF(D98="-", 11, IF(D98="", 11,  MATCH(D98&amp;"", 'SKU заквасочник'!$A$1:$Z$1, 0))), 0))</f>
        <v/>
      </c>
      <c r="D98" s="15"/>
      <c r="F98" s="17" t="str">
        <f>IF(E98="-", "-", IF(E98="", "", G98*VLOOKUP(E98, 'SKU Маскарпоне'!$A$1:$C$50, 3, 0)))</f>
        <v/>
      </c>
      <c r="G98" s="18"/>
      <c r="H98" s="19" t="str">
        <f t="shared" ca="1" si="57"/>
        <v/>
      </c>
      <c r="I98" s="15" t="str">
        <f t="shared" ca="1" si="58"/>
        <v/>
      </c>
      <c r="J98" s="15" t="str">
        <f t="shared" ca="1" si="59"/>
        <v/>
      </c>
      <c r="L98" s="18">
        <f t="shared" ca="1" si="60"/>
        <v>0</v>
      </c>
      <c r="M98" s="14">
        <f t="shared" ca="1" si="66"/>
        <v>0</v>
      </c>
      <c r="N98" s="14">
        <f t="shared" si="62"/>
        <v>0</v>
      </c>
      <c r="O98" s="14">
        <f t="shared" ca="1" si="63"/>
        <v>0</v>
      </c>
      <c r="S98" s="15" t="str">
        <f t="shared" ca="1" si="64"/>
        <v/>
      </c>
      <c r="T98" s="15" t="str">
        <f t="shared" ca="1" si="65"/>
        <v/>
      </c>
    </row>
    <row r="99" spans="2:20" s="14" customFormat="1" ht="13.75" customHeight="1" x14ac:dyDescent="0.2">
      <c r="B99" s="15" t="str">
        <f>IF(E99="","",VLOOKUP(E99, 'SKU Маскарпоне'!$A$1:$B$50, 2, 0))</f>
        <v/>
      </c>
      <c r="C99" s="15" t="str">
        <f>IF(E99="","",VLOOKUP(E99, 'SKU заквасочник'!$A$1:$Z$80, IF(D99="-", 11, IF(D99="", 11,  MATCH(D99&amp;"", 'SKU заквасочник'!$A$1:$Z$1, 0))), 0))</f>
        <v/>
      </c>
      <c r="D99" s="15"/>
      <c r="F99" s="17" t="str">
        <f>IF(E99="-", "-", IF(E99="", "", G99*VLOOKUP(E99, 'SKU Маскарпоне'!$A$1:$C$50, 3, 0)))</f>
        <v/>
      </c>
      <c r="G99" s="18"/>
      <c r="H99" s="19" t="str">
        <f t="shared" ca="1" si="57"/>
        <v/>
      </c>
      <c r="I99" s="15" t="str">
        <f t="shared" ca="1" si="58"/>
        <v/>
      </c>
      <c r="J99" s="15" t="str">
        <f t="shared" ca="1" si="59"/>
        <v/>
      </c>
      <c r="L99" s="18">
        <f t="shared" ca="1" si="60"/>
        <v>0</v>
      </c>
      <c r="M99" s="14">
        <f t="shared" ca="1" si="66"/>
        <v>0</v>
      </c>
      <c r="N99" s="14">
        <f t="shared" si="62"/>
        <v>0</v>
      </c>
      <c r="O99" s="14">
        <f t="shared" ca="1" si="63"/>
        <v>0</v>
      </c>
      <c r="S99" s="15" t="str">
        <f t="shared" ca="1" si="64"/>
        <v/>
      </c>
      <c r="T99" s="15" t="str">
        <f t="shared" ca="1" si="65"/>
        <v/>
      </c>
    </row>
    <row r="100" spans="2:20" s="14" customFormat="1" ht="13.75" customHeight="1" x14ac:dyDescent="0.2">
      <c r="B100" s="15" t="str">
        <f>IF(E100="","",VLOOKUP(E100, 'SKU Маскарпоне'!$A$1:$B$50, 2, 0))</f>
        <v/>
      </c>
      <c r="C100" s="15" t="str">
        <f>IF(E100="","",VLOOKUP(E100, 'SKU заквасочник'!$A$1:$Z$80, IF(D100="-", 11, IF(D100="", 11,  MATCH(D100&amp;"", 'SKU заквасочник'!$A$1:$Z$1, 0))), 0))</f>
        <v/>
      </c>
      <c r="D100" s="15"/>
      <c r="F100" s="17" t="str">
        <f>IF(E100="-", "-", IF(E100="", "", G100*VLOOKUP(E100, 'SKU Маскарпоне'!$A$1:$C$50, 3, 0)))</f>
        <v/>
      </c>
      <c r="G100" s="18"/>
      <c r="H100" s="19" t="str">
        <f t="shared" ref="H100:H124" ca="1" si="67">IF(K100="","",(INDIRECT("O" &amp; ROW() - 1) - O100))</f>
        <v/>
      </c>
      <c r="I100" s="15" t="str">
        <f t="shared" ref="I100:I131" ca="1" si="68">IF(K100 = "-", INDIRECT("D" &amp; ROW() - 1) * 1890,"")</f>
        <v/>
      </c>
      <c r="J100" s="15" t="str">
        <f t="shared" ca="1" si="59"/>
        <v/>
      </c>
      <c r="L100" s="18">
        <f t="shared" ref="L100:L124" ca="1" si="69">IF(K100 = "-", -INDIRECT("C" &amp; ROW() - 1),G100)</f>
        <v>0</v>
      </c>
      <c r="M100" s="14">
        <f t="shared" ca="1" si="66"/>
        <v>0</v>
      </c>
      <c r="N100" s="14">
        <f t="shared" ref="N100:N124" si="70">IF(K100="-",1,0)</f>
        <v>0</v>
      </c>
      <c r="O100" s="14">
        <f t="shared" ref="O100:O124" ca="1" si="71">IF(M100 = 0, INDIRECT("O" &amp; ROW() - 1), M100)</f>
        <v>0</v>
      </c>
      <c r="S100" s="15" t="str">
        <f t="shared" ref="S100:S131" ca="1" si="72">IF(R100 = "", "", R100 / INDIRECT("D" &amp; ROW() - 1) )</f>
        <v/>
      </c>
      <c r="T100" s="15" t="str">
        <f t="shared" ca="1" si="65"/>
        <v/>
      </c>
    </row>
    <row r="101" spans="2:20" s="14" customFormat="1" ht="13.75" customHeight="1" x14ac:dyDescent="0.2">
      <c r="B101" s="15" t="str">
        <f>IF(E101="","",VLOOKUP(E101, 'SKU Маскарпоне'!$A$1:$B$50, 2, 0))</f>
        <v/>
      </c>
      <c r="C101" s="15" t="str">
        <f>IF(E101="","",VLOOKUP(E101, 'SKU заквасочник'!$A$1:$Z$80, IF(D101="-", 11, IF(D101="", 11,  MATCH(D101&amp;"", 'SKU заквасочник'!$A$1:$Z$1, 0))), 0))</f>
        <v/>
      </c>
      <c r="D101" s="15"/>
      <c r="F101" s="17" t="str">
        <f>IF(E101="-", "-", IF(E101="", "", G101*VLOOKUP(E101, 'SKU Маскарпоне'!$A$1:$C$50, 3, 0)))</f>
        <v/>
      </c>
      <c r="G101" s="18"/>
      <c r="H101" s="19" t="str">
        <f t="shared" ca="1" si="67"/>
        <v/>
      </c>
      <c r="I101" s="15" t="str">
        <f t="shared" ca="1" si="68"/>
        <v/>
      </c>
      <c r="J101" s="15" t="str">
        <f t="shared" ca="1" si="59"/>
        <v/>
      </c>
      <c r="L101" s="18">
        <f t="shared" ca="1" si="69"/>
        <v>0</v>
      </c>
      <c r="M101" s="14">
        <f t="shared" ca="1" si="66"/>
        <v>0</v>
      </c>
      <c r="N101" s="14">
        <f t="shared" si="70"/>
        <v>0</v>
      </c>
      <c r="O101" s="14">
        <f t="shared" ca="1" si="71"/>
        <v>0</v>
      </c>
      <c r="S101" s="15" t="str">
        <f t="shared" ca="1" si="72"/>
        <v/>
      </c>
      <c r="T101" s="15" t="str">
        <f t="shared" ca="1" si="65"/>
        <v/>
      </c>
    </row>
    <row r="102" spans="2:20" s="14" customFormat="1" ht="13.75" customHeight="1" x14ac:dyDescent="0.2">
      <c r="B102" s="15" t="str">
        <f>IF(E102="","",VLOOKUP(E102, 'SKU Маскарпоне'!$A$1:$B$50, 2, 0))</f>
        <v/>
      </c>
      <c r="C102" s="15" t="str">
        <f>IF(E102="","",VLOOKUP(E102, 'SKU заквасочник'!$A$1:$Z$80, IF(D102="-", 11, IF(D102="", 11,  MATCH(D102&amp;"", 'SKU заквасочник'!$A$1:$Z$1, 0))), 0))</f>
        <v/>
      </c>
      <c r="D102" s="15"/>
      <c r="F102" s="17" t="str">
        <f>IF(E102="-", "-", IF(E102="", "", G102*VLOOKUP(E102, 'SKU Маскарпоне'!$A$1:$C$50, 3, 0)))</f>
        <v/>
      </c>
      <c r="G102" s="18"/>
      <c r="H102" s="19" t="str">
        <f t="shared" ca="1" si="67"/>
        <v/>
      </c>
      <c r="I102" s="15" t="str">
        <f t="shared" ca="1" si="68"/>
        <v/>
      </c>
      <c r="J102" s="15" t="str">
        <f t="shared" ca="1" si="59"/>
        <v/>
      </c>
      <c r="L102" s="18">
        <f t="shared" ca="1" si="69"/>
        <v>0</v>
      </c>
      <c r="M102" s="14">
        <f t="shared" ref="M102:M124" ca="1" si="73">IF(K102 = "-", SUM(INDIRECT(ADDRESS(2,COLUMN(L102)) &amp; ":" &amp; ADDRESS(ROW(),COLUMN(L102)))), 0)</f>
        <v>0</v>
      </c>
      <c r="N102" s="14">
        <f t="shared" si="70"/>
        <v>0</v>
      </c>
      <c r="O102" s="14">
        <f t="shared" ca="1" si="71"/>
        <v>0</v>
      </c>
      <c r="S102" s="15" t="str">
        <f t="shared" ca="1" si="72"/>
        <v/>
      </c>
      <c r="T102" s="15" t="str">
        <f t="shared" ca="1" si="65"/>
        <v/>
      </c>
    </row>
    <row r="103" spans="2:20" s="14" customFormat="1" ht="13.75" customHeight="1" x14ac:dyDescent="0.2">
      <c r="B103" s="15" t="str">
        <f>IF(E103="","",VLOOKUP(E103, 'SKU Маскарпоне'!$A$1:$B$50, 2, 0))</f>
        <v/>
      </c>
      <c r="C103" s="15" t="str">
        <f>IF(E103="","",VLOOKUP(E103, 'SKU заквасочник'!$A$1:$Z$80, IF(D103="-", 11, IF(D103="", 11,  MATCH(D103&amp;"", 'SKU заквасочник'!$A$1:$Z$1, 0))), 0))</f>
        <v/>
      </c>
      <c r="D103" s="15"/>
      <c r="F103" s="17" t="str">
        <f>IF(E103="-", "-", IF(E103="", "", G103*VLOOKUP(E103, 'SKU Маскарпоне'!$A$1:$C$50, 3, 0)))</f>
        <v/>
      </c>
      <c r="G103" s="18"/>
      <c r="H103" s="19" t="str">
        <f t="shared" ca="1" si="67"/>
        <v/>
      </c>
      <c r="I103" s="15" t="str">
        <f t="shared" ca="1" si="68"/>
        <v/>
      </c>
      <c r="J103" s="15" t="str">
        <f t="shared" ca="1" si="59"/>
        <v/>
      </c>
      <c r="L103" s="18">
        <f t="shared" ca="1" si="69"/>
        <v>0</v>
      </c>
      <c r="M103" s="14">
        <f t="shared" ca="1" si="73"/>
        <v>0</v>
      </c>
      <c r="N103" s="14">
        <f t="shared" si="70"/>
        <v>0</v>
      </c>
      <c r="O103" s="14">
        <f t="shared" ca="1" si="71"/>
        <v>0</v>
      </c>
      <c r="S103" s="15" t="str">
        <f t="shared" ca="1" si="72"/>
        <v/>
      </c>
      <c r="T103" s="15" t="str">
        <f t="shared" ca="1" si="65"/>
        <v/>
      </c>
    </row>
    <row r="104" spans="2:20" s="14" customFormat="1" ht="13.75" customHeight="1" x14ac:dyDescent="0.2">
      <c r="B104" s="15" t="str">
        <f>IF(E104="","",VLOOKUP(E104, 'SKU Маскарпоне'!$A$1:$B$50, 2, 0))</f>
        <v/>
      </c>
      <c r="C104" s="15" t="str">
        <f>IF(E104="","",VLOOKUP(E104, 'SKU заквасочник'!$A$1:$Z$80, IF(D104="-", 11, IF(D104="", 11,  MATCH(D104&amp;"", 'SKU заквасочник'!$A$1:$Z$1, 0))), 0))</f>
        <v/>
      </c>
      <c r="D104" s="15"/>
      <c r="F104" s="17" t="str">
        <f>IF(E104="-", "-", IF(E104="", "", G104*VLOOKUP(E104, 'SKU Маскарпоне'!$A$1:$C$50, 3, 0)))</f>
        <v/>
      </c>
      <c r="G104" s="18"/>
      <c r="H104" s="19" t="str">
        <f t="shared" ca="1" si="67"/>
        <v/>
      </c>
      <c r="I104" s="15" t="str">
        <f t="shared" ca="1" si="68"/>
        <v/>
      </c>
      <c r="J104" s="15" t="str">
        <f t="shared" ca="1" si="59"/>
        <v/>
      </c>
      <c r="L104" s="18">
        <f t="shared" ca="1" si="69"/>
        <v>0</v>
      </c>
      <c r="M104" s="14">
        <f t="shared" ca="1" si="73"/>
        <v>0</v>
      </c>
      <c r="N104" s="14">
        <f t="shared" si="70"/>
        <v>0</v>
      </c>
      <c r="O104" s="14">
        <f t="shared" ca="1" si="71"/>
        <v>0</v>
      </c>
      <c r="S104" s="15" t="str">
        <f t="shared" ca="1" si="72"/>
        <v/>
      </c>
      <c r="T104" s="15" t="str">
        <f t="shared" ca="1" si="65"/>
        <v/>
      </c>
    </row>
    <row r="105" spans="2:20" s="14" customFormat="1" ht="13.75" customHeight="1" x14ac:dyDescent="0.2">
      <c r="B105" s="15" t="str">
        <f>IF(E105="","",VLOOKUP(E105, 'SKU Маскарпоне'!$A$1:$B$50, 2, 0))</f>
        <v/>
      </c>
      <c r="C105" s="15" t="str">
        <f>IF(E105="","",VLOOKUP(E105, 'SKU заквасочник'!$A$1:$Z$80, IF(D105="-", 11, IF(D105="", 11,  MATCH(D105&amp;"", 'SKU заквасочник'!$A$1:$Z$1, 0))), 0))</f>
        <v/>
      </c>
      <c r="D105" s="15"/>
      <c r="F105" s="17" t="str">
        <f>IF(E105="-", "-", IF(E105="", "", G105*VLOOKUP(E105, 'SKU Маскарпоне'!$A$1:$C$50, 3, 0)))</f>
        <v/>
      </c>
      <c r="G105" s="18"/>
      <c r="H105" s="19" t="str">
        <f t="shared" ca="1" si="67"/>
        <v/>
      </c>
      <c r="I105" s="15" t="str">
        <f t="shared" ca="1" si="68"/>
        <v/>
      </c>
      <c r="J105" s="15" t="str">
        <f t="shared" ca="1" si="59"/>
        <v/>
      </c>
      <c r="L105" s="18">
        <f t="shared" ca="1" si="69"/>
        <v>0</v>
      </c>
      <c r="M105" s="14">
        <f t="shared" ca="1" si="73"/>
        <v>0</v>
      </c>
      <c r="N105" s="14">
        <f t="shared" si="70"/>
        <v>0</v>
      </c>
      <c r="O105" s="14">
        <f t="shared" ca="1" si="71"/>
        <v>0</v>
      </c>
      <c r="S105" s="15" t="str">
        <f t="shared" ca="1" si="72"/>
        <v/>
      </c>
      <c r="T105" s="15" t="str">
        <f t="shared" ca="1" si="65"/>
        <v/>
      </c>
    </row>
    <row r="106" spans="2:20" s="14" customFormat="1" ht="13.75" customHeight="1" x14ac:dyDescent="0.2">
      <c r="B106" s="15" t="str">
        <f>IF(E106="","",VLOOKUP(E106, 'SKU Маскарпоне'!$A$1:$B$50, 2, 0))</f>
        <v/>
      </c>
      <c r="C106" s="15" t="str">
        <f>IF(E106="","",VLOOKUP(E106, 'SKU заквасочник'!$A$1:$Z$80, IF(D106="-", 11, IF(D106="", 11,  MATCH(D106&amp;"", 'SKU заквасочник'!$A$1:$Z$1, 0))), 0))</f>
        <v/>
      </c>
      <c r="D106" s="15"/>
      <c r="F106" s="17" t="str">
        <f>IF(E106="-", "-", IF(E106="", "", G106*VLOOKUP(E106, 'SKU Маскарпоне'!$A$1:$C$50, 3, 0)))</f>
        <v/>
      </c>
      <c r="G106" s="18"/>
      <c r="H106" s="19" t="str">
        <f t="shared" ca="1" si="67"/>
        <v/>
      </c>
      <c r="I106" s="15" t="str">
        <f t="shared" ca="1" si="68"/>
        <v/>
      </c>
      <c r="J106" s="15" t="str">
        <f t="shared" ca="1" si="59"/>
        <v/>
      </c>
      <c r="L106" s="18">
        <f t="shared" ca="1" si="69"/>
        <v>0</v>
      </c>
      <c r="M106" s="14">
        <f t="shared" ca="1" si="73"/>
        <v>0</v>
      </c>
      <c r="N106" s="14">
        <f t="shared" si="70"/>
        <v>0</v>
      </c>
      <c r="O106" s="14">
        <f t="shared" ca="1" si="71"/>
        <v>0</v>
      </c>
      <c r="S106" s="15" t="str">
        <f t="shared" ca="1" si="72"/>
        <v/>
      </c>
      <c r="T106" s="15" t="str">
        <f t="shared" ca="1" si="65"/>
        <v/>
      </c>
    </row>
    <row r="107" spans="2:20" s="14" customFormat="1" ht="13.75" customHeight="1" x14ac:dyDescent="0.2">
      <c r="B107" s="15" t="str">
        <f>IF(E107="","",VLOOKUP(E107, 'SKU Маскарпоне'!$A$1:$B$50, 2, 0))</f>
        <v/>
      </c>
      <c r="C107" s="15" t="str">
        <f>IF(E107="","",VLOOKUP(E107, 'SKU заквасочник'!$A$1:$Z$80, IF(D107="-", 11, IF(D107="", 11,  MATCH(D107&amp;"", 'SKU заквасочник'!$A$1:$Z$1, 0))), 0))</f>
        <v/>
      </c>
      <c r="D107" s="15"/>
      <c r="F107" s="17" t="str">
        <f>IF(E107="-", "-", IF(E107="", "", G107*VLOOKUP(E107, 'SKU Маскарпоне'!$A$1:$C$50, 3, 0)))</f>
        <v/>
      </c>
      <c r="G107" s="18"/>
      <c r="H107" s="19" t="str">
        <f t="shared" ca="1" si="67"/>
        <v/>
      </c>
      <c r="I107" s="15" t="str">
        <f t="shared" ca="1" si="68"/>
        <v/>
      </c>
      <c r="J107" s="15" t="str">
        <f t="shared" ca="1" si="59"/>
        <v/>
      </c>
      <c r="L107" s="18">
        <f t="shared" ca="1" si="69"/>
        <v>0</v>
      </c>
      <c r="M107" s="14">
        <f t="shared" ca="1" si="73"/>
        <v>0</v>
      </c>
      <c r="N107" s="14">
        <f t="shared" si="70"/>
        <v>0</v>
      </c>
      <c r="O107" s="14">
        <f t="shared" ca="1" si="71"/>
        <v>0</v>
      </c>
      <c r="S107" s="15" t="str">
        <f t="shared" ca="1" si="72"/>
        <v/>
      </c>
      <c r="T107" s="15" t="str">
        <f t="shared" ca="1" si="65"/>
        <v/>
      </c>
    </row>
    <row r="108" spans="2:20" s="14" customFormat="1" ht="13.75" customHeight="1" x14ac:dyDescent="0.2">
      <c r="B108" s="15" t="str">
        <f>IF(E108="","",VLOOKUP(E108, 'SKU Маскарпоне'!$A$1:$B$50, 2, 0))</f>
        <v/>
      </c>
      <c r="C108" s="15" t="str">
        <f>IF(E108="","",VLOOKUP(E108, 'SKU заквасочник'!$A$1:$Z$80, IF(D108="-", 11, IF(D108="", 11,  MATCH(D108&amp;"", 'SKU заквасочник'!$A$1:$Z$1, 0))), 0))</f>
        <v/>
      </c>
      <c r="D108" s="15"/>
      <c r="F108" s="17" t="str">
        <f>IF(E108="-", "-", IF(E108="", "", G108*VLOOKUP(E108, 'SKU Маскарпоне'!$A$1:$C$50, 3, 0)))</f>
        <v/>
      </c>
      <c r="G108" s="18"/>
      <c r="H108" s="19" t="str">
        <f t="shared" ca="1" si="67"/>
        <v/>
      </c>
      <c r="I108" s="15" t="str">
        <f t="shared" ca="1" si="68"/>
        <v/>
      </c>
      <c r="J108" s="15" t="str">
        <f t="shared" ca="1" si="59"/>
        <v/>
      </c>
      <c r="L108" s="18">
        <f t="shared" ca="1" si="69"/>
        <v>0</v>
      </c>
      <c r="M108" s="14">
        <f t="shared" ca="1" si="73"/>
        <v>0</v>
      </c>
      <c r="N108" s="14">
        <f t="shared" si="70"/>
        <v>0</v>
      </c>
      <c r="O108" s="14">
        <f t="shared" ca="1" si="71"/>
        <v>0</v>
      </c>
      <c r="S108" s="15" t="str">
        <f t="shared" ca="1" si="72"/>
        <v/>
      </c>
      <c r="T108" s="15" t="str">
        <f t="shared" ca="1" si="65"/>
        <v/>
      </c>
    </row>
    <row r="109" spans="2:20" s="14" customFormat="1" ht="13.75" customHeight="1" x14ac:dyDescent="0.2">
      <c r="B109" s="15" t="str">
        <f>IF(E109="","",VLOOKUP(E109, 'SKU Маскарпоне'!$A$1:$B$50, 2, 0))</f>
        <v/>
      </c>
      <c r="C109" s="15" t="str">
        <f>IF(E109="","",VLOOKUP(E109, 'SKU заквасочник'!$A$1:$Z$80, IF(D109="-", 11, IF(D109="", 11,  MATCH(D109&amp;"", 'SKU заквасочник'!$A$1:$Z$1, 0))), 0))</f>
        <v/>
      </c>
      <c r="D109" s="15"/>
      <c r="F109" s="17" t="str">
        <f>IF(E109="-", "-", IF(E109="", "", G109*VLOOKUP(E109, 'SKU Маскарпоне'!$A$1:$C$50, 3, 0)))</f>
        <v/>
      </c>
      <c r="G109" s="18"/>
      <c r="H109" s="19" t="str">
        <f t="shared" ca="1" si="67"/>
        <v/>
      </c>
      <c r="I109" s="15" t="str">
        <f t="shared" ca="1" si="68"/>
        <v/>
      </c>
      <c r="J109" s="15" t="str">
        <f t="shared" ca="1" si="59"/>
        <v/>
      </c>
      <c r="L109" s="18">
        <f t="shared" ca="1" si="69"/>
        <v>0</v>
      </c>
      <c r="M109" s="14">
        <f t="shared" ca="1" si="73"/>
        <v>0</v>
      </c>
      <c r="N109" s="14">
        <f t="shared" si="70"/>
        <v>0</v>
      </c>
      <c r="O109" s="14">
        <f t="shared" ca="1" si="71"/>
        <v>0</v>
      </c>
      <c r="S109" s="15" t="str">
        <f t="shared" ca="1" si="72"/>
        <v/>
      </c>
      <c r="T109" s="15" t="str">
        <f t="shared" ca="1" si="65"/>
        <v/>
      </c>
    </row>
    <row r="110" spans="2:20" s="14" customFormat="1" ht="13.75" customHeight="1" x14ac:dyDescent="0.2">
      <c r="B110" s="15" t="str">
        <f>IF(E110="","",VLOOKUP(E110, 'SKU Маскарпоне'!$A$1:$B$50, 2, 0))</f>
        <v/>
      </c>
      <c r="C110" s="15" t="str">
        <f>IF(E110="","",VLOOKUP(E110, 'SKU заквасочник'!$A$1:$Z$80, IF(D110="-", 11, IF(D110="", 11,  MATCH(D110&amp;"", 'SKU заквасочник'!$A$1:$Z$1, 0))), 0))</f>
        <v/>
      </c>
      <c r="D110" s="15"/>
      <c r="F110" s="17" t="str">
        <f>IF(E110="-", "-", IF(E110="", "", G110*VLOOKUP(E110, 'SKU Маскарпоне'!$A$1:$C$50, 3, 0)))</f>
        <v/>
      </c>
      <c r="G110" s="18"/>
      <c r="H110" s="19" t="str">
        <f t="shared" ca="1" si="67"/>
        <v/>
      </c>
      <c r="I110" s="15" t="str">
        <f t="shared" ca="1" si="68"/>
        <v/>
      </c>
      <c r="J110" s="15" t="str">
        <f t="shared" ca="1" si="59"/>
        <v/>
      </c>
      <c r="L110" s="18">
        <f t="shared" ca="1" si="69"/>
        <v>0</v>
      </c>
      <c r="M110" s="14">
        <f t="shared" ca="1" si="73"/>
        <v>0</v>
      </c>
      <c r="N110" s="14">
        <f t="shared" si="70"/>
        <v>0</v>
      </c>
      <c r="O110" s="14">
        <f t="shared" ca="1" si="71"/>
        <v>0</v>
      </c>
      <c r="S110" s="15" t="str">
        <f t="shared" ca="1" si="72"/>
        <v/>
      </c>
      <c r="T110" s="15" t="str">
        <f t="shared" ca="1" si="65"/>
        <v/>
      </c>
    </row>
    <row r="111" spans="2:20" s="14" customFormat="1" ht="13.75" customHeight="1" x14ac:dyDescent="0.2">
      <c r="B111" s="15" t="str">
        <f>IF(E111="","",VLOOKUP(E111, 'SKU Маскарпоне'!$A$1:$B$50, 2, 0))</f>
        <v/>
      </c>
      <c r="C111" s="15" t="str">
        <f>IF(E111="","",VLOOKUP(E111, 'SKU заквасочник'!$A$1:$Z$80, IF(D111="-", 11, IF(D111="", 11,  MATCH(D111&amp;"", 'SKU заквасочник'!$A$1:$Z$1, 0))), 0))</f>
        <v/>
      </c>
      <c r="D111" s="15"/>
      <c r="F111" s="17" t="str">
        <f>IF(E111="-", "-", IF(E111="", "", G111*VLOOKUP(E111, 'SKU Маскарпоне'!$A$1:$C$50, 3, 0)))</f>
        <v/>
      </c>
      <c r="G111" s="18"/>
      <c r="H111" s="19" t="str">
        <f t="shared" ca="1" si="67"/>
        <v/>
      </c>
      <c r="I111" s="15" t="str">
        <f t="shared" ca="1" si="68"/>
        <v/>
      </c>
      <c r="J111" s="15" t="str">
        <f t="shared" ca="1" si="59"/>
        <v/>
      </c>
      <c r="L111" s="18">
        <f t="shared" ca="1" si="69"/>
        <v>0</v>
      </c>
      <c r="M111" s="14">
        <f t="shared" ca="1" si="73"/>
        <v>0</v>
      </c>
      <c r="N111" s="14">
        <f t="shared" si="70"/>
        <v>0</v>
      </c>
      <c r="O111" s="14">
        <f t="shared" ca="1" si="71"/>
        <v>0</v>
      </c>
      <c r="S111" s="15" t="str">
        <f t="shared" ca="1" si="72"/>
        <v/>
      </c>
      <c r="T111" s="15" t="str">
        <f t="shared" ca="1" si="65"/>
        <v/>
      </c>
    </row>
    <row r="112" spans="2:20" s="14" customFormat="1" ht="13.75" customHeight="1" x14ac:dyDescent="0.2">
      <c r="B112" s="15" t="str">
        <f>IF(E112="","",VLOOKUP(E112, 'SKU Маскарпоне'!$A$1:$B$50, 2, 0))</f>
        <v/>
      </c>
      <c r="C112" s="15" t="str">
        <f>IF(E112="","",VLOOKUP(E112, 'SKU заквасочник'!$A$1:$Z$80, IF(D112="-", 11, IF(D112="", 11,  MATCH(D112&amp;"", 'SKU заквасочник'!$A$1:$Z$1, 0))), 0))</f>
        <v/>
      </c>
      <c r="D112" s="15"/>
      <c r="F112" s="17" t="str">
        <f>IF(E112="-", "-", IF(E112="", "", G112*VLOOKUP(E112, 'SKU Маскарпоне'!$A$1:$C$50, 3, 0)))</f>
        <v/>
      </c>
      <c r="G112" s="18"/>
      <c r="H112" s="19" t="str">
        <f t="shared" ca="1" si="67"/>
        <v/>
      </c>
      <c r="I112" s="15" t="str">
        <f t="shared" ca="1" si="68"/>
        <v/>
      </c>
      <c r="J112" s="15" t="str">
        <f t="shared" ca="1" si="59"/>
        <v/>
      </c>
      <c r="L112" s="18">
        <f t="shared" ca="1" si="69"/>
        <v>0</v>
      </c>
      <c r="M112" s="14">
        <f t="shared" ca="1" si="73"/>
        <v>0</v>
      </c>
      <c r="N112" s="14">
        <f t="shared" si="70"/>
        <v>0</v>
      </c>
      <c r="O112" s="14">
        <f t="shared" ca="1" si="71"/>
        <v>0</v>
      </c>
      <c r="S112" s="15" t="str">
        <f t="shared" ca="1" si="72"/>
        <v/>
      </c>
      <c r="T112" s="15" t="str">
        <f t="shared" ca="1" si="65"/>
        <v/>
      </c>
    </row>
    <row r="113" spans="2:20" s="14" customFormat="1" ht="13.75" customHeight="1" x14ac:dyDescent="0.2">
      <c r="B113" s="15" t="str">
        <f>IF(E113="","",VLOOKUP(E113, 'SKU Маскарпоне'!$A$1:$B$50, 2, 0))</f>
        <v/>
      </c>
      <c r="C113" s="15" t="str">
        <f>IF(E113="","",VLOOKUP(E113, 'SKU заквасочник'!$A$1:$Z$80, IF(D113="-", 11, IF(D113="", 11,  MATCH(D113&amp;"", 'SKU заквасочник'!$A$1:$Z$1, 0))), 0))</f>
        <v/>
      </c>
      <c r="D113" s="15"/>
      <c r="F113" s="17" t="str">
        <f>IF(E113="-", "-", IF(E113="", "", G113*VLOOKUP(E113, 'SKU Маскарпоне'!$A$1:$C$50, 3, 0)))</f>
        <v/>
      </c>
      <c r="G113" s="18"/>
      <c r="H113" s="19" t="str">
        <f t="shared" ca="1" si="67"/>
        <v/>
      </c>
      <c r="I113" s="15" t="str">
        <f t="shared" ca="1" si="68"/>
        <v/>
      </c>
      <c r="J113" s="15" t="str">
        <f t="shared" ca="1" si="59"/>
        <v/>
      </c>
      <c r="L113" s="18">
        <f t="shared" ca="1" si="69"/>
        <v>0</v>
      </c>
      <c r="M113" s="14">
        <f t="shared" ca="1" si="73"/>
        <v>0</v>
      </c>
      <c r="N113" s="14">
        <f t="shared" si="70"/>
        <v>0</v>
      </c>
      <c r="O113" s="14">
        <f t="shared" ca="1" si="71"/>
        <v>0</v>
      </c>
      <c r="S113" s="15" t="str">
        <f t="shared" ca="1" si="72"/>
        <v/>
      </c>
      <c r="T113" s="15" t="str">
        <f t="shared" ca="1" si="65"/>
        <v/>
      </c>
    </row>
    <row r="114" spans="2:20" s="14" customFormat="1" ht="13.75" customHeight="1" x14ac:dyDescent="0.2">
      <c r="B114" s="15" t="str">
        <f>IF(E114="","",VLOOKUP(E114, 'SKU Маскарпоне'!$A$1:$B$50, 2, 0))</f>
        <v/>
      </c>
      <c r="C114" s="15" t="str">
        <f>IF(E114="","",VLOOKUP(E114, 'SKU заквасочник'!$A$1:$Z$80, IF(D114="-", 11, IF(D114="", 11,  MATCH(D114&amp;"", 'SKU заквасочник'!$A$1:$Z$1, 0))), 0))</f>
        <v/>
      </c>
      <c r="D114" s="15"/>
      <c r="F114" s="17" t="str">
        <f>IF(E114="-", "-", IF(E114="", "", G114*VLOOKUP(E114, 'SKU Маскарпоне'!$A$1:$C$50, 3, 0)))</f>
        <v/>
      </c>
      <c r="G114" s="18"/>
      <c r="H114" s="19" t="str">
        <f t="shared" ca="1" si="67"/>
        <v/>
      </c>
      <c r="I114" s="15" t="str">
        <f t="shared" ca="1" si="68"/>
        <v/>
      </c>
      <c r="J114" s="15" t="str">
        <f t="shared" ca="1" si="59"/>
        <v/>
      </c>
      <c r="L114" s="18">
        <f t="shared" ca="1" si="69"/>
        <v>0</v>
      </c>
      <c r="M114" s="14">
        <f t="shared" ca="1" si="73"/>
        <v>0</v>
      </c>
      <c r="N114" s="14">
        <f t="shared" si="70"/>
        <v>0</v>
      </c>
      <c r="O114" s="14">
        <f t="shared" ca="1" si="71"/>
        <v>0</v>
      </c>
      <c r="S114" s="15" t="str">
        <f t="shared" ca="1" si="72"/>
        <v/>
      </c>
      <c r="T114" s="15" t="str">
        <f t="shared" ca="1" si="65"/>
        <v/>
      </c>
    </row>
    <row r="115" spans="2:20" s="14" customFormat="1" ht="13.75" customHeight="1" x14ac:dyDescent="0.2">
      <c r="B115" s="15" t="str">
        <f>IF(E115="","",VLOOKUP(E115, 'SKU Маскарпоне'!$A$1:$B$50, 2, 0))</f>
        <v/>
      </c>
      <c r="C115" s="15" t="str">
        <f>IF(E115="","",VLOOKUP(E115, 'SKU заквасочник'!$A$1:$Z$80, IF(D115="-", 11, IF(D115="", 11,  MATCH(D115&amp;"", 'SKU заквасочник'!$A$1:$Z$1, 0))), 0))</f>
        <v/>
      </c>
      <c r="D115" s="15"/>
      <c r="F115" s="17" t="str">
        <f>IF(E115="-", "-", IF(E115="", "", G115*VLOOKUP(E115, 'SKU Маскарпоне'!$A$1:$C$50, 3, 0)))</f>
        <v/>
      </c>
      <c r="G115" s="18"/>
      <c r="H115" s="19" t="str">
        <f t="shared" ca="1" si="67"/>
        <v/>
      </c>
      <c r="I115" s="15" t="str">
        <f t="shared" ca="1" si="68"/>
        <v/>
      </c>
      <c r="J115" s="15" t="str">
        <f t="shared" ca="1" si="59"/>
        <v/>
      </c>
      <c r="L115" s="18">
        <f t="shared" ca="1" si="69"/>
        <v>0</v>
      </c>
      <c r="M115" s="14">
        <f t="shared" ca="1" si="73"/>
        <v>0</v>
      </c>
      <c r="N115" s="14">
        <f t="shared" si="70"/>
        <v>0</v>
      </c>
      <c r="O115" s="14">
        <f t="shared" ca="1" si="71"/>
        <v>0</v>
      </c>
      <c r="S115" s="15" t="str">
        <f t="shared" ca="1" si="72"/>
        <v/>
      </c>
      <c r="T115" s="15" t="str">
        <f t="shared" ca="1" si="65"/>
        <v/>
      </c>
    </row>
    <row r="116" spans="2:20" s="14" customFormat="1" ht="13.75" customHeight="1" x14ac:dyDescent="0.2">
      <c r="B116" s="15" t="str">
        <f>IF(E116="","",VLOOKUP(E116, 'SKU Маскарпоне'!$A$1:$B$50, 2, 0))</f>
        <v/>
      </c>
      <c r="C116" s="15" t="str">
        <f>IF(E116="","",VLOOKUP(E116, 'SKU заквасочник'!$A$1:$Z$80, IF(D116="-", 11, IF(D116="", 11,  MATCH(D116&amp;"", 'SKU заквасочник'!$A$1:$Z$1, 0))), 0))</f>
        <v/>
      </c>
      <c r="D116" s="15"/>
      <c r="F116" s="17" t="str">
        <f>IF(E116="-", "-", IF(E116="", "", G116*VLOOKUP(E116, 'SKU Маскарпоне'!$A$1:$C$50, 3, 0)))</f>
        <v/>
      </c>
      <c r="G116" s="18"/>
      <c r="H116" s="19" t="str">
        <f t="shared" ca="1" si="67"/>
        <v/>
      </c>
      <c r="I116" s="15" t="str">
        <f t="shared" ca="1" si="68"/>
        <v/>
      </c>
      <c r="J116" s="15" t="str">
        <f t="shared" ca="1" si="59"/>
        <v/>
      </c>
      <c r="L116" s="18">
        <f t="shared" ca="1" si="69"/>
        <v>0</v>
      </c>
      <c r="M116" s="14">
        <f t="shared" ca="1" si="73"/>
        <v>0</v>
      </c>
      <c r="N116" s="14">
        <f t="shared" si="70"/>
        <v>0</v>
      </c>
      <c r="O116" s="14">
        <f t="shared" ca="1" si="71"/>
        <v>0</v>
      </c>
      <c r="S116" s="15" t="str">
        <f t="shared" ca="1" si="72"/>
        <v/>
      </c>
      <c r="T116" s="15" t="str">
        <f t="shared" ca="1" si="65"/>
        <v/>
      </c>
    </row>
    <row r="117" spans="2:20" s="14" customFormat="1" ht="13.75" customHeight="1" x14ac:dyDescent="0.2">
      <c r="B117" s="15" t="str">
        <f>IF(E117="","",VLOOKUP(E117, 'SKU Маскарпоне'!$A$1:$B$50, 2, 0))</f>
        <v/>
      </c>
      <c r="C117" s="15" t="str">
        <f>IF(E117="","",VLOOKUP(E117, 'SKU заквасочник'!$A$1:$Z$80, IF(D117="-", 11, IF(D117="", 11,  MATCH(D117&amp;"", 'SKU заквасочник'!$A$1:$Z$1, 0))), 0))</f>
        <v/>
      </c>
      <c r="D117" s="15"/>
      <c r="F117" s="17" t="str">
        <f>IF(E117="-", "-", IF(E117="", "", G117*VLOOKUP(E117, 'SKU Маскарпоне'!$A$1:$C$50, 3, 0)))</f>
        <v/>
      </c>
      <c r="G117" s="18"/>
      <c r="H117" s="19" t="str">
        <f t="shared" ca="1" si="67"/>
        <v/>
      </c>
      <c r="I117" s="15" t="str">
        <f t="shared" ca="1" si="68"/>
        <v/>
      </c>
      <c r="J117" s="15" t="str">
        <f t="shared" ca="1" si="59"/>
        <v/>
      </c>
      <c r="L117" s="18">
        <f t="shared" ca="1" si="69"/>
        <v>0</v>
      </c>
      <c r="M117" s="14">
        <f t="shared" ca="1" si="73"/>
        <v>0</v>
      </c>
      <c r="N117" s="14">
        <f t="shared" si="70"/>
        <v>0</v>
      </c>
      <c r="O117" s="14">
        <f t="shared" ca="1" si="71"/>
        <v>0</v>
      </c>
      <c r="S117" s="15" t="str">
        <f t="shared" ca="1" si="72"/>
        <v/>
      </c>
      <c r="T117" s="15" t="str">
        <f t="shared" ca="1" si="65"/>
        <v/>
      </c>
    </row>
    <row r="118" spans="2:20" s="14" customFormat="1" ht="13.75" customHeight="1" x14ac:dyDescent="0.2">
      <c r="B118" s="15" t="str">
        <f>IF(E118="","",VLOOKUP(E118, 'SKU Маскарпоне'!$A$1:$B$50, 2, 0))</f>
        <v/>
      </c>
      <c r="C118" s="15" t="str">
        <f>IF(E118="","",VLOOKUP(E118, 'SKU заквасочник'!$A$1:$Z$80, IF(D118="-", 11, IF(D118="", 11,  MATCH(D118&amp;"", 'SKU заквасочник'!$A$1:$Z$1, 0))), 0))</f>
        <v/>
      </c>
      <c r="D118" s="15"/>
      <c r="F118" s="17" t="str">
        <f>IF(E118="-", "-", IF(E118="", "", G118*VLOOKUP(E118, 'SKU Маскарпоне'!$A$1:$C$50, 3, 0)))</f>
        <v/>
      </c>
      <c r="G118" s="18"/>
      <c r="H118" s="19" t="str">
        <f t="shared" ca="1" si="67"/>
        <v/>
      </c>
      <c r="I118" s="15" t="str">
        <f t="shared" ca="1" si="68"/>
        <v/>
      </c>
      <c r="J118" s="15" t="str">
        <f t="shared" ca="1" si="59"/>
        <v/>
      </c>
      <c r="L118" s="18">
        <f t="shared" ca="1" si="69"/>
        <v>0</v>
      </c>
      <c r="M118" s="14">
        <f t="shared" ca="1" si="73"/>
        <v>0</v>
      </c>
      <c r="N118" s="14">
        <f t="shared" si="70"/>
        <v>0</v>
      </c>
      <c r="O118" s="14">
        <f t="shared" ca="1" si="71"/>
        <v>0</v>
      </c>
      <c r="S118" s="15" t="str">
        <f t="shared" ca="1" si="72"/>
        <v/>
      </c>
      <c r="T118" s="15" t="str">
        <f t="shared" ca="1" si="65"/>
        <v/>
      </c>
    </row>
    <row r="119" spans="2:20" s="14" customFormat="1" ht="13.75" customHeight="1" x14ac:dyDescent="0.2">
      <c r="B119" s="15" t="str">
        <f>IF(E119="","",VLOOKUP(E119, 'SKU Маскарпоне'!$A$1:$B$50, 2, 0))</f>
        <v/>
      </c>
      <c r="C119" s="15" t="str">
        <f>IF(E119="","",VLOOKUP(E119, 'SKU заквасочник'!$A$1:$Z$80, IF(D119="-", 11, IF(D119="", 11,  MATCH(D119&amp;"", 'SKU заквасочник'!$A$1:$Z$1, 0))), 0))</f>
        <v/>
      </c>
      <c r="D119" s="15"/>
      <c r="F119" s="17" t="str">
        <f>IF(E119="-", "-", IF(E119="", "", G119*VLOOKUP(E119, 'SKU Маскарпоне'!$A$1:$C$50, 3, 0)))</f>
        <v/>
      </c>
      <c r="G119" s="18"/>
      <c r="H119" s="19" t="str">
        <f t="shared" ca="1" si="67"/>
        <v/>
      </c>
      <c r="I119" s="15" t="str">
        <f t="shared" ca="1" si="68"/>
        <v/>
      </c>
      <c r="J119" s="15" t="str">
        <f t="shared" ca="1" si="59"/>
        <v/>
      </c>
      <c r="L119" s="18">
        <f t="shared" ca="1" si="69"/>
        <v>0</v>
      </c>
      <c r="M119" s="14">
        <f t="shared" ca="1" si="73"/>
        <v>0</v>
      </c>
      <c r="N119" s="14">
        <f t="shared" si="70"/>
        <v>0</v>
      </c>
      <c r="O119" s="14">
        <f t="shared" ca="1" si="71"/>
        <v>0</v>
      </c>
      <c r="S119" s="15" t="str">
        <f t="shared" ca="1" si="72"/>
        <v/>
      </c>
      <c r="T119" s="15" t="str">
        <f t="shared" ca="1" si="65"/>
        <v/>
      </c>
    </row>
    <row r="120" spans="2:20" s="14" customFormat="1" ht="13.75" customHeight="1" x14ac:dyDescent="0.2">
      <c r="B120" s="15" t="str">
        <f>IF(E120="","",VLOOKUP(E120, 'SKU Маскарпоне'!$A$1:$B$50, 2, 0))</f>
        <v/>
      </c>
      <c r="C120" s="15" t="str">
        <f>IF(E120="","",VLOOKUP(E120, 'SKU заквасочник'!$A$1:$Z$80, IF(D120="-", 11, IF(D120="", 11,  MATCH(D120&amp;"", 'SKU заквасочник'!$A$1:$Z$1, 0))), 0))</f>
        <v/>
      </c>
      <c r="D120" s="15"/>
      <c r="F120" s="17" t="str">
        <f>IF(E120="-", "-", IF(E120="", "", G120*VLOOKUP(E120, 'SKU Маскарпоне'!$A$1:$C$50, 3, 0)))</f>
        <v/>
      </c>
      <c r="G120" s="18"/>
      <c r="H120" s="19" t="str">
        <f t="shared" ca="1" si="67"/>
        <v/>
      </c>
      <c r="I120" s="15" t="str">
        <f t="shared" ca="1" si="68"/>
        <v/>
      </c>
      <c r="J120" s="15" t="str">
        <f t="shared" ca="1" si="59"/>
        <v/>
      </c>
      <c r="L120" s="18">
        <f t="shared" ca="1" si="69"/>
        <v>0</v>
      </c>
      <c r="M120" s="14">
        <f t="shared" ca="1" si="73"/>
        <v>0</v>
      </c>
      <c r="N120" s="14">
        <f t="shared" si="70"/>
        <v>0</v>
      </c>
      <c r="O120" s="14">
        <f t="shared" ca="1" si="71"/>
        <v>0</v>
      </c>
      <c r="S120" s="15" t="str">
        <f t="shared" ca="1" si="72"/>
        <v/>
      </c>
      <c r="T120" s="15" t="str">
        <f t="shared" ca="1" si="65"/>
        <v/>
      </c>
    </row>
    <row r="121" spans="2:20" s="14" customFormat="1" ht="13.75" customHeight="1" x14ac:dyDescent="0.2">
      <c r="B121" s="15" t="str">
        <f>IF(E121="","",VLOOKUP(E121, 'SKU Маскарпоне'!$A$1:$B$50, 2, 0))</f>
        <v/>
      </c>
      <c r="C121" s="15" t="str">
        <f>IF(E121="","",VLOOKUP(E121, 'SKU заквасочник'!$A$1:$Z$80, IF(D121="-", 11, IF(D121="", 11,  MATCH(D121&amp;"", 'SKU заквасочник'!$A$1:$Z$1, 0))), 0))</f>
        <v/>
      </c>
      <c r="D121" s="15"/>
      <c r="F121" s="17" t="str">
        <f>IF(E121="-", "-", IF(E121="", "", G121*VLOOKUP(E121, 'SKU Маскарпоне'!$A$1:$C$50, 3, 0)))</f>
        <v/>
      </c>
      <c r="G121" s="18"/>
      <c r="H121" s="19" t="str">
        <f t="shared" ca="1" si="67"/>
        <v/>
      </c>
      <c r="I121" s="15" t="str">
        <f t="shared" ca="1" si="68"/>
        <v/>
      </c>
      <c r="J121" s="15" t="str">
        <f t="shared" ca="1" si="59"/>
        <v/>
      </c>
      <c r="L121" s="18">
        <f t="shared" ca="1" si="69"/>
        <v>0</v>
      </c>
      <c r="M121" s="14">
        <f t="shared" ca="1" si="73"/>
        <v>0</v>
      </c>
      <c r="N121" s="14">
        <f t="shared" si="70"/>
        <v>0</v>
      </c>
      <c r="O121" s="14">
        <f t="shared" ca="1" si="71"/>
        <v>0</v>
      </c>
      <c r="S121" s="15" t="str">
        <f t="shared" ca="1" si="72"/>
        <v/>
      </c>
      <c r="T121" s="15" t="str">
        <f t="shared" ca="1" si="65"/>
        <v/>
      </c>
    </row>
    <row r="122" spans="2:20" s="14" customFormat="1" ht="13.75" customHeight="1" x14ac:dyDescent="0.2">
      <c r="B122" s="15" t="str">
        <f>IF(E122="","",VLOOKUP(E122, 'SKU Маскарпоне'!$A$1:$B$50, 2, 0))</f>
        <v/>
      </c>
      <c r="C122" s="15" t="str">
        <f>IF(E122="","",VLOOKUP(E122, 'SKU заквасочник'!$A$1:$Z$80, IF(D122="-", 11, IF(D122="", 11,  MATCH(D122&amp;"", 'SKU заквасочник'!$A$1:$Z$1, 0))), 0))</f>
        <v/>
      </c>
      <c r="D122" s="15"/>
      <c r="F122" s="17" t="str">
        <f>IF(E122="-", "-", IF(E122="", "", G122*VLOOKUP(E122, 'SKU Маскарпоне'!$A$1:$C$50, 3, 0)))</f>
        <v/>
      </c>
      <c r="G122" s="18"/>
      <c r="H122" s="19" t="str">
        <f t="shared" ca="1" si="67"/>
        <v/>
      </c>
      <c r="I122" s="15" t="str">
        <f t="shared" ca="1" si="68"/>
        <v/>
      </c>
      <c r="J122" s="15" t="str">
        <f t="shared" ca="1" si="59"/>
        <v/>
      </c>
      <c r="L122" s="18">
        <f t="shared" ca="1" si="69"/>
        <v>0</v>
      </c>
      <c r="M122" s="14">
        <f t="shared" ca="1" si="73"/>
        <v>0</v>
      </c>
      <c r="N122" s="14">
        <f t="shared" si="70"/>
        <v>0</v>
      </c>
      <c r="O122" s="14">
        <f t="shared" ca="1" si="71"/>
        <v>0</v>
      </c>
      <c r="S122" s="15" t="str">
        <f t="shared" ca="1" si="72"/>
        <v/>
      </c>
      <c r="T122" s="15" t="str">
        <f t="shared" ca="1" si="65"/>
        <v/>
      </c>
    </row>
    <row r="123" spans="2:20" s="14" customFormat="1" ht="13.75" customHeight="1" x14ac:dyDescent="0.2">
      <c r="B123" s="15" t="str">
        <f>IF(E123="","",VLOOKUP(E123, 'SKU Маскарпоне'!$A$1:$B$50, 2, 0))</f>
        <v/>
      </c>
      <c r="C123" s="15" t="str">
        <f>IF(E123="","",VLOOKUP(E123, 'SKU заквасочник'!$A$1:$Z$80, IF(D123="-", 11, IF(D123="", 11,  MATCH(D123&amp;"", 'SKU заквасочник'!$A$1:$Z$1, 0))), 0))</f>
        <v/>
      </c>
      <c r="D123" s="15"/>
      <c r="F123" s="17" t="str">
        <f>IF(E123="-", "-", IF(E123="", "", G123*VLOOKUP(E123, 'SKU Маскарпоне'!$A$1:$C$50, 3, 0)))</f>
        <v/>
      </c>
      <c r="G123" s="18"/>
      <c r="H123" s="19" t="str">
        <f t="shared" ca="1" si="67"/>
        <v/>
      </c>
      <c r="I123" s="15" t="str">
        <f t="shared" ca="1" si="68"/>
        <v/>
      </c>
      <c r="J123" s="15" t="str">
        <f t="shared" ca="1" si="59"/>
        <v/>
      </c>
      <c r="L123" s="18">
        <f t="shared" ca="1" si="69"/>
        <v>0</v>
      </c>
      <c r="M123" s="14">
        <f t="shared" ca="1" si="73"/>
        <v>0</v>
      </c>
      <c r="N123" s="14">
        <f t="shared" si="70"/>
        <v>0</v>
      </c>
      <c r="O123" s="14">
        <f t="shared" ca="1" si="71"/>
        <v>0</v>
      </c>
      <c r="S123" s="15" t="str">
        <f t="shared" ca="1" si="72"/>
        <v/>
      </c>
      <c r="T123" s="15" t="str">
        <f t="shared" ca="1" si="65"/>
        <v/>
      </c>
    </row>
    <row r="124" spans="2:20" s="14" customFormat="1" ht="13.75" customHeight="1" x14ac:dyDescent="0.2">
      <c r="B124" s="15" t="str">
        <f>IF(E124="","",VLOOKUP(E124, 'SKU Маскарпоне'!$A$1:$B$50, 2, 0))</f>
        <v/>
      </c>
      <c r="C124" s="15" t="str">
        <f>IF(E124="","",VLOOKUP(E124, 'SKU заквасочник'!$A$1:$Z$80, IF(D124="-", 11, IF(D124="", 11,  MATCH(D124&amp;"", 'SKU заквасочник'!$A$1:$Z$1, 0))), 0))</f>
        <v/>
      </c>
      <c r="D124" s="15"/>
      <c r="F124" s="17" t="str">
        <f>IF(E124="-", "-", IF(E124="", "", G124*VLOOKUP(E124, 'SKU Маскарпоне'!$A$1:$C$50, 3, 0)))</f>
        <v/>
      </c>
      <c r="G124" s="18"/>
      <c r="H124" s="19" t="str">
        <f t="shared" ca="1" si="67"/>
        <v/>
      </c>
      <c r="I124" s="15" t="str">
        <f t="shared" ca="1" si="68"/>
        <v/>
      </c>
      <c r="J124" s="15" t="str">
        <f t="shared" ca="1" si="59"/>
        <v/>
      </c>
      <c r="L124" s="18">
        <f t="shared" ca="1" si="69"/>
        <v>0</v>
      </c>
      <c r="M124" s="14">
        <f t="shared" ca="1" si="73"/>
        <v>0</v>
      </c>
      <c r="N124" s="14">
        <f t="shared" si="70"/>
        <v>0</v>
      </c>
      <c r="O124" s="14">
        <f t="shared" ca="1" si="71"/>
        <v>0</v>
      </c>
      <c r="S124" s="15" t="str">
        <f t="shared" ca="1" si="72"/>
        <v/>
      </c>
      <c r="T124" s="15" t="str">
        <f t="shared" ca="1" si="65"/>
        <v/>
      </c>
    </row>
    <row r="125" spans="2:20" s="14" customFormat="1" ht="13.75" customHeight="1" x14ac:dyDescent="0.2">
      <c r="B125" s="15" t="str">
        <f>IF(E125="","",VLOOKUP(E125, 'SKU Маскарпоне'!$A$1:$B$50, 2, 0))</f>
        <v/>
      </c>
      <c r="C125" s="15" t="str">
        <f>IF(E125="","",VLOOKUP(E125, 'SKU заквасочник'!$A$1:$Z$80, IF(D125="-", 11, IF(D125="", 11,  MATCH(D125&amp;"", 'SKU заквасочник'!$A$1:$Z$1, 0))), 0))</f>
        <v/>
      </c>
      <c r="D125" s="15"/>
      <c r="F125" s="17"/>
      <c r="G125" s="18"/>
      <c r="H125" s="19" t="str">
        <f t="shared" ref="H125:H156" ca="1" si="74">IF(K125="","",(INDIRECT("N" &amp; ROW() - 1) - O125))</f>
        <v/>
      </c>
      <c r="I125" s="15" t="str">
        <f t="shared" ca="1" si="68"/>
        <v/>
      </c>
      <c r="J125" s="15" t="str">
        <f t="shared" ca="1" si="59"/>
        <v/>
      </c>
      <c r="S125" s="15" t="str">
        <f t="shared" ca="1" si="72"/>
        <v/>
      </c>
      <c r="T125" s="15" t="str">
        <f t="shared" ca="1" si="65"/>
        <v/>
      </c>
    </row>
    <row r="126" spans="2:20" s="14" customFormat="1" ht="13.75" customHeight="1" x14ac:dyDescent="0.2">
      <c r="B126" s="15" t="str">
        <f>IF(E126="","",VLOOKUP(E126, 'SKU Маскарпоне'!$A$1:$B$50, 2, 0))</f>
        <v/>
      </c>
      <c r="C126" s="15" t="str">
        <f>IF(E126="","",VLOOKUP(E126, 'SKU заквасочник'!$A$1:$Z$80, IF(D126="-", 11, IF(D126="", 11,  MATCH(D126&amp;"", 'SKU заквасочник'!$A$1:$Z$1, 0))), 0))</f>
        <v/>
      </c>
      <c r="D126" s="15"/>
      <c r="F126" s="17"/>
      <c r="G126" s="18"/>
      <c r="H126" s="19" t="str">
        <f t="shared" ca="1" si="74"/>
        <v/>
      </c>
      <c r="I126" s="15" t="str">
        <f t="shared" ca="1" si="68"/>
        <v/>
      </c>
      <c r="J126" s="15" t="str">
        <f t="shared" ca="1" si="59"/>
        <v/>
      </c>
      <c r="S126" s="15" t="str">
        <f t="shared" ca="1" si="72"/>
        <v/>
      </c>
      <c r="T126" s="15" t="str">
        <f t="shared" ca="1" si="65"/>
        <v/>
      </c>
    </row>
    <row r="127" spans="2:20" s="14" customFormat="1" ht="13.75" customHeight="1" x14ac:dyDescent="0.2">
      <c r="B127" s="15" t="str">
        <f>IF(E127="","",VLOOKUP(E127, 'SKU Маскарпоне'!$A$1:$B$50, 2, 0))</f>
        <v/>
      </c>
      <c r="C127" s="15" t="str">
        <f>IF(E127="","",VLOOKUP(E127, 'SKU заквасочник'!$A$1:$Z$80, IF(D127="-", 11, IF(D127="", 11,  MATCH(D127&amp;"", 'SKU заквасочник'!$A$1:$Z$1, 0))), 0))</f>
        <v/>
      </c>
      <c r="D127" s="15"/>
      <c r="F127" s="17"/>
      <c r="G127" s="18"/>
      <c r="H127" s="19" t="str">
        <f t="shared" ca="1" si="74"/>
        <v/>
      </c>
      <c r="I127" s="15" t="str">
        <f t="shared" ca="1" si="68"/>
        <v/>
      </c>
      <c r="J127" s="15" t="str">
        <f t="shared" ca="1" si="59"/>
        <v/>
      </c>
      <c r="S127" s="15" t="str">
        <f t="shared" ca="1" si="72"/>
        <v/>
      </c>
      <c r="T127" s="15" t="str">
        <f t="shared" ca="1" si="65"/>
        <v/>
      </c>
    </row>
    <row r="128" spans="2:20" s="14" customFormat="1" ht="13.75" customHeight="1" x14ac:dyDescent="0.2">
      <c r="B128" s="15" t="str">
        <f>IF(E128="","",VLOOKUP(E128, 'SKU Маскарпоне'!$A$1:$B$50, 2, 0))</f>
        <v/>
      </c>
      <c r="C128" s="15" t="str">
        <f>IF(E128="","",VLOOKUP(E128, 'SKU заквасочник'!$A$1:$Z$80, IF(D128="-", 11, IF(D128="", 11,  MATCH(D128&amp;"", 'SKU заквасочник'!$A$1:$Z$1, 0))), 0))</f>
        <v/>
      </c>
      <c r="D128" s="15"/>
      <c r="F128" s="17"/>
      <c r="G128" s="18"/>
      <c r="H128" s="19" t="str">
        <f t="shared" ca="1" si="74"/>
        <v/>
      </c>
      <c r="I128" s="15" t="str">
        <f t="shared" ca="1" si="68"/>
        <v/>
      </c>
      <c r="J128" s="15" t="str">
        <f t="shared" ca="1" si="59"/>
        <v/>
      </c>
      <c r="S128" s="15" t="str">
        <f t="shared" ca="1" si="72"/>
        <v/>
      </c>
      <c r="T128" s="15" t="str">
        <f t="shared" ca="1" si="65"/>
        <v/>
      </c>
    </row>
    <row r="129" spans="2:20" s="14" customFormat="1" ht="13.75" customHeight="1" x14ac:dyDescent="0.2">
      <c r="B129" s="15" t="str">
        <f>IF(E129="","",VLOOKUP(E129, 'SKU Маскарпоне'!$A$1:$B$50, 2, 0))</f>
        <v/>
      </c>
      <c r="C129" s="15" t="str">
        <f>IF(E129="","",VLOOKUP(E129, 'SKU заквасочник'!$A$1:$Z$80, IF(D129="-", 11, IF(D129="", 11,  MATCH(D129&amp;"", 'SKU заквасочник'!$A$1:$Z$1, 0))), 0))</f>
        <v/>
      </c>
      <c r="D129" s="15"/>
      <c r="F129" s="17"/>
      <c r="G129" s="18"/>
      <c r="H129" s="19" t="str">
        <f t="shared" ca="1" si="74"/>
        <v/>
      </c>
      <c r="I129" s="15" t="str">
        <f t="shared" ca="1" si="68"/>
        <v/>
      </c>
      <c r="J129" s="15" t="str">
        <f t="shared" ca="1" si="59"/>
        <v/>
      </c>
      <c r="S129" s="15" t="str">
        <f t="shared" ca="1" si="72"/>
        <v/>
      </c>
      <c r="T129" s="15" t="str">
        <f t="shared" ca="1" si="65"/>
        <v/>
      </c>
    </row>
    <row r="130" spans="2:20" s="14" customFormat="1" ht="13.75" customHeight="1" x14ac:dyDescent="0.2">
      <c r="B130" s="15" t="str">
        <f>IF(E130="","",VLOOKUP(E130, 'SKU Маскарпоне'!$A$1:$B$50, 2, 0))</f>
        <v/>
      </c>
      <c r="C130" s="15" t="str">
        <f>IF(E130="","",VLOOKUP(E130, 'SKU заквасочник'!$A$1:$Z$80, IF(D130="-", 11, IF(D130="", 11,  MATCH(D130&amp;"", 'SKU заквасочник'!$A$1:$Z$1, 0))), 0))</f>
        <v/>
      </c>
      <c r="D130" s="15"/>
      <c r="F130" s="17"/>
      <c r="G130" s="18"/>
      <c r="H130" s="19" t="str">
        <f t="shared" ca="1" si="74"/>
        <v/>
      </c>
      <c r="I130" s="15" t="str">
        <f t="shared" ca="1" si="68"/>
        <v/>
      </c>
      <c r="J130" s="15" t="str">
        <f t="shared" ca="1" si="59"/>
        <v/>
      </c>
      <c r="S130" s="15" t="str">
        <f t="shared" ca="1" si="72"/>
        <v/>
      </c>
      <c r="T130" s="15" t="str">
        <f t="shared" ca="1" si="65"/>
        <v/>
      </c>
    </row>
    <row r="131" spans="2:20" s="14" customFormat="1" ht="13.75" customHeight="1" x14ac:dyDescent="0.2">
      <c r="B131" s="15" t="str">
        <f>IF(E131="","",VLOOKUP(E131, 'SKU Маскарпоне'!$A$1:$B$50, 2, 0))</f>
        <v/>
      </c>
      <c r="C131" s="15" t="str">
        <f>IF(E131="","",VLOOKUP(E131, 'SKU заквасочник'!$A$1:$Z$80, IF(D131="-", 11, IF(D131="", 11,  MATCH(D131&amp;"", 'SKU заквасочник'!$A$1:$Z$1, 0))), 0))</f>
        <v/>
      </c>
      <c r="D131" s="15"/>
      <c r="F131" s="17"/>
      <c r="G131" s="18"/>
      <c r="H131" s="19" t="str">
        <f t="shared" ca="1" si="74"/>
        <v/>
      </c>
      <c r="I131" s="15" t="str">
        <f t="shared" ca="1" si="68"/>
        <v/>
      </c>
      <c r="J131" s="15" t="str">
        <f t="shared" ca="1" si="59"/>
        <v/>
      </c>
      <c r="S131" s="15" t="str">
        <f t="shared" ca="1" si="72"/>
        <v/>
      </c>
      <c r="T131" s="15" t="str">
        <f t="shared" ca="1" si="65"/>
        <v/>
      </c>
    </row>
    <row r="132" spans="2:20" s="14" customFormat="1" ht="13.75" customHeight="1" x14ac:dyDescent="0.2">
      <c r="B132" s="15" t="str">
        <f>IF(E132="","",VLOOKUP(E132, 'SKU Маскарпоне'!$A$1:$B$50, 2, 0))</f>
        <v/>
      </c>
      <c r="C132" s="15" t="str">
        <f>IF(E132="","",VLOOKUP(E132, 'SKU заквасочник'!$A$1:$Z$80, IF(D132="-", 11, IF(D132="", 11,  MATCH(D132&amp;"", 'SKU заквасочник'!$A$1:$Z$1, 0))), 0))</f>
        <v/>
      </c>
      <c r="D132" s="15"/>
      <c r="F132" s="17"/>
      <c r="G132" s="18"/>
      <c r="H132" s="19" t="str">
        <f t="shared" ca="1" si="74"/>
        <v/>
      </c>
      <c r="I132" s="15" t="str">
        <f t="shared" ref="I132:I166" ca="1" si="75">IF(K132 = "-", INDIRECT("D" &amp; ROW() - 1) * 1890,"")</f>
        <v/>
      </c>
      <c r="J132" s="15" t="str">
        <f t="shared" ref="J132:J195" ca="1" si="76">IF(K132 = "-", INDIRECT("C" &amp; ROW() - 1),"")</f>
        <v/>
      </c>
      <c r="S132" s="15" t="str">
        <f t="shared" ref="S132:S163" ca="1" si="77">IF(R132 = "", "", R132 / INDIRECT("D" &amp; ROW() - 1) )</f>
        <v/>
      </c>
      <c r="T132" s="15" t="str">
        <f t="shared" ref="T132:T195" ca="1" si="78">IF(K132="-",IF(ISNUMBER(SEARCH(",", INDIRECT("B" &amp; ROW() - 1) )),1,""), "")</f>
        <v/>
      </c>
    </row>
    <row r="133" spans="2:20" s="14" customFormat="1" ht="13.75" customHeight="1" x14ac:dyDescent="0.2">
      <c r="B133" s="15" t="str">
        <f>IF(E133="","",VLOOKUP(E133, 'SKU Маскарпоне'!$A$1:$B$50, 2, 0))</f>
        <v/>
      </c>
      <c r="C133" s="15" t="str">
        <f>IF(E133="","",VLOOKUP(E133, 'SKU заквасочник'!$A$1:$Z$80, IF(D133="-", 11, IF(D133="", 11,  MATCH(D133&amp;"", 'SKU заквасочник'!$A$1:$Z$1, 0))), 0))</f>
        <v/>
      </c>
      <c r="D133" s="15"/>
      <c r="F133" s="17"/>
      <c r="G133" s="18"/>
      <c r="H133" s="19" t="str">
        <f t="shared" ca="1" si="74"/>
        <v/>
      </c>
      <c r="I133" s="15" t="str">
        <f t="shared" ca="1" si="75"/>
        <v/>
      </c>
      <c r="J133" s="15" t="str">
        <f t="shared" ca="1" si="76"/>
        <v/>
      </c>
      <c r="S133" s="15" t="str">
        <f t="shared" ca="1" si="77"/>
        <v/>
      </c>
      <c r="T133" s="15" t="str">
        <f t="shared" ca="1" si="78"/>
        <v/>
      </c>
    </row>
    <row r="134" spans="2:20" s="14" customFormat="1" ht="13.75" customHeight="1" x14ac:dyDescent="0.2">
      <c r="B134" s="15" t="str">
        <f>IF(E134="","",VLOOKUP(E134, 'SKU Маскарпоне'!$A$1:$B$50, 2, 0))</f>
        <v/>
      </c>
      <c r="C134" s="15" t="str">
        <f>IF(E134="","",VLOOKUP(E134, 'SKU заквасочник'!$A$1:$Z$80, IF(D134="-", 11, IF(D134="", 11,  MATCH(D134&amp;"", 'SKU заквасочник'!$A$1:$Z$1, 0))), 0))</f>
        <v/>
      </c>
      <c r="D134" s="15"/>
      <c r="F134" s="17"/>
      <c r="G134" s="18"/>
      <c r="H134" s="19" t="str">
        <f t="shared" ca="1" si="74"/>
        <v/>
      </c>
      <c r="I134" s="15" t="str">
        <f t="shared" ca="1" si="75"/>
        <v/>
      </c>
      <c r="J134" s="15" t="str">
        <f t="shared" ca="1" si="76"/>
        <v/>
      </c>
      <c r="S134" s="15" t="str">
        <f t="shared" ca="1" si="77"/>
        <v/>
      </c>
      <c r="T134" s="15" t="str">
        <f t="shared" ca="1" si="78"/>
        <v/>
      </c>
    </row>
    <row r="135" spans="2:20" s="14" customFormat="1" ht="13.75" customHeight="1" x14ac:dyDescent="0.2">
      <c r="B135" s="15" t="str">
        <f>IF(E135="","",VLOOKUP(E135, 'SKU Маскарпоне'!$A$1:$B$50, 2, 0))</f>
        <v/>
      </c>
      <c r="C135" s="15" t="str">
        <f>IF(E135="","",VLOOKUP(E135, 'SKU заквасочник'!$A$1:$Z$80, IF(D135="-", 11, IF(D135="", 11,  MATCH(D135&amp;"", 'SKU заквасочник'!$A$1:$Z$1, 0))), 0))</f>
        <v/>
      </c>
      <c r="D135" s="15"/>
      <c r="F135" s="17"/>
      <c r="G135" s="18"/>
      <c r="H135" s="19" t="str">
        <f t="shared" ca="1" si="74"/>
        <v/>
      </c>
      <c r="I135" s="15" t="str">
        <f t="shared" ca="1" si="75"/>
        <v/>
      </c>
      <c r="J135" s="15" t="str">
        <f t="shared" ca="1" si="76"/>
        <v/>
      </c>
      <c r="S135" s="15" t="str">
        <f t="shared" ca="1" si="77"/>
        <v/>
      </c>
      <c r="T135" s="15" t="str">
        <f t="shared" ca="1" si="78"/>
        <v/>
      </c>
    </row>
    <row r="136" spans="2:20" s="14" customFormat="1" ht="13.75" customHeight="1" x14ac:dyDescent="0.2">
      <c r="B136" s="15" t="str">
        <f>IF(E136="","",VLOOKUP(E136, 'SKU Маскарпоне'!$A$1:$B$50, 2, 0))</f>
        <v/>
      </c>
      <c r="C136" s="15" t="str">
        <f>IF(E136="","",VLOOKUP(E136, 'SKU заквасочник'!$A$1:$Z$80, IF(D136="-", 11, IF(D136="", 11,  MATCH(D136&amp;"", 'SKU заквасочник'!$A$1:$Z$1, 0))), 0))</f>
        <v/>
      </c>
      <c r="D136" s="15"/>
      <c r="F136" s="17"/>
      <c r="G136" s="18"/>
      <c r="H136" s="19" t="str">
        <f t="shared" ca="1" si="74"/>
        <v/>
      </c>
      <c r="I136" s="15" t="str">
        <f t="shared" ca="1" si="75"/>
        <v/>
      </c>
      <c r="J136" s="15" t="str">
        <f t="shared" ca="1" si="76"/>
        <v/>
      </c>
      <c r="S136" s="15" t="str">
        <f t="shared" ca="1" si="77"/>
        <v/>
      </c>
      <c r="T136" s="15" t="str">
        <f t="shared" ca="1" si="78"/>
        <v/>
      </c>
    </row>
    <row r="137" spans="2:20" s="14" customFormat="1" ht="13.75" customHeight="1" x14ac:dyDescent="0.2">
      <c r="B137" s="15" t="str">
        <f>IF(E137="","",VLOOKUP(E137, 'SKU Маскарпоне'!$A$1:$B$50, 2, 0))</f>
        <v/>
      </c>
      <c r="C137" s="15" t="str">
        <f>IF(E137="","",VLOOKUP(E137, 'SKU заквасочник'!$A$1:$Z$80, IF(D137="-", 11, IF(D137="", 11,  MATCH(D137&amp;"", 'SKU заквасочник'!$A$1:$Z$1, 0))), 0))</f>
        <v/>
      </c>
      <c r="D137" s="15"/>
      <c r="F137" s="17"/>
      <c r="G137" s="18"/>
      <c r="H137" s="19" t="str">
        <f t="shared" ca="1" si="74"/>
        <v/>
      </c>
      <c r="I137" s="15" t="str">
        <f t="shared" ca="1" si="75"/>
        <v/>
      </c>
      <c r="J137" s="15" t="str">
        <f t="shared" ca="1" si="76"/>
        <v/>
      </c>
      <c r="S137" s="15" t="str">
        <f t="shared" ca="1" si="77"/>
        <v/>
      </c>
      <c r="T137" s="15" t="str">
        <f t="shared" ca="1" si="78"/>
        <v/>
      </c>
    </row>
    <row r="138" spans="2:20" s="14" customFormat="1" ht="13.75" customHeight="1" x14ac:dyDescent="0.2">
      <c r="B138" s="15" t="str">
        <f>IF(E138="","",VLOOKUP(E138, 'SKU Маскарпоне'!$A$1:$B$50, 2, 0))</f>
        <v/>
      </c>
      <c r="C138" s="15" t="str">
        <f>IF(E138="","",VLOOKUP(E138, 'SKU заквасочник'!$A$1:$Z$80, IF(D138="-", 11, IF(D138="", 11,  MATCH(D138&amp;"", 'SKU заквасочник'!$A$1:$Z$1, 0))), 0))</f>
        <v/>
      </c>
      <c r="D138" s="15"/>
      <c r="F138" s="17"/>
      <c r="G138" s="18"/>
      <c r="H138" s="19" t="str">
        <f t="shared" ca="1" si="74"/>
        <v/>
      </c>
      <c r="I138" s="15" t="str">
        <f t="shared" ca="1" si="75"/>
        <v/>
      </c>
      <c r="J138" s="15" t="str">
        <f t="shared" ca="1" si="76"/>
        <v/>
      </c>
      <c r="S138" s="15" t="str">
        <f t="shared" ca="1" si="77"/>
        <v/>
      </c>
      <c r="T138" s="15" t="str">
        <f t="shared" ca="1" si="78"/>
        <v/>
      </c>
    </row>
    <row r="139" spans="2:20" s="14" customFormat="1" ht="13.75" customHeight="1" x14ac:dyDescent="0.2">
      <c r="B139" s="15" t="str">
        <f>IF(E139="","",VLOOKUP(E139, 'SKU Маскарпоне'!$A$1:$B$50, 2, 0))</f>
        <v/>
      </c>
      <c r="C139" s="15" t="str">
        <f>IF(E139="","",VLOOKUP(E139, 'SKU заквасочник'!$A$1:$Z$80, IF(D139="-", 11, IF(D139="", 11,  MATCH(D139&amp;"", 'SKU заквасочник'!$A$1:$Z$1, 0))), 0))</f>
        <v/>
      </c>
      <c r="D139" s="15"/>
      <c r="F139" s="15"/>
      <c r="G139" s="18"/>
      <c r="H139" s="19" t="str">
        <f t="shared" ca="1" si="74"/>
        <v/>
      </c>
      <c r="I139" s="15" t="str">
        <f t="shared" ca="1" si="75"/>
        <v/>
      </c>
      <c r="J139" s="15" t="str">
        <f t="shared" ca="1" si="76"/>
        <v/>
      </c>
      <c r="S139" s="15" t="str">
        <f t="shared" ca="1" si="77"/>
        <v/>
      </c>
      <c r="T139" s="15" t="str">
        <f t="shared" ca="1" si="78"/>
        <v/>
      </c>
    </row>
    <row r="140" spans="2:20" s="14" customFormat="1" ht="13.75" customHeight="1" x14ac:dyDescent="0.2">
      <c r="B140" s="15" t="str">
        <f>IF(E140="","",VLOOKUP(E140, 'SKU Маскарпоне'!$A$1:$B$50, 2, 0))</f>
        <v/>
      </c>
      <c r="C140" s="15" t="str">
        <f>IF(E140="","",VLOOKUP(E140, 'SKU заквасочник'!$A$1:$Z$80, IF(D140="-", 11, IF(D140="", 11,  MATCH(D140&amp;"", 'SKU заквасочник'!$A$1:$Z$1, 0))), 0))</f>
        <v/>
      </c>
      <c r="D140" s="15"/>
      <c r="F140" s="15"/>
      <c r="G140" s="18"/>
      <c r="H140" s="19" t="str">
        <f t="shared" ca="1" si="74"/>
        <v/>
      </c>
      <c r="I140" s="15" t="str">
        <f t="shared" ca="1" si="75"/>
        <v/>
      </c>
      <c r="J140" s="15" t="str">
        <f t="shared" ca="1" si="76"/>
        <v/>
      </c>
      <c r="S140" s="15" t="str">
        <f t="shared" ca="1" si="77"/>
        <v/>
      </c>
      <c r="T140" s="15" t="str">
        <f t="shared" ca="1" si="78"/>
        <v/>
      </c>
    </row>
    <row r="141" spans="2:20" s="14" customFormat="1" ht="13.75" customHeight="1" x14ac:dyDescent="0.2">
      <c r="B141" s="15" t="str">
        <f>IF(E141="","",VLOOKUP(E141, 'SKU Маскарпоне'!$A$1:$B$50, 2, 0))</f>
        <v/>
      </c>
      <c r="C141" s="15" t="str">
        <f>IF(E141="","",VLOOKUP(E141, 'SKU заквасочник'!$A$1:$Z$80, IF(D141="-", 11, IF(D141="", 11,  MATCH(D141&amp;"", 'SKU заквасочник'!$A$1:$Z$1, 0))), 0))</f>
        <v/>
      </c>
      <c r="D141" s="15"/>
      <c r="F141" s="15"/>
      <c r="G141" s="18"/>
      <c r="H141" s="19" t="str">
        <f t="shared" ca="1" si="74"/>
        <v/>
      </c>
      <c r="I141" s="15" t="str">
        <f t="shared" ca="1" si="75"/>
        <v/>
      </c>
      <c r="J141" s="15" t="str">
        <f t="shared" ca="1" si="76"/>
        <v/>
      </c>
      <c r="S141" s="15" t="str">
        <f t="shared" ca="1" si="77"/>
        <v/>
      </c>
      <c r="T141" s="15" t="str">
        <f t="shared" ca="1" si="78"/>
        <v/>
      </c>
    </row>
    <row r="142" spans="2:20" s="14" customFormat="1" ht="13.75" customHeight="1" x14ac:dyDescent="0.2">
      <c r="B142" s="15" t="str">
        <f>IF(E142="","",VLOOKUP(E142, 'SKU Маскарпоне'!$A$1:$B$50, 2, 0))</f>
        <v/>
      </c>
      <c r="C142" s="15" t="str">
        <f>IF(E142="","",VLOOKUP(E142, 'SKU заквасочник'!$A$1:$Z$80, IF(D142="-", 11, IF(D142="", 11,  MATCH(D142&amp;"", 'SKU заквасочник'!$A$1:$Z$1, 0))), 0))</f>
        <v/>
      </c>
      <c r="D142" s="15"/>
      <c r="F142" s="15"/>
      <c r="G142" s="18"/>
      <c r="H142" s="19" t="str">
        <f t="shared" ca="1" si="74"/>
        <v/>
      </c>
      <c r="I142" s="15" t="str">
        <f t="shared" ca="1" si="75"/>
        <v/>
      </c>
      <c r="J142" s="15" t="str">
        <f t="shared" ca="1" si="76"/>
        <v/>
      </c>
      <c r="S142" s="15" t="str">
        <f t="shared" ca="1" si="77"/>
        <v/>
      </c>
      <c r="T142" s="15" t="str">
        <f t="shared" ca="1" si="78"/>
        <v/>
      </c>
    </row>
    <row r="143" spans="2:20" s="14" customFormat="1" ht="13.75" customHeight="1" x14ac:dyDescent="0.2">
      <c r="B143" s="15" t="str">
        <f>IF(E143="","",VLOOKUP(E143, 'SKU Маскарпоне'!$A$1:$B$50, 2, 0))</f>
        <v/>
      </c>
      <c r="C143" s="15" t="str">
        <f>IF(E143="","",VLOOKUP(E143, 'SKU заквасочник'!$A$1:$Z$80, IF(D143="-", 11, IF(D143="", 11,  MATCH(D143&amp;"", 'SKU заквасочник'!$A$1:$Z$1, 0))), 0))</f>
        <v/>
      </c>
      <c r="D143" s="15"/>
      <c r="F143" s="15"/>
      <c r="G143" s="18"/>
      <c r="H143" s="19" t="str">
        <f t="shared" ca="1" si="74"/>
        <v/>
      </c>
      <c r="I143" s="15" t="str">
        <f t="shared" ca="1" si="75"/>
        <v/>
      </c>
      <c r="J143" s="15" t="str">
        <f t="shared" ca="1" si="76"/>
        <v/>
      </c>
      <c r="S143" s="15" t="str">
        <f t="shared" ca="1" si="77"/>
        <v/>
      </c>
      <c r="T143" s="15" t="str">
        <f t="shared" ca="1" si="78"/>
        <v/>
      </c>
    </row>
    <row r="144" spans="2:20" s="14" customFormat="1" ht="13.75" customHeight="1" x14ac:dyDescent="0.2">
      <c r="B144" s="15" t="str">
        <f>IF(E144="","",VLOOKUP(E144, 'SKU Маскарпоне'!$A$1:$B$50, 2, 0))</f>
        <v/>
      </c>
      <c r="C144" s="15" t="str">
        <f>IF(E144="","",VLOOKUP(E144, 'SKU заквасочник'!$A$1:$Z$80, IF(D144="-", 11, IF(D144="", 11,  MATCH(D144&amp;"", 'SKU заквасочник'!$A$1:$Z$1, 0))), 0))</f>
        <v/>
      </c>
      <c r="D144" s="15"/>
      <c r="F144" s="15"/>
      <c r="G144" s="18"/>
      <c r="H144" s="19" t="str">
        <f t="shared" ca="1" si="74"/>
        <v/>
      </c>
      <c r="I144" s="15" t="str">
        <f t="shared" ca="1" si="75"/>
        <v/>
      </c>
      <c r="J144" s="15" t="str">
        <f t="shared" ca="1" si="76"/>
        <v/>
      </c>
      <c r="S144" s="15" t="str">
        <f t="shared" ca="1" si="77"/>
        <v/>
      </c>
      <c r="T144" s="15" t="str">
        <f t="shared" ca="1" si="78"/>
        <v/>
      </c>
    </row>
    <row r="145" spans="2:20" s="14" customFormat="1" ht="13.75" customHeight="1" x14ac:dyDescent="0.2">
      <c r="B145" s="15" t="str">
        <f>IF(E145="","",VLOOKUP(E145, 'SKU Маскарпоне'!$A$1:$B$50, 2, 0))</f>
        <v/>
      </c>
      <c r="C145" s="15" t="str">
        <f>IF(E145="","",VLOOKUP(E145, 'SKU заквасочник'!$A$1:$Z$80, IF(D145="-", 11, IF(D145="", 11,  MATCH(D145&amp;"", 'SKU заквасочник'!$A$1:$Z$1, 0))), 0))</f>
        <v/>
      </c>
      <c r="D145" s="15"/>
      <c r="F145" s="15"/>
      <c r="G145" s="18"/>
      <c r="H145" s="19" t="str">
        <f t="shared" ca="1" si="74"/>
        <v/>
      </c>
      <c r="I145" s="15" t="str">
        <f t="shared" ca="1" si="75"/>
        <v/>
      </c>
      <c r="J145" s="15" t="str">
        <f t="shared" ca="1" si="76"/>
        <v/>
      </c>
      <c r="S145" s="15" t="str">
        <f t="shared" ca="1" si="77"/>
        <v/>
      </c>
      <c r="T145" s="15" t="str">
        <f t="shared" ca="1" si="78"/>
        <v/>
      </c>
    </row>
    <row r="146" spans="2:20" s="14" customFormat="1" ht="13.75" customHeight="1" x14ac:dyDescent="0.2">
      <c r="B146" s="15" t="str">
        <f>IF(E146="","",VLOOKUP(E146, 'SKU Маскарпоне'!$A$1:$B$50, 2, 0))</f>
        <v/>
      </c>
      <c r="C146" s="15" t="str">
        <f>IF(E146="","",VLOOKUP(E146, 'SKU заквасочник'!$A$1:$Z$80, IF(D146="-", 11, IF(D146="", 11,  MATCH(D146&amp;"", 'SKU заквасочник'!$A$1:$Z$1, 0))), 0))</f>
        <v/>
      </c>
      <c r="D146" s="15"/>
      <c r="F146" s="15"/>
      <c r="G146" s="18"/>
      <c r="H146" s="19" t="str">
        <f t="shared" ca="1" si="74"/>
        <v/>
      </c>
      <c r="I146" s="15" t="str">
        <f t="shared" ca="1" si="75"/>
        <v/>
      </c>
      <c r="J146" s="15" t="str">
        <f t="shared" ca="1" si="76"/>
        <v/>
      </c>
      <c r="S146" s="15" t="str">
        <f t="shared" ca="1" si="77"/>
        <v/>
      </c>
      <c r="T146" s="15" t="str">
        <f t="shared" ca="1" si="78"/>
        <v/>
      </c>
    </row>
    <row r="147" spans="2:20" s="14" customFormat="1" ht="13.75" customHeight="1" x14ac:dyDescent="0.2">
      <c r="B147" s="15" t="str">
        <f>IF(E147="","",VLOOKUP(E147, 'SKU Маскарпоне'!$A$1:$B$50, 2, 0))</f>
        <v/>
      </c>
      <c r="C147" s="15" t="str">
        <f>IF(E147="","",VLOOKUP(E147, 'SKU заквасочник'!$A$1:$Z$80, IF(D147="-", 11, IF(D147="", 11,  MATCH(D147&amp;"", 'SKU заквасочник'!$A$1:$Z$1, 0))), 0))</f>
        <v/>
      </c>
      <c r="D147" s="15"/>
      <c r="F147" s="15"/>
      <c r="G147" s="18"/>
      <c r="H147" s="19" t="str">
        <f t="shared" ca="1" si="74"/>
        <v/>
      </c>
      <c r="I147" s="15" t="str">
        <f t="shared" ca="1" si="75"/>
        <v/>
      </c>
      <c r="J147" s="15" t="str">
        <f t="shared" ca="1" si="76"/>
        <v/>
      </c>
      <c r="S147" s="15" t="str">
        <f t="shared" ca="1" si="77"/>
        <v/>
      </c>
      <c r="T147" s="15" t="str">
        <f t="shared" ca="1" si="78"/>
        <v/>
      </c>
    </row>
    <row r="148" spans="2:20" s="14" customFormat="1" ht="13.75" customHeight="1" x14ac:dyDescent="0.2">
      <c r="B148" s="15" t="str">
        <f>IF(E148="","",VLOOKUP(E148, 'SKU Маскарпоне'!$A$1:$B$50, 2, 0))</f>
        <v/>
      </c>
      <c r="C148" s="15" t="str">
        <f>IF(E148="","",VLOOKUP(E148, 'SKU заквасочник'!$A$1:$Z$80, IF(D148="-", 11, IF(D148="", 11,  MATCH(D148&amp;"", 'SKU заквасочник'!$A$1:$Z$1, 0))), 0))</f>
        <v/>
      </c>
      <c r="D148" s="15"/>
      <c r="F148" s="15"/>
      <c r="G148" s="18"/>
      <c r="H148" s="19" t="str">
        <f t="shared" ca="1" si="74"/>
        <v/>
      </c>
      <c r="I148" s="15" t="str">
        <f t="shared" ca="1" si="75"/>
        <v/>
      </c>
      <c r="J148" s="15" t="str">
        <f t="shared" ca="1" si="76"/>
        <v/>
      </c>
      <c r="S148" s="15" t="str">
        <f t="shared" ca="1" si="77"/>
        <v/>
      </c>
      <c r="T148" s="15" t="str">
        <f t="shared" ca="1" si="78"/>
        <v/>
      </c>
    </row>
    <row r="149" spans="2:20" s="14" customFormat="1" ht="13.75" customHeight="1" x14ac:dyDescent="0.2">
      <c r="B149" s="15" t="str">
        <f>IF(E149="","",VLOOKUP(E149, 'SKU Маскарпоне'!$A$1:$B$50, 2, 0))</f>
        <v/>
      </c>
      <c r="C149" s="15" t="str">
        <f>IF(E149="","",VLOOKUP(E149, 'SKU заквасочник'!$A$1:$Z$80, IF(D149="-", 11, IF(D149="", 11,  MATCH(D149&amp;"", 'SKU заквасочник'!$A$1:$Z$1, 0))), 0))</f>
        <v/>
      </c>
      <c r="D149" s="15"/>
      <c r="F149" s="15"/>
      <c r="G149" s="18"/>
      <c r="H149" s="19" t="str">
        <f t="shared" ca="1" si="74"/>
        <v/>
      </c>
      <c r="I149" s="15" t="str">
        <f t="shared" ca="1" si="75"/>
        <v/>
      </c>
      <c r="J149" s="15" t="str">
        <f t="shared" ca="1" si="76"/>
        <v/>
      </c>
      <c r="S149" s="15" t="str">
        <f t="shared" ca="1" si="77"/>
        <v/>
      </c>
      <c r="T149" s="15" t="str">
        <f t="shared" ca="1" si="78"/>
        <v/>
      </c>
    </row>
    <row r="150" spans="2:20" s="14" customFormat="1" ht="13.75" customHeight="1" x14ac:dyDescent="0.2">
      <c r="B150" s="15" t="str">
        <f>IF(E150="","",VLOOKUP(E150, 'SKU Маскарпоне'!$A$1:$B$50, 2, 0))</f>
        <v/>
      </c>
      <c r="C150" s="15" t="str">
        <f>IF(E150="","",VLOOKUP(E150, 'SKU заквасочник'!$A$1:$Z$80, IF(D150="-", 11, IF(D150="", 11,  MATCH(D150&amp;"", 'SKU заквасочник'!$A$1:$Z$1, 0))), 0))</f>
        <v/>
      </c>
      <c r="D150" s="15"/>
      <c r="F150" s="15"/>
      <c r="G150" s="18"/>
      <c r="H150" s="19" t="str">
        <f t="shared" ca="1" si="74"/>
        <v/>
      </c>
      <c r="I150" s="15" t="str">
        <f t="shared" ca="1" si="75"/>
        <v/>
      </c>
      <c r="J150" s="15" t="str">
        <f t="shared" ca="1" si="76"/>
        <v/>
      </c>
      <c r="S150" s="15" t="str">
        <f t="shared" ca="1" si="77"/>
        <v/>
      </c>
      <c r="T150" s="15" t="str">
        <f t="shared" ca="1" si="78"/>
        <v/>
      </c>
    </row>
    <row r="151" spans="2:20" s="14" customFormat="1" ht="13.75" customHeight="1" x14ac:dyDescent="0.2">
      <c r="B151" s="15" t="str">
        <f>IF(E151="","",VLOOKUP(E151, 'SKU Маскарпоне'!$A$1:$B$50, 2, 0))</f>
        <v/>
      </c>
      <c r="C151" s="15" t="str">
        <f>IF(E151="","",VLOOKUP(E151, 'SKU заквасочник'!$A$1:$Z$80, IF(D151="-", 11, IF(D151="", 11,  MATCH(D151&amp;"", 'SKU заквасочник'!$A$1:$Z$1, 0))), 0))</f>
        <v/>
      </c>
      <c r="D151" s="15"/>
      <c r="F151" s="15"/>
      <c r="G151" s="18"/>
      <c r="H151" s="19" t="str">
        <f t="shared" ca="1" si="74"/>
        <v/>
      </c>
      <c r="I151" s="15" t="str">
        <f t="shared" ca="1" si="75"/>
        <v/>
      </c>
      <c r="J151" s="15" t="str">
        <f t="shared" ca="1" si="76"/>
        <v/>
      </c>
      <c r="S151" s="15" t="str">
        <f t="shared" ca="1" si="77"/>
        <v/>
      </c>
      <c r="T151" s="15" t="str">
        <f t="shared" ca="1" si="78"/>
        <v/>
      </c>
    </row>
    <row r="152" spans="2:20" s="14" customFormat="1" ht="13.75" customHeight="1" x14ac:dyDescent="0.2">
      <c r="B152" s="15" t="str">
        <f>IF(E152="","",VLOOKUP(E152, 'SKU Маскарпоне'!$A$1:$B$50, 2, 0))</f>
        <v/>
      </c>
      <c r="C152" s="15" t="str">
        <f>IF(E152="","",VLOOKUP(E152, 'SKU заквасочник'!$A$1:$Z$80, IF(D152="-", 11, IF(D152="", 11,  MATCH(D152&amp;"", 'SKU заквасочник'!$A$1:$Z$1, 0))), 0))</f>
        <v/>
      </c>
      <c r="D152" s="15"/>
      <c r="F152" s="15"/>
      <c r="G152" s="18"/>
      <c r="H152" s="19" t="str">
        <f t="shared" ca="1" si="74"/>
        <v/>
      </c>
      <c r="I152" s="15" t="str">
        <f t="shared" ca="1" si="75"/>
        <v/>
      </c>
      <c r="J152" s="15" t="str">
        <f t="shared" ca="1" si="76"/>
        <v/>
      </c>
      <c r="S152" s="15" t="str">
        <f t="shared" ca="1" si="77"/>
        <v/>
      </c>
      <c r="T152" s="15" t="str">
        <f t="shared" ca="1" si="78"/>
        <v/>
      </c>
    </row>
    <row r="153" spans="2:20" s="14" customFormat="1" ht="13.75" customHeight="1" x14ac:dyDescent="0.2">
      <c r="B153" s="15" t="str">
        <f>IF(E153="","",VLOOKUP(E153, 'SKU Маскарпоне'!$A$1:$B$50, 2, 0))</f>
        <v/>
      </c>
      <c r="C153" s="15" t="str">
        <f>IF(E153="","",VLOOKUP(E153, 'SKU заквасочник'!$A$1:$Z$80, IF(D153="-", 11, IF(D153="", 11,  MATCH(D153&amp;"", 'SKU заквасочник'!$A$1:$Z$1, 0))), 0))</f>
        <v/>
      </c>
      <c r="D153" s="15"/>
      <c r="F153" s="15"/>
      <c r="G153" s="18"/>
      <c r="H153" s="19" t="str">
        <f t="shared" ca="1" si="74"/>
        <v/>
      </c>
      <c r="I153" s="15" t="str">
        <f t="shared" ca="1" si="75"/>
        <v/>
      </c>
      <c r="J153" s="15" t="str">
        <f t="shared" ca="1" si="76"/>
        <v/>
      </c>
      <c r="S153" s="15" t="str">
        <f t="shared" ca="1" si="77"/>
        <v/>
      </c>
      <c r="T153" s="15" t="str">
        <f t="shared" ca="1" si="78"/>
        <v/>
      </c>
    </row>
    <row r="154" spans="2:20" s="14" customFormat="1" ht="13.75" customHeight="1" x14ac:dyDescent="0.2">
      <c r="B154" s="15" t="str">
        <f>IF(E154="","",VLOOKUP(E154, 'SKU Маскарпоне'!$A$1:$B$50, 2, 0))</f>
        <v/>
      </c>
      <c r="C154" s="15" t="str">
        <f>IF(E154="","",VLOOKUP(E154, 'SKU заквасочник'!$A$1:$Z$80, IF(D154="-", 11, IF(D154="", 11,  MATCH(D154&amp;"", 'SKU заквасочник'!$A$1:$Z$1, 0))), 0))</f>
        <v/>
      </c>
      <c r="D154" s="15"/>
      <c r="F154" s="15"/>
      <c r="G154" s="18"/>
      <c r="H154" s="19" t="str">
        <f t="shared" ca="1" si="74"/>
        <v/>
      </c>
      <c r="I154" s="15" t="str">
        <f t="shared" ca="1" si="75"/>
        <v/>
      </c>
      <c r="J154" s="15" t="str">
        <f t="shared" ca="1" si="76"/>
        <v/>
      </c>
      <c r="S154" s="15" t="str">
        <f t="shared" ca="1" si="77"/>
        <v/>
      </c>
      <c r="T154" s="15" t="str">
        <f t="shared" ca="1" si="78"/>
        <v/>
      </c>
    </row>
    <row r="155" spans="2:20" s="14" customFormat="1" ht="13.75" customHeight="1" x14ac:dyDescent="0.2">
      <c r="B155" s="15" t="str">
        <f>IF(E155="","",VLOOKUP(E155, 'SKU Маскарпоне'!$A$1:$B$50, 2, 0))</f>
        <v/>
      </c>
      <c r="C155" s="15" t="str">
        <f>IF(E155="","",VLOOKUP(E155, 'SKU заквасочник'!$A$1:$Z$80, IF(D155="-", 11, IF(D155="", 11,  MATCH(D155&amp;"", 'SKU заквасочник'!$A$1:$Z$1, 0))), 0))</f>
        <v/>
      </c>
      <c r="D155" s="15"/>
      <c r="F155" s="15"/>
      <c r="G155" s="18"/>
      <c r="H155" s="19" t="str">
        <f t="shared" ca="1" si="74"/>
        <v/>
      </c>
      <c r="I155" s="15" t="str">
        <f t="shared" ca="1" si="75"/>
        <v/>
      </c>
      <c r="J155" s="15" t="str">
        <f t="shared" ca="1" si="76"/>
        <v/>
      </c>
      <c r="S155" s="15" t="str">
        <f t="shared" ca="1" si="77"/>
        <v/>
      </c>
      <c r="T155" s="15" t="str">
        <f t="shared" ca="1" si="78"/>
        <v/>
      </c>
    </row>
    <row r="156" spans="2:20" s="14" customFormat="1" ht="13.75" customHeight="1" x14ac:dyDescent="0.2">
      <c r="B156" s="15" t="str">
        <f>IF(E156="","",VLOOKUP(E156, 'SKU Маскарпоне'!$A$1:$B$50, 2, 0))</f>
        <v/>
      </c>
      <c r="C156" s="15" t="str">
        <f>IF(E156="","",VLOOKUP(E156, 'SKU заквасочник'!$A$1:$Z$80, IF(D156="-", 11, IF(D156="", 11,  MATCH(D156&amp;"", 'SKU заквасочник'!$A$1:$Z$1, 0))), 0))</f>
        <v/>
      </c>
      <c r="D156" s="15"/>
      <c r="F156" s="15"/>
      <c r="G156" s="18"/>
      <c r="H156" s="19" t="str">
        <f t="shared" ca="1" si="74"/>
        <v/>
      </c>
      <c r="I156" s="15" t="str">
        <f t="shared" ca="1" si="75"/>
        <v/>
      </c>
      <c r="J156" s="15" t="str">
        <f t="shared" ca="1" si="76"/>
        <v/>
      </c>
      <c r="S156" s="15" t="str">
        <f t="shared" ca="1" si="77"/>
        <v/>
      </c>
      <c r="T156" s="15" t="str">
        <f t="shared" ca="1" si="78"/>
        <v/>
      </c>
    </row>
    <row r="157" spans="2:20" ht="13.75" customHeight="1" x14ac:dyDescent="0.2">
      <c r="B157" s="20"/>
      <c r="C157" s="15" t="str">
        <f>IF(E157="","",VLOOKUP(E157, 'SKU заквасочник'!$A$1:$Z$80, IF(D157="-", 11, IF(D157="", 11,  MATCH(D157&amp;"", 'SKU заквасочник'!$A$1:$Z$1, 0))), 0))</f>
        <v/>
      </c>
      <c r="D157" s="20"/>
      <c r="F157" s="20"/>
      <c r="G157" s="21"/>
      <c r="H157" s="22" t="str">
        <f t="shared" ref="H157:H188" ca="1" si="79">IF(K157="","",(INDIRECT("N" &amp; ROW() - 1) - O157))</f>
        <v/>
      </c>
      <c r="I157" s="23" t="str">
        <f t="shared" ca="1" si="75"/>
        <v/>
      </c>
      <c r="J157" s="23" t="str">
        <f t="shared" ca="1" si="76"/>
        <v/>
      </c>
      <c r="S157" s="20" t="str">
        <f t="shared" ca="1" si="77"/>
        <v/>
      </c>
      <c r="T157" s="20" t="str">
        <f t="shared" ca="1" si="78"/>
        <v/>
      </c>
    </row>
    <row r="158" spans="2:20" ht="13.75" customHeight="1" x14ac:dyDescent="0.2">
      <c r="B158" s="20"/>
      <c r="C158" s="15" t="str">
        <f>IF(E158="","",VLOOKUP(E158, 'SKU заквасочник'!$A$1:$Z$80, IF(D158="-", 11, IF(D158="", 11,  MATCH(D158&amp;"", 'SKU заквасочник'!$A$1:$Z$1, 0))), 0))</f>
        <v/>
      </c>
      <c r="D158" s="20"/>
      <c r="F158" s="20"/>
      <c r="G158" s="21"/>
      <c r="H158" s="22" t="str">
        <f t="shared" ca="1" si="79"/>
        <v/>
      </c>
      <c r="I158" s="23" t="str">
        <f t="shared" ca="1" si="75"/>
        <v/>
      </c>
      <c r="J158" s="23" t="str">
        <f t="shared" ca="1" si="76"/>
        <v/>
      </c>
      <c r="S158" s="20" t="str">
        <f t="shared" ca="1" si="77"/>
        <v/>
      </c>
      <c r="T158" s="20" t="str">
        <f t="shared" ca="1" si="78"/>
        <v/>
      </c>
    </row>
    <row r="159" spans="2:20" ht="13.75" customHeight="1" x14ac:dyDescent="0.2">
      <c r="B159" s="20"/>
      <c r="C159" s="15" t="str">
        <f>IF(E159="","",VLOOKUP(E159, 'SKU заквасочник'!$A$1:$Z$80, IF(D159="-", 11, IF(D159="", 11,  MATCH(D159&amp;"", 'SKU заквасочник'!$A$1:$Z$1, 0))), 0))</f>
        <v/>
      </c>
      <c r="D159" s="20"/>
      <c r="F159" s="20"/>
      <c r="G159" s="21"/>
      <c r="H159" s="22" t="str">
        <f t="shared" ca="1" si="79"/>
        <v/>
      </c>
      <c r="I159" s="23" t="str">
        <f t="shared" ca="1" si="75"/>
        <v/>
      </c>
      <c r="J159" s="23" t="str">
        <f t="shared" ca="1" si="76"/>
        <v/>
      </c>
      <c r="S159" s="20" t="str">
        <f t="shared" ca="1" si="77"/>
        <v/>
      </c>
      <c r="T159" s="20" t="str">
        <f t="shared" ca="1" si="78"/>
        <v/>
      </c>
    </row>
    <row r="160" spans="2:20" ht="13.75" customHeight="1" x14ac:dyDescent="0.2">
      <c r="B160" s="20"/>
      <c r="C160" s="15" t="str">
        <f>IF(E160="","",VLOOKUP(E160, 'SKU заквасочник'!$A$1:$Z$80, IF(D160="-", 11, IF(D160="", 11,  MATCH(D160&amp;"", 'SKU заквасочник'!$A$1:$Z$1, 0))), 0))</f>
        <v/>
      </c>
      <c r="D160" s="20"/>
      <c r="F160" s="20"/>
      <c r="G160" s="21"/>
      <c r="H160" s="22" t="str">
        <f t="shared" ca="1" si="79"/>
        <v/>
      </c>
      <c r="I160" s="23" t="str">
        <f t="shared" ca="1" si="75"/>
        <v/>
      </c>
      <c r="J160" s="23" t="str">
        <f t="shared" ca="1" si="76"/>
        <v/>
      </c>
      <c r="S160" s="20" t="str">
        <f t="shared" ca="1" si="77"/>
        <v/>
      </c>
      <c r="T160" s="20" t="str">
        <f t="shared" ca="1" si="78"/>
        <v/>
      </c>
    </row>
    <row r="161" spans="2:20" ht="13.75" customHeight="1" x14ac:dyDescent="0.2">
      <c r="B161" s="20"/>
      <c r="C161" s="15" t="str">
        <f>IF(E161="","",VLOOKUP(E161, 'SKU заквасочник'!$A$1:$Z$80, IF(D161="-", 11, IF(D161="", 11,  MATCH(D161&amp;"", 'SKU заквасочник'!$A$1:$Z$1, 0))), 0))</f>
        <v/>
      </c>
      <c r="D161" s="20"/>
      <c r="F161" s="20"/>
      <c r="G161" s="21"/>
      <c r="H161" s="22" t="str">
        <f t="shared" ca="1" si="79"/>
        <v/>
      </c>
      <c r="I161" s="23" t="str">
        <f t="shared" ca="1" si="75"/>
        <v/>
      </c>
      <c r="J161" s="23" t="str">
        <f t="shared" ca="1" si="76"/>
        <v/>
      </c>
      <c r="S161" s="20" t="str">
        <f t="shared" ca="1" si="77"/>
        <v/>
      </c>
      <c r="T161" s="20" t="str">
        <f t="shared" ca="1" si="78"/>
        <v/>
      </c>
    </row>
    <row r="162" spans="2:20" ht="13.75" customHeight="1" x14ac:dyDescent="0.2">
      <c r="B162" s="20"/>
      <c r="C162" s="15" t="str">
        <f>IF(E162="","",VLOOKUP(E162, 'SKU заквасочник'!$A$1:$Z$80, IF(D162="-", 11, IF(D162="", 11,  MATCH(D162&amp;"", 'SKU заквасочник'!$A$1:$Z$1, 0))), 0))</f>
        <v/>
      </c>
      <c r="D162" s="20"/>
      <c r="F162" s="20"/>
      <c r="G162" s="21"/>
      <c r="H162" s="22" t="str">
        <f t="shared" ca="1" si="79"/>
        <v/>
      </c>
      <c r="I162" s="23" t="str">
        <f t="shared" ca="1" si="75"/>
        <v/>
      </c>
      <c r="J162" s="23" t="str">
        <f t="shared" ca="1" si="76"/>
        <v/>
      </c>
      <c r="S162" s="20" t="str">
        <f t="shared" ca="1" si="77"/>
        <v/>
      </c>
      <c r="T162" s="20" t="str">
        <f t="shared" ca="1" si="78"/>
        <v/>
      </c>
    </row>
    <row r="163" spans="2:20" ht="13.75" customHeight="1" x14ac:dyDescent="0.2">
      <c r="B163" s="20"/>
      <c r="C163" s="15" t="str">
        <f>IF(E163="","",VLOOKUP(E163, 'SKU заквасочник'!$A$1:$Z$80, IF(D163="-", 11, IF(D163="", 11,  MATCH(D163&amp;"", 'SKU заквасочник'!$A$1:$Z$1, 0))), 0))</f>
        <v/>
      </c>
      <c r="D163" s="20"/>
      <c r="F163" s="20"/>
      <c r="G163" s="21"/>
      <c r="H163" s="22" t="str">
        <f t="shared" ca="1" si="79"/>
        <v/>
      </c>
      <c r="I163" s="23" t="str">
        <f t="shared" ca="1" si="75"/>
        <v/>
      </c>
      <c r="J163" s="23" t="str">
        <f t="shared" ca="1" si="76"/>
        <v/>
      </c>
      <c r="S163" s="20" t="str">
        <f t="shared" ca="1" si="77"/>
        <v/>
      </c>
      <c r="T163" s="20" t="str">
        <f t="shared" ca="1" si="78"/>
        <v/>
      </c>
    </row>
    <row r="164" spans="2:20" ht="13.75" customHeight="1" x14ac:dyDescent="0.2">
      <c r="B164" s="20"/>
      <c r="C164" s="15" t="str">
        <f>IF(E164="","",VLOOKUP(E164, 'SKU заквасочник'!$A$1:$Z$80, IF(D164="-", 11, IF(D164="", 11,  MATCH(D164&amp;"", 'SKU заквасочник'!$A$1:$Z$1, 0))), 0))</f>
        <v/>
      </c>
      <c r="D164" s="20"/>
      <c r="F164" s="20"/>
      <c r="G164" s="21"/>
      <c r="H164" s="22" t="str">
        <f t="shared" ca="1" si="79"/>
        <v/>
      </c>
      <c r="I164" s="23" t="str">
        <f t="shared" ca="1" si="75"/>
        <v/>
      </c>
      <c r="J164" s="23" t="str">
        <f t="shared" ca="1" si="76"/>
        <v/>
      </c>
      <c r="S164" s="20" t="str">
        <f t="shared" ref="S164:S185" ca="1" si="80">IF(R164 = "", "", R164 / INDIRECT("D" &amp; ROW() - 1) )</f>
        <v/>
      </c>
      <c r="T164" s="20" t="str">
        <f t="shared" ca="1" si="78"/>
        <v/>
      </c>
    </row>
    <row r="165" spans="2:20" ht="13.75" customHeight="1" x14ac:dyDescent="0.2">
      <c r="B165" s="20"/>
      <c r="C165" s="15" t="str">
        <f>IF(E165="","",VLOOKUP(E165, 'SKU заквасочник'!$A$1:$Z$80, IF(D165="-", 11, IF(D165="", 11,  MATCH(D165&amp;"", 'SKU заквасочник'!$A$1:$Z$1, 0))), 0))</f>
        <v/>
      </c>
      <c r="D165" s="20"/>
      <c r="F165" s="20"/>
      <c r="G165" s="21"/>
      <c r="H165" s="22" t="str">
        <f t="shared" ca="1" si="79"/>
        <v/>
      </c>
      <c r="I165" s="23" t="str">
        <f t="shared" ca="1" si="75"/>
        <v/>
      </c>
      <c r="J165" s="23" t="str">
        <f t="shared" ca="1" si="76"/>
        <v/>
      </c>
      <c r="S165" s="20" t="str">
        <f t="shared" ca="1" si="80"/>
        <v/>
      </c>
      <c r="T165" s="20" t="str">
        <f t="shared" ca="1" si="78"/>
        <v/>
      </c>
    </row>
    <row r="166" spans="2:20" ht="13.75" customHeight="1" x14ac:dyDescent="0.2">
      <c r="B166" s="20"/>
      <c r="C166" s="15" t="str">
        <f>IF(E166="","",VLOOKUP(E166, 'SKU заквасочник'!$A$1:$Z$80, IF(D166="-", 11, IF(D166="", 11,  MATCH(D166&amp;"", 'SKU заквасочник'!$A$1:$Z$1, 0))), 0))</f>
        <v/>
      </c>
      <c r="D166" s="20"/>
      <c r="F166" s="20"/>
      <c r="G166" s="21"/>
      <c r="H166" s="22" t="str">
        <f t="shared" ca="1" si="79"/>
        <v/>
      </c>
      <c r="I166" s="23" t="str">
        <f t="shared" ca="1" si="75"/>
        <v/>
      </c>
      <c r="J166" s="23" t="str">
        <f t="shared" ca="1" si="76"/>
        <v/>
      </c>
      <c r="S166" s="20" t="str">
        <f t="shared" ca="1" si="80"/>
        <v/>
      </c>
      <c r="T166" s="20" t="str">
        <f t="shared" ca="1" si="78"/>
        <v/>
      </c>
    </row>
    <row r="167" spans="2:20" ht="13.75" customHeight="1" x14ac:dyDescent="0.2">
      <c r="B167" s="20"/>
      <c r="C167" s="15" t="str">
        <f>IF(E167="","",VLOOKUP(E167, 'SKU заквасочник'!$A$1:$Z$80, IF(D167="-", 11, IF(D167="", 11,  MATCH(D167&amp;"", 'SKU заквасочник'!$A$1:$Z$1, 0))), 0))</f>
        <v/>
      </c>
      <c r="D167" s="20"/>
      <c r="F167" s="20"/>
      <c r="G167" s="21"/>
      <c r="H167" s="22" t="str">
        <f t="shared" ca="1" si="79"/>
        <v/>
      </c>
      <c r="J167" s="23" t="str">
        <f t="shared" ca="1" si="76"/>
        <v/>
      </c>
      <c r="S167" s="20" t="str">
        <f t="shared" ca="1" si="80"/>
        <v/>
      </c>
      <c r="T167" s="20" t="str">
        <f t="shared" ca="1" si="78"/>
        <v/>
      </c>
    </row>
    <row r="168" spans="2:20" ht="13.75" customHeight="1" x14ac:dyDescent="0.2">
      <c r="B168" s="20"/>
      <c r="C168" s="15" t="str">
        <f>IF(E168="","",VLOOKUP(E168, 'SKU заквасочник'!$A$1:$Z$80, IF(D168="-", 11, IF(D168="", 11,  MATCH(D168&amp;"", 'SKU заквасочник'!$A$1:$Z$1, 0))), 0))</f>
        <v/>
      </c>
      <c r="D168" s="20"/>
      <c r="F168" s="20"/>
      <c r="G168" s="21"/>
      <c r="H168" s="22" t="str">
        <f t="shared" ca="1" si="79"/>
        <v/>
      </c>
      <c r="J168" s="23" t="str">
        <f t="shared" ca="1" si="76"/>
        <v/>
      </c>
      <c r="S168" s="20" t="str">
        <f t="shared" ca="1" si="80"/>
        <v/>
      </c>
      <c r="T168" s="20" t="str">
        <f t="shared" ca="1" si="78"/>
        <v/>
      </c>
    </row>
    <row r="169" spans="2:20" ht="13.75" customHeight="1" x14ac:dyDescent="0.2">
      <c r="B169" s="20"/>
      <c r="C169" s="15" t="str">
        <f>IF(E169="","",VLOOKUP(E169, 'SKU заквасочник'!$A$1:$Z$80, IF(D169="-", 11, IF(D169="", 11,  MATCH(D169&amp;"", 'SKU заквасочник'!$A$1:$Z$1, 0))), 0))</f>
        <v/>
      </c>
      <c r="D169" s="20"/>
      <c r="F169" s="20"/>
      <c r="G169" s="21"/>
      <c r="H169" s="22" t="str">
        <f t="shared" ca="1" si="79"/>
        <v/>
      </c>
      <c r="J169" s="23" t="str">
        <f t="shared" ca="1" si="76"/>
        <v/>
      </c>
      <c r="S169" s="20" t="str">
        <f t="shared" ca="1" si="80"/>
        <v/>
      </c>
      <c r="T169" s="20" t="str">
        <f t="shared" ca="1" si="78"/>
        <v/>
      </c>
    </row>
    <row r="170" spans="2:20" ht="13.75" customHeight="1" x14ac:dyDescent="0.2">
      <c r="B170" s="20"/>
      <c r="C170" s="15" t="str">
        <f>IF(E170="","",VLOOKUP(E170, 'SKU заквасочник'!$A$1:$Z$80, IF(D170="-", 11, IF(D170="", 11,  MATCH(D170&amp;"", 'SKU заквасочник'!$A$1:$Z$1, 0))), 0))</f>
        <v/>
      </c>
      <c r="D170" s="20"/>
      <c r="F170" s="20"/>
      <c r="G170" s="21"/>
      <c r="H170" s="22" t="str">
        <f t="shared" ca="1" si="79"/>
        <v/>
      </c>
      <c r="J170" s="23" t="str">
        <f t="shared" ca="1" si="76"/>
        <v/>
      </c>
      <c r="S170" s="20" t="str">
        <f t="shared" ca="1" si="80"/>
        <v/>
      </c>
      <c r="T170" s="20" t="str">
        <f t="shared" ca="1" si="78"/>
        <v/>
      </c>
    </row>
    <row r="171" spans="2:20" ht="13.75" customHeight="1" x14ac:dyDescent="0.2">
      <c r="B171" s="20"/>
      <c r="C171" s="15" t="str">
        <f>IF(E171="","",VLOOKUP(E171, 'SKU заквасочник'!$A$1:$Z$80, IF(D171="-", 11, IF(D171="", 11,  MATCH(D171&amp;"", 'SKU заквасочник'!$A$1:$Z$1, 0))), 0))</f>
        <v/>
      </c>
      <c r="D171" s="20"/>
      <c r="F171" s="20"/>
      <c r="G171" s="21"/>
      <c r="H171" s="22" t="str">
        <f t="shared" ca="1" si="79"/>
        <v/>
      </c>
      <c r="J171" s="23" t="str">
        <f t="shared" ca="1" si="76"/>
        <v/>
      </c>
      <c r="S171" s="20" t="str">
        <f t="shared" ca="1" si="80"/>
        <v/>
      </c>
      <c r="T171" s="20" t="str">
        <f t="shared" ca="1" si="78"/>
        <v/>
      </c>
    </row>
    <row r="172" spans="2:20" ht="13.75" customHeight="1" x14ac:dyDescent="0.2">
      <c r="B172" s="20"/>
      <c r="C172" s="15" t="str">
        <f>IF(E172="","",VLOOKUP(E172, 'SKU заквасочник'!$A$1:$Z$80, IF(D172="-", 11, IF(D172="", 11,  MATCH(D172&amp;"", 'SKU заквасочник'!$A$1:$Z$1, 0))), 0))</f>
        <v/>
      </c>
      <c r="D172" s="20"/>
      <c r="F172" s="20"/>
      <c r="G172" s="21"/>
      <c r="H172" s="22" t="str">
        <f t="shared" ca="1" si="79"/>
        <v/>
      </c>
      <c r="J172" s="23" t="str">
        <f t="shared" ca="1" si="76"/>
        <v/>
      </c>
      <c r="S172" s="20" t="str">
        <f t="shared" ca="1" si="80"/>
        <v/>
      </c>
      <c r="T172" s="20" t="str">
        <f t="shared" ca="1" si="78"/>
        <v/>
      </c>
    </row>
    <row r="173" spans="2:20" ht="13.75" customHeight="1" x14ac:dyDescent="0.2">
      <c r="B173" s="20"/>
      <c r="C173" s="15" t="str">
        <f>IF(E173="","",VLOOKUP(E173, 'SKU заквасочник'!$A$1:$Z$80, IF(D173="-", 11, IF(D173="", 11,  MATCH(D173&amp;"", 'SKU заквасочник'!$A$1:$Z$1, 0))), 0))</f>
        <v/>
      </c>
      <c r="D173" s="20"/>
      <c r="F173" s="20"/>
      <c r="G173" s="21"/>
      <c r="H173" s="22" t="str">
        <f t="shared" ca="1" si="79"/>
        <v/>
      </c>
      <c r="J173" s="23" t="str">
        <f t="shared" ca="1" si="76"/>
        <v/>
      </c>
      <c r="S173" s="20" t="str">
        <f t="shared" ca="1" si="80"/>
        <v/>
      </c>
      <c r="T173" s="20" t="str">
        <f t="shared" ca="1" si="78"/>
        <v/>
      </c>
    </row>
    <row r="174" spans="2:20" ht="13.75" customHeight="1" x14ac:dyDescent="0.2">
      <c r="B174" s="20"/>
      <c r="C174" s="15" t="str">
        <f>IF(E174="","",VLOOKUP(E174, 'SKU заквасочник'!$A$1:$Z$80, IF(D174="-", 11, IF(D174="", 11,  MATCH(D174&amp;"", 'SKU заквасочник'!$A$1:$Z$1, 0))), 0))</f>
        <v/>
      </c>
      <c r="D174" s="20"/>
      <c r="F174" s="20"/>
      <c r="G174" s="21"/>
      <c r="H174" s="22" t="str">
        <f t="shared" ca="1" si="79"/>
        <v/>
      </c>
      <c r="J174" s="23" t="str">
        <f t="shared" ca="1" si="76"/>
        <v/>
      </c>
      <c r="S174" s="20" t="str">
        <f t="shared" ca="1" si="80"/>
        <v/>
      </c>
      <c r="T174" s="20" t="str">
        <f t="shared" ca="1" si="78"/>
        <v/>
      </c>
    </row>
    <row r="175" spans="2:20" ht="13.75" customHeight="1" x14ac:dyDescent="0.2">
      <c r="B175" s="20"/>
      <c r="C175" s="15" t="str">
        <f>IF(E175="","",VLOOKUP(E175, 'SKU заквасочник'!$A$1:$Z$80, IF(D175="-", 11, IF(D175="", 11,  MATCH(D175&amp;"", 'SKU заквасочник'!$A$1:$Z$1, 0))), 0))</f>
        <v/>
      </c>
      <c r="D175" s="20"/>
      <c r="F175" s="20"/>
      <c r="G175" s="21"/>
      <c r="H175" s="22" t="str">
        <f t="shared" ca="1" si="79"/>
        <v/>
      </c>
      <c r="J175" s="23" t="str">
        <f t="shared" ca="1" si="76"/>
        <v/>
      </c>
      <c r="S175" s="20" t="str">
        <f t="shared" ca="1" si="80"/>
        <v/>
      </c>
      <c r="T175" s="20" t="str">
        <f t="shared" ca="1" si="78"/>
        <v/>
      </c>
    </row>
    <row r="176" spans="2:20" ht="13.75" customHeight="1" x14ac:dyDescent="0.2">
      <c r="B176" s="20"/>
      <c r="C176" s="15" t="str">
        <f>IF(E176="","",VLOOKUP(E176, 'SKU заквасочник'!$A$1:$Z$80, IF(D176="-", 11, IF(D176="", 11,  MATCH(D176&amp;"", 'SKU заквасочник'!$A$1:$Z$1, 0))), 0))</f>
        <v/>
      </c>
      <c r="D176" s="20"/>
      <c r="F176" s="20"/>
      <c r="G176" s="21"/>
      <c r="H176" s="22" t="str">
        <f t="shared" ca="1" si="79"/>
        <v/>
      </c>
      <c r="J176" s="23" t="str">
        <f t="shared" ca="1" si="76"/>
        <v/>
      </c>
      <c r="S176" s="20" t="str">
        <f t="shared" ca="1" si="80"/>
        <v/>
      </c>
      <c r="T176" s="20" t="str">
        <f t="shared" ca="1" si="78"/>
        <v/>
      </c>
    </row>
    <row r="177" spans="2:20" ht="13.75" customHeight="1" x14ac:dyDescent="0.2">
      <c r="B177" s="20"/>
      <c r="C177" s="15" t="str">
        <f>IF(E177="","",VLOOKUP(E177, 'SKU заквасочник'!$A$1:$Z$80, IF(D177="-", 11, IF(D177="", 11,  MATCH(D177&amp;"", 'SKU заквасочник'!$A$1:$Z$1, 0))), 0))</f>
        <v/>
      </c>
      <c r="D177" s="20"/>
      <c r="F177" s="20"/>
      <c r="G177" s="21"/>
      <c r="H177" s="22" t="str">
        <f t="shared" ca="1" si="79"/>
        <v/>
      </c>
      <c r="J177" s="23" t="str">
        <f t="shared" ca="1" si="76"/>
        <v/>
      </c>
      <c r="S177" s="20" t="str">
        <f t="shared" ca="1" si="80"/>
        <v/>
      </c>
      <c r="T177" s="20" t="str">
        <f t="shared" ca="1" si="78"/>
        <v/>
      </c>
    </row>
    <row r="178" spans="2:20" ht="13.75" customHeight="1" x14ac:dyDescent="0.2">
      <c r="B178" s="20"/>
      <c r="C178" s="15" t="str">
        <f>IF(E178="","",VLOOKUP(E178, 'SKU заквасочник'!$A$1:$Z$80, IF(D178="-", 11, IF(D178="", 11,  MATCH(D178&amp;"", 'SKU заквасочник'!$A$1:$Z$1, 0))), 0))</f>
        <v/>
      </c>
      <c r="D178" s="20"/>
      <c r="F178" s="20"/>
      <c r="G178" s="21"/>
      <c r="H178" s="22" t="str">
        <f t="shared" ca="1" si="79"/>
        <v/>
      </c>
      <c r="J178" s="23" t="str">
        <f t="shared" ca="1" si="76"/>
        <v/>
      </c>
      <c r="S178" s="20" t="str">
        <f t="shared" ca="1" si="80"/>
        <v/>
      </c>
      <c r="T178" s="20" t="str">
        <f t="shared" ca="1" si="78"/>
        <v/>
      </c>
    </row>
    <row r="179" spans="2:20" ht="13.75" customHeight="1" x14ac:dyDescent="0.2">
      <c r="B179" s="20"/>
      <c r="C179" s="15" t="str">
        <f>IF(E179="","",VLOOKUP(E179, 'SKU заквасочник'!$A$1:$Z$80, IF(D179="-", 11, IF(D179="", 11,  MATCH(D179&amp;"", 'SKU заквасочник'!$A$1:$Z$1, 0))), 0))</f>
        <v/>
      </c>
      <c r="D179" s="20"/>
      <c r="F179" s="20"/>
      <c r="G179" s="21"/>
      <c r="H179" s="22" t="str">
        <f t="shared" ca="1" si="79"/>
        <v/>
      </c>
      <c r="J179" s="23" t="str">
        <f t="shared" ca="1" si="76"/>
        <v/>
      </c>
      <c r="S179" s="20" t="str">
        <f t="shared" ca="1" si="80"/>
        <v/>
      </c>
      <c r="T179" s="20" t="str">
        <f t="shared" ca="1" si="78"/>
        <v/>
      </c>
    </row>
    <row r="180" spans="2:20" ht="13.75" customHeight="1" x14ac:dyDescent="0.2">
      <c r="B180" s="20"/>
      <c r="C180" s="15" t="str">
        <f>IF(E180="","",VLOOKUP(E180, 'SKU заквасочник'!$A$1:$Z$80, IF(D180="-", 11, IF(D180="", 11,  MATCH(D180&amp;"", 'SKU заквасочник'!$A$1:$Z$1, 0))), 0))</f>
        <v/>
      </c>
      <c r="D180" s="20"/>
      <c r="F180" s="20"/>
      <c r="G180" s="21"/>
      <c r="H180" s="22" t="str">
        <f t="shared" ca="1" si="79"/>
        <v/>
      </c>
      <c r="J180" s="23" t="str">
        <f t="shared" ca="1" si="76"/>
        <v/>
      </c>
      <c r="S180" s="20" t="str">
        <f t="shared" ca="1" si="80"/>
        <v/>
      </c>
      <c r="T180" s="20" t="str">
        <f t="shared" ca="1" si="78"/>
        <v/>
      </c>
    </row>
    <row r="181" spans="2:20" ht="13.75" customHeight="1" x14ac:dyDescent="0.2">
      <c r="B181" s="20"/>
      <c r="C181" s="15" t="str">
        <f>IF(E181="","",VLOOKUP(E181, 'SKU заквасочник'!$A$1:$Z$80, IF(D181="-", 11, IF(D181="", 11,  MATCH(D181&amp;"", 'SKU заквасочник'!$A$1:$Z$1, 0))), 0))</f>
        <v/>
      </c>
      <c r="D181" s="20"/>
      <c r="F181" s="20"/>
      <c r="G181" s="21"/>
      <c r="H181" s="22" t="str">
        <f t="shared" ca="1" si="79"/>
        <v/>
      </c>
      <c r="J181" s="23" t="str">
        <f t="shared" ca="1" si="76"/>
        <v/>
      </c>
      <c r="S181" s="20" t="str">
        <f t="shared" ca="1" si="80"/>
        <v/>
      </c>
      <c r="T181" s="20" t="str">
        <f t="shared" ca="1" si="78"/>
        <v/>
      </c>
    </row>
    <row r="182" spans="2:20" ht="13.75" customHeight="1" x14ac:dyDescent="0.2">
      <c r="B182" s="20"/>
      <c r="C182" s="15" t="str">
        <f>IF(E182="","",VLOOKUP(E182, 'SKU заквасочник'!$A$1:$Z$80, IF(D182="-", 11, IF(D182="", 11,  MATCH(D182&amp;"", 'SKU заквасочник'!$A$1:$Z$1, 0))), 0))</f>
        <v/>
      </c>
      <c r="D182" s="20"/>
      <c r="F182" s="20"/>
      <c r="G182" s="21"/>
      <c r="H182" s="22" t="str">
        <f t="shared" ca="1" si="79"/>
        <v/>
      </c>
      <c r="J182" s="23" t="str">
        <f t="shared" ca="1" si="76"/>
        <v/>
      </c>
      <c r="S182" s="20" t="str">
        <f t="shared" ca="1" si="80"/>
        <v/>
      </c>
      <c r="T182" s="20" t="str">
        <f t="shared" ca="1" si="78"/>
        <v/>
      </c>
    </row>
    <row r="183" spans="2:20" ht="13.75" customHeight="1" x14ac:dyDescent="0.2">
      <c r="B183" s="20"/>
      <c r="C183" s="15" t="str">
        <f>IF(E183="","",VLOOKUP(E183, 'SKU заквасочник'!$A$1:$Z$80, IF(D183="-", 11, IF(D183="", 11,  MATCH(D183&amp;"", 'SKU заквасочник'!$A$1:$Z$1, 0))), 0))</f>
        <v/>
      </c>
      <c r="D183" s="20"/>
      <c r="F183" s="20"/>
      <c r="G183" s="21"/>
      <c r="H183" s="22" t="str">
        <f t="shared" ca="1" si="79"/>
        <v/>
      </c>
      <c r="J183" s="23" t="str">
        <f t="shared" ca="1" si="76"/>
        <v/>
      </c>
      <c r="S183" s="20" t="str">
        <f t="shared" ca="1" si="80"/>
        <v/>
      </c>
      <c r="T183" s="20" t="str">
        <f t="shared" ca="1" si="78"/>
        <v/>
      </c>
    </row>
    <row r="184" spans="2:20" ht="13.75" customHeight="1" x14ac:dyDescent="0.2">
      <c r="B184" s="20"/>
      <c r="C184" s="15" t="str">
        <f>IF(E184="","",VLOOKUP(E184, 'SKU заквасочник'!$A$1:$Z$80, IF(D184="-", 11, IF(D184="", 11,  MATCH(D184&amp;"", 'SKU заквасочник'!$A$1:$Z$1, 0))), 0))</f>
        <v/>
      </c>
      <c r="D184" s="20"/>
      <c r="F184" s="20"/>
      <c r="G184" s="21"/>
      <c r="H184" s="22" t="str">
        <f t="shared" ca="1" si="79"/>
        <v/>
      </c>
      <c r="J184" s="23" t="str">
        <f t="shared" ca="1" si="76"/>
        <v/>
      </c>
      <c r="S184" s="20" t="str">
        <f t="shared" ca="1" si="80"/>
        <v/>
      </c>
      <c r="T184" s="20" t="str">
        <f t="shared" ca="1" si="78"/>
        <v/>
      </c>
    </row>
    <row r="185" spans="2:20" ht="13.75" customHeight="1" x14ac:dyDescent="0.2">
      <c r="B185" s="20"/>
      <c r="C185" s="15" t="str">
        <f>IF(E185="","",VLOOKUP(E185, 'SKU заквасочник'!$A$1:$Z$80, IF(D185="-", 11, IF(D185="", 11,  MATCH(D185&amp;"", 'SKU заквасочник'!$A$1:$Z$1, 0))), 0))</f>
        <v/>
      </c>
      <c r="D185" s="20"/>
      <c r="F185" s="20"/>
      <c r="G185" s="21"/>
      <c r="H185" s="22" t="str">
        <f t="shared" ca="1" si="79"/>
        <v/>
      </c>
      <c r="J185" s="23" t="str">
        <f t="shared" ca="1" si="76"/>
        <v/>
      </c>
      <c r="S185" s="20" t="str">
        <f t="shared" ca="1" si="80"/>
        <v/>
      </c>
      <c r="T185" s="20" t="str">
        <f t="shared" ca="1" si="78"/>
        <v/>
      </c>
    </row>
    <row r="186" spans="2:20" ht="13.75" customHeight="1" x14ac:dyDescent="0.2">
      <c r="B186" s="20"/>
      <c r="C186" s="15" t="str">
        <f>IF(E186="","",VLOOKUP(E186, 'SKU заквасочник'!$A$1:$Z$80, IF(D186="-", 11, IF(D186="", 11,  MATCH(D186&amp;"", 'SKU заквасочник'!$A$1:$Z$1, 0))), 0))</f>
        <v/>
      </c>
      <c r="D186" s="20"/>
      <c r="F186" s="20"/>
      <c r="G186" s="21"/>
      <c r="H186" s="22" t="str">
        <f t="shared" ca="1" si="79"/>
        <v/>
      </c>
      <c r="J186" s="23" t="str">
        <f t="shared" ca="1" si="76"/>
        <v/>
      </c>
      <c r="S186" s="20"/>
      <c r="T186" s="20" t="str">
        <f t="shared" ca="1" si="78"/>
        <v/>
      </c>
    </row>
    <row r="187" spans="2:20" ht="13.75" customHeight="1" x14ac:dyDescent="0.2">
      <c r="B187" s="20"/>
      <c r="C187" s="15" t="str">
        <f>IF(E187="","",VLOOKUP(E187, 'SKU заквасочник'!$A$1:$Z$80, IF(D187="-", 11, IF(D187="", 11,  MATCH(D187&amp;"", 'SKU заквасочник'!$A$1:$Z$1, 0))), 0))</f>
        <v/>
      </c>
      <c r="D187" s="20"/>
      <c r="F187" s="20"/>
      <c r="G187" s="21"/>
      <c r="H187" s="22" t="str">
        <f t="shared" ca="1" si="79"/>
        <v/>
      </c>
      <c r="J187" s="23" t="str">
        <f t="shared" ca="1" si="76"/>
        <v/>
      </c>
      <c r="S187" s="20"/>
      <c r="T187" s="20" t="str">
        <f t="shared" ca="1" si="78"/>
        <v/>
      </c>
    </row>
    <row r="188" spans="2:20" ht="13.75" customHeight="1" x14ac:dyDescent="0.2">
      <c r="B188" s="20"/>
      <c r="C188" s="15" t="str">
        <f>IF(E188="","",VLOOKUP(E188, 'SKU заквасочник'!$A$1:$Z$80, IF(D188="-", 11, IF(D188="", 11,  MATCH(D188&amp;"", 'SKU заквасочник'!$A$1:$Z$1, 0))), 0))</f>
        <v/>
      </c>
      <c r="D188" s="20"/>
      <c r="F188" s="20"/>
      <c r="G188" s="21"/>
      <c r="H188" s="22" t="str">
        <f t="shared" ca="1" si="79"/>
        <v/>
      </c>
      <c r="J188" s="23" t="str">
        <f t="shared" ca="1" si="76"/>
        <v/>
      </c>
      <c r="S188" s="20"/>
      <c r="T188" s="20" t="str">
        <f t="shared" ca="1" si="78"/>
        <v/>
      </c>
    </row>
    <row r="189" spans="2:20" ht="13.75" customHeight="1" x14ac:dyDescent="0.2">
      <c r="B189" s="20"/>
      <c r="C189" s="15" t="str">
        <f>IF(E189="","",VLOOKUP(E189, 'SKU заквасочник'!$A$1:$Z$80, IF(D189="-", 11, IF(D189="", 11,  MATCH(D189&amp;"", 'SKU заквасочник'!$A$1:$Z$1, 0))), 0))</f>
        <v/>
      </c>
      <c r="D189" s="20"/>
      <c r="F189" s="20"/>
      <c r="G189" s="21"/>
      <c r="H189" s="22" t="str">
        <f t="shared" ref="H189:H198" ca="1" si="81">IF(K189="","",(INDIRECT("N" &amp; ROW() - 1) - O189))</f>
        <v/>
      </c>
      <c r="J189" s="23" t="str">
        <f t="shared" ca="1" si="76"/>
        <v/>
      </c>
      <c r="S189" s="20"/>
      <c r="T189" s="20" t="str">
        <f t="shared" ca="1" si="78"/>
        <v/>
      </c>
    </row>
    <row r="190" spans="2:20" ht="13.75" customHeight="1" x14ac:dyDescent="0.2">
      <c r="B190" s="20"/>
      <c r="C190" s="15" t="str">
        <f>IF(E190="","",VLOOKUP(E190, 'SKU заквасочник'!$A$1:$Z$80, IF(D190="-", 11, IF(D190="", 11,  MATCH(D190&amp;"", 'SKU заквасочник'!$A$1:$Z$1, 0))), 0))</f>
        <v/>
      </c>
      <c r="D190" s="20"/>
      <c r="F190" s="20"/>
      <c r="G190" s="21"/>
      <c r="H190" s="22" t="str">
        <f t="shared" ca="1" si="81"/>
        <v/>
      </c>
      <c r="J190" s="23" t="str">
        <f t="shared" ca="1" si="76"/>
        <v/>
      </c>
      <c r="S190" s="20"/>
      <c r="T190" s="20" t="str">
        <f t="shared" ca="1" si="78"/>
        <v/>
      </c>
    </row>
    <row r="191" spans="2:20" ht="13.75" customHeight="1" x14ac:dyDescent="0.2">
      <c r="B191" s="20"/>
      <c r="C191" s="15" t="str">
        <f>IF(E191="","",VLOOKUP(E191, 'SKU заквасочник'!$A$1:$Z$80, IF(D191="-", 11, IF(D191="", 11,  MATCH(D191&amp;"", 'SKU заквасочник'!$A$1:$Z$1, 0))), 0))</f>
        <v/>
      </c>
      <c r="D191" s="20"/>
      <c r="F191" s="20"/>
      <c r="G191" s="21"/>
      <c r="H191" s="22" t="str">
        <f t="shared" ca="1" si="81"/>
        <v/>
      </c>
      <c r="J191" s="23" t="str">
        <f t="shared" ca="1" si="76"/>
        <v/>
      </c>
      <c r="S191" s="20"/>
      <c r="T191" s="20" t="str">
        <f t="shared" ca="1" si="78"/>
        <v/>
      </c>
    </row>
    <row r="192" spans="2:20" ht="13.75" customHeight="1" x14ac:dyDescent="0.2">
      <c r="B192" s="20"/>
      <c r="C192" s="15" t="str">
        <f>IF(E192="","",VLOOKUP(E192, 'SKU заквасочник'!$A$1:$Z$80, IF(D192="-", 11, IF(D192="", 11,  MATCH(D192&amp;"", 'SKU заквасочник'!$A$1:$Z$1, 0))), 0))</f>
        <v/>
      </c>
      <c r="D192" s="20"/>
      <c r="F192" s="20"/>
      <c r="G192" s="21"/>
      <c r="H192" s="22" t="str">
        <f t="shared" ca="1" si="81"/>
        <v/>
      </c>
      <c r="J192" s="23" t="str">
        <f t="shared" ca="1" si="76"/>
        <v/>
      </c>
      <c r="S192" s="20"/>
      <c r="T192" s="20" t="str">
        <f t="shared" ca="1" si="78"/>
        <v/>
      </c>
    </row>
    <row r="193" spans="2:20" ht="13.75" customHeight="1" x14ac:dyDescent="0.2">
      <c r="B193" s="20"/>
      <c r="C193" s="15" t="str">
        <f>IF(E193="","",VLOOKUP(E193, 'SKU заквасочник'!$A$1:$Z$80, IF(D193="-", 11, IF(D193="", 11,  MATCH(D193&amp;"", 'SKU заквасочник'!$A$1:$Z$1, 0))), 0))</f>
        <v/>
      </c>
      <c r="D193" s="20"/>
      <c r="F193" s="20"/>
      <c r="G193" s="21"/>
      <c r="H193" s="22" t="str">
        <f t="shared" ca="1" si="81"/>
        <v/>
      </c>
      <c r="J193" s="23" t="str">
        <f t="shared" ca="1" si="76"/>
        <v/>
      </c>
      <c r="S193" s="20"/>
      <c r="T193" s="20" t="str">
        <f t="shared" ca="1" si="78"/>
        <v/>
      </c>
    </row>
    <row r="194" spans="2:20" ht="13.75" customHeight="1" x14ac:dyDescent="0.2">
      <c r="B194" s="20"/>
      <c r="C194" s="15" t="str">
        <f>IF(E194="","",VLOOKUP(E194, 'SKU заквасочник'!$A$1:$Z$80, IF(D194="-", 11, IF(D194="", 11,  MATCH(D194&amp;"", 'SKU заквасочник'!$A$1:$Z$1, 0))), 0))</f>
        <v/>
      </c>
      <c r="D194" s="20"/>
      <c r="F194" s="20"/>
      <c r="G194" s="21"/>
      <c r="H194" s="22" t="str">
        <f t="shared" ca="1" si="81"/>
        <v/>
      </c>
      <c r="J194" s="23" t="str">
        <f t="shared" ca="1" si="76"/>
        <v/>
      </c>
      <c r="S194" s="20"/>
      <c r="T194" s="20" t="str">
        <f t="shared" ca="1" si="78"/>
        <v/>
      </c>
    </row>
    <row r="195" spans="2:20" ht="13.75" customHeight="1" x14ac:dyDescent="0.2">
      <c r="B195" s="20"/>
      <c r="C195" s="15" t="str">
        <f>IF(E195="","",VLOOKUP(E195, 'SKU заквасочник'!$A$1:$Z$80, IF(D195="-", 11, IF(D195="", 11,  MATCH(D195&amp;"", 'SKU заквасочник'!$A$1:$Z$1, 0))), 0))</f>
        <v/>
      </c>
      <c r="D195" s="20"/>
      <c r="F195" s="20"/>
      <c r="G195" s="21"/>
      <c r="H195" s="22" t="str">
        <f t="shared" ca="1" si="81"/>
        <v/>
      </c>
      <c r="J195" s="23" t="str">
        <f t="shared" ca="1" si="76"/>
        <v/>
      </c>
      <c r="S195" s="20"/>
      <c r="T195" s="20" t="str">
        <f t="shared" ca="1" si="78"/>
        <v/>
      </c>
    </row>
    <row r="196" spans="2:20" ht="13.75" customHeight="1" x14ac:dyDescent="0.2">
      <c r="B196" s="20"/>
      <c r="C196" s="15" t="str">
        <f>IF(E196="","",VLOOKUP(E196, 'SKU заквасочник'!$A$1:$Z$80, IF(D196="-", 11, IF(D196="", 11,  MATCH(D196&amp;"", 'SKU заквасочник'!$A$1:$Z$1, 0))), 0))</f>
        <v/>
      </c>
      <c r="D196" s="20"/>
      <c r="F196" s="20"/>
      <c r="G196" s="21"/>
      <c r="H196" s="22" t="str">
        <f t="shared" ca="1" si="81"/>
        <v/>
      </c>
      <c r="J196" s="23" t="str">
        <f t="shared" ref="J196:J259" ca="1" si="82">IF(K196 = "-", INDIRECT("C" &amp; ROW() - 1),"")</f>
        <v/>
      </c>
      <c r="S196" s="20"/>
      <c r="T196" s="20" t="str">
        <f t="shared" ref="T196:T230" ca="1" si="83">IF(K196="-",IF(ISNUMBER(SEARCH(",", INDIRECT("B" &amp; ROW() - 1) )),1,""), "")</f>
        <v/>
      </c>
    </row>
    <row r="197" spans="2:20" ht="13.75" customHeight="1" x14ac:dyDescent="0.2">
      <c r="B197" s="20"/>
      <c r="C197" s="15" t="str">
        <f>IF(E197="","",VLOOKUP(E197, 'SKU заквасочник'!$A$1:$Z$80, IF(D197="-", 11, IF(D197="", 11,  MATCH(D197&amp;"", 'SKU заквасочник'!$A$1:$Z$1, 0))), 0))</f>
        <v/>
      </c>
      <c r="D197" s="20"/>
      <c r="F197" s="20"/>
      <c r="G197" s="21"/>
      <c r="H197" s="22" t="str">
        <f t="shared" ca="1" si="81"/>
        <v/>
      </c>
      <c r="J197" s="23" t="str">
        <f t="shared" ca="1" si="82"/>
        <v/>
      </c>
      <c r="S197" s="20"/>
      <c r="T197" s="20" t="str">
        <f t="shared" ca="1" si="83"/>
        <v/>
      </c>
    </row>
    <row r="198" spans="2:20" ht="13.75" customHeight="1" x14ac:dyDescent="0.2">
      <c r="B198" s="20"/>
      <c r="C198" s="15" t="str">
        <f>IF(E198="","",VLOOKUP(E198, 'SKU заквасочник'!$A$1:$Z$80, IF(D198="-", 11, IF(D198="", 11,  MATCH(D198&amp;"", 'SKU заквасочник'!$A$1:$Z$1, 0))), 0))</f>
        <v/>
      </c>
      <c r="D198" s="20"/>
      <c r="F198" s="20"/>
      <c r="G198" s="21"/>
      <c r="H198" s="22" t="str">
        <f t="shared" ca="1" si="81"/>
        <v/>
      </c>
      <c r="J198" s="23" t="str">
        <f t="shared" ca="1" si="82"/>
        <v/>
      </c>
      <c r="S198" s="20"/>
      <c r="T198" s="20" t="str">
        <f t="shared" ca="1" si="83"/>
        <v/>
      </c>
    </row>
    <row r="199" spans="2:20" ht="13.75" customHeight="1" x14ac:dyDescent="0.2">
      <c r="B199" s="20"/>
      <c r="C199" s="15" t="str">
        <f>IF(E199="","",VLOOKUP(E199, 'SKU заквасочник'!$A$1:$Z$80, IF(D199="-", 11, IF(D199="", 11,  MATCH(D199&amp;"", 'SKU заквасочник'!$A$1:$Z$1, 0))), 0))</f>
        <v/>
      </c>
      <c r="D199" s="20"/>
      <c r="F199" s="20"/>
      <c r="G199" s="21"/>
      <c r="H199" s="21"/>
      <c r="J199" s="23" t="str">
        <f t="shared" ca="1" si="82"/>
        <v/>
      </c>
      <c r="S199" s="20"/>
      <c r="T199" s="20" t="str">
        <f t="shared" ca="1" si="83"/>
        <v/>
      </c>
    </row>
    <row r="200" spans="2:20" ht="13.75" customHeight="1" x14ac:dyDescent="0.2">
      <c r="B200" s="20"/>
      <c r="C200" s="15" t="str">
        <f>IF(E200="","",VLOOKUP(E200, 'SKU заквасочник'!$A$1:$Z$80, IF(D200="-", 11, IF(D200="", 11,  MATCH(D200&amp;"", 'SKU заквасочник'!$A$1:$Z$1, 0))), 0))</f>
        <v/>
      </c>
      <c r="D200" s="20"/>
      <c r="F200" s="20"/>
      <c r="G200" s="21"/>
      <c r="H200" s="21"/>
      <c r="J200" s="23" t="str">
        <f t="shared" ca="1" si="82"/>
        <v/>
      </c>
      <c r="S200" s="20"/>
      <c r="T200" s="20" t="str">
        <f t="shared" ca="1" si="83"/>
        <v/>
      </c>
    </row>
    <row r="201" spans="2:20" ht="13.75" customHeight="1" x14ac:dyDescent="0.2">
      <c r="B201" s="20"/>
      <c r="C201" s="15" t="str">
        <f>IF(E201="","",VLOOKUP(E201, 'SKU заквасочник'!$A$1:$Z$80, IF(D201="-", 11, IF(D201="", 11,  MATCH(D201&amp;"", 'SKU заквасочник'!$A$1:$Z$1, 0))), 0))</f>
        <v/>
      </c>
      <c r="D201" s="20"/>
      <c r="F201" s="20"/>
      <c r="G201" s="21"/>
      <c r="H201" s="21"/>
      <c r="J201" s="23" t="str">
        <f t="shared" ca="1" si="82"/>
        <v/>
      </c>
      <c r="S201" s="20"/>
      <c r="T201" s="20" t="str">
        <f t="shared" ca="1" si="83"/>
        <v/>
      </c>
    </row>
    <row r="202" spans="2:20" ht="13.75" customHeight="1" x14ac:dyDescent="0.2">
      <c r="B202" s="20"/>
      <c r="C202" s="15" t="str">
        <f>IF(E202="","",VLOOKUP(E202, 'SKU заквасочник'!$A$1:$Z$80, IF(D202="-", 11, IF(D202="", 11,  MATCH(D202&amp;"", 'SKU заквасочник'!$A$1:$Z$1, 0))), 0))</f>
        <v/>
      </c>
      <c r="D202" s="20"/>
      <c r="F202" s="20"/>
      <c r="G202" s="21"/>
      <c r="H202" s="21"/>
      <c r="J202" s="23" t="str">
        <f t="shared" ca="1" si="82"/>
        <v/>
      </c>
      <c r="S202" s="20"/>
      <c r="T202" s="20" t="str">
        <f t="shared" ca="1" si="83"/>
        <v/>
      </c>
    </row>
    <row r="203" spans="2:20" ht="13.75" customHeight="1" x14ac:dyDescent="0.2">
      <c r="B203" s="20"/>
      <c r="C203" s="15" t="str">
        <f>IF(E203="","",VLOOKUP(E203, 'SKU заквасочник'!$A$1:$Z$80, IF(D203="-", 11, IF(D203="", 11,  MATCH(D203&amp;"", 'SKU заквасочник'!$A$1:$Z$1, 0))), 0))</f>
        <v/>
      </c>
      <c r="D203" s="20"/>
      <c r="F203" s="20"/>
      <c r="G203" s="21"/>
      <c r="H203" s="21"/>
      <c r="J203" s="23" t="str">
        <f t="shared" ca="1" si="82"/>
        <v/>
      </c>
      <c r="S203" s="20"/>
      <c r="T203" s="20" t="str">
        <f t="shared" ca="1" si="83"/>
        <v/>
      </c>
    </row>
    <row r="204" spans="2:20" ht="13.75" customHeight="1" x14ac:dyDescent="0.2">
      <c r="B204" s="20"/>
      <c r="C204" s="15" t="str">
        <f>IF(E204="","",VLOOKUP(E204, 'SKU заквасочник'!$A$1:$Z$80, IF(D204="-", 11, IF(D204="", 11,  MATCH(D204&amp;"", 'SKU заквасочник'!$A$1:$Z$1, 0))), 0))</f>
        <v/>
      </c>
      <c r="D204" s="20"/>
      <c r="F204" s="20"/>
      <c r="G204" s="21"/>
      <c r="H204" s="21"/>
      <c r="J204" s="23" t="str">
        <f t="shared" ca="1" si="82"/>
        <v/>
      </c>
      <c r="S204" s="20"/>
      <c r="T204" s="20" t="str">
        <f t="shared" ca="1" si="83"/>
        <v/>
      </c>
    </row>
    <row r="205" spans="2:20" ht="13.75" customHeight="1" x14ac:dyDescent="0.2">
      <c r="B205" s="20"/>
      <c r="C205" s="15" t="str">
        <f>IF(E205="","",VLOOKUP(E205, 'SKU заквасочник'!$A$1:$Z$80, IF(D205="-", 11, IF(D205="", 11,  MATCH(D205&amp;"", 'SKU заквасочник'!$A$1:$Z$1, 0))), 0))</f>
        <v/>
      </c>
      <c r="D205" s="20"/>
      <c r="F205" s="20"/>
      <c r="G205" s="21"/>
      <c r="H205" s="21"/>
      <c r="J205" s="23" t="str">
        <f t="shared" ca="1" si="82"/>
        <v/>
      </c>
      <c r="S205" s="20"/>
      <c r="T205" s="20" t="str">
        <f t="shared" ca="1" si="83"/>
        <v/>
      </c>
    </row>
    <row r="206" spans="2:20" ht="13.75" customHeight="1" x14ac:dyDescent="0.2">
      <c r="B206" s="20"/>
      <c r="C206" s="15" t="str">
        <f>IF(E206="","",VLOOKUP(E206, 'SKU заквасочник'!$A$1:$Z$80, IF(D206="-", 11, IF(D206="", 11,  MATCH(D206&amp;"", 'SKU заквасочник'!$A$1:$Z$1, 0))), 0))</f>
        <v/>
      </c>
      <c r="D206" s="20"/>
      <c r="G206" s="21"/>
      <c r="H206" s="21"/>
      <c r="J206" s="23" t="str">
        <f t="shared" ca="1" si="82"/>
        <v/>
      </c>
      <c r="S206" s="20"/>
      <c r="T206" s="20" t="str">
        <f t="shared" ca="1" si="83"/>
        <v/>
      </c>
    </row>
    <row r="207" spans="2:20" ht="13.75" customHeight="1" x14ac:dyDescent="0.2">
      <c r="B207" s="20"/>
      <c r="C207" s="15" t="str">
        <f>IF(E207="","",VLOOKUP(E207, 'SKU заквасочник'!$A$1:$Z$80, IF(D207="-", 11, IF(D207="", 11,  MATCH(D207&amp;"", 'SKU заквасочник'!$A$1:$Z$1, 0))), 0))</f>
        <v/>
      </c>
      <c r="D207" s="20"/>
      <c r="G207" s="21"/>
      <c r="H207" s="21"/>
      <c r="J207" s="23" t="str">
        <f t="shared" ca="1" si="82"/>
        <v/>
      </c>
      <c r="S207" s="20"/>
      <c r="T207" s="20" t="str">
        <f t="shared" ca="1" si="83"/>
        <v/>
      </c>
    </row>
    <row r="208" spans="2:20" ht="13.75" customHeight="1" x14ac:dyDescent="0.2">
      <c r="B208" s="20"/>
      <c r="C208" s="15" t="str">
        <f>IF(E208="","",VLOOKUP(E208, 'SKU заквасочник'!$A$1:$Z$80, IF(D208="-", 11, IF(D208="", 11,  MATCH(D208&amp;"", 'SKU заквасочник'!$A$1:$Z$1, 0))), 0))</f>
        <v/>
      </c>
      <c r="D208" s="20"/>
      <c r="G208" s="21"/>
      <c r="H208" s="21"/>
      <c r="J208" s="23" t="str">
        <f t="shared" ca="1" si="82"/>
        <v/>
      </c>
      <c r="S208" s="20"/>
      <c r="T208" s="20" t="str">
        <f t="shared" ca="1" si="83"/>
        <v/>
      </c>
    </row>
    <row r="209" spans="2:20" ht="13.75" customHeight="1" x14ac:dyDescent="0.2">
      <c r="B209" s="20"/>
      <c r="C209" s="15" t="str">
        <f>IF(E209="","",VLOOKUP(E209, 'SKU заквасочник'!$A$1:$Z$80, IF(D209="-", 11, IF(D209="", 11,  MATCH(D209&amp;"", 'SKU заквасочник'!$A$1:$Z$1, 0))), 0))</f>
        <v/>
      </c>
      <c r="D209" s="20"/>
      <c r="G209" s="21"/>
      <c r="H209" s="21"/>
      <c r="J209" s="23" t="str">
        <f t="shared" ca="1" si="82"/>
        <v/>
      </c>
      <c r="S209" s="20"/>
      <c r="T209" s="20" t="str">
        <f t="shared" ca="1" si="83"/>
        <v/>
      </c>
    </row>
    <row r="210" spans="2:20" ht="13.75" customHeight="1" x14ac:dyDescent="0.2">
      <c r="B210" s="20"/>
      <c r="C210" s="15" t="str">
        <f>IF(E210="","",VLOOKUP(E210, 'SKU заквасочник'!$A$1:$Z$80, IF(D210="-", 11, IF(D210="", 11,  MATCH(D210&amp;"", 'SKU заквасочник'!$A$1:$Z$1, 0))), 0))</f>
        <v/>
      </c>
      <c r="D210" s="20"/>
      <c r="G210" s="21"/>
      <c r="H210" s="21"/>
      <c r="J210" s="23" t="str">
        <f t="shared" ca="1" si="82"/>
        <v/>
      </c>
      <c r="S210" s="20"/>
      <c r="T210" s="20" t="str">
        <f t="shared" ca="1" si="83"/>
        <v/>
      </c>
    </row>
    <row r="211" spans="2:20" ht="13.75" customHeight="1" x14ac:dyDescent="0.2">
      <c r="B211" s="20"/>
      <c r="C211" s="15" t="str">
        <f>IF(E211="","",VLOOKUP(E211, 'SKU заквасочник'!$A$1:$Z$80, IF(D211="-", 11, IF(D211="", 11,  MATCH(D211&amp;"", 'SKU заквасочник'!$A$1:$Z$1, 0))), 0))</f>
        <v/>
      </c>
      <c r="D211" s="20"/>
      <c r="G211" s="21"/>
      <c r="J211" s="23" t="str">
        <f t="shared" ca="1" si="82"/>
        <v/>
      </c>
      <c r="S211" s="20"/>
      <c r="T211" s="20" t="str">
        <f t="shared" ca="1" si="83"/>
        <v/>
      </c>
    </row>
    <row r="212" spans="2:20" ht="13.75" customHeight="1" x14ac:dyDescent="0.2">
      <c r="B212" s="20"/>
      <c r="C212" s="15" t="str">
        <f>IF(E212="","",VLOOKUP(E212, 'SKU заквасочник'!$A$1:$Z$80, IF(D212="-", 11, IF(D212="", 11,  MATCH(D212&amp;"", 'SKU заквасочник'!$A$1:$Z$1, 0))), 0))</f>
        <v/>
      </c>
      <c r="D212" s="20"/>
      <c r="G212" s="21"/>
      <c r="J212" s="23" t="str">
        <f t="shared" ca="1" si="82"/>
        <v/>
      </c>
      <c r="S212" s="20"/>
      <c r="T212" s="20" t="str">
        <f t="shared" ca="1" si="83"/>
        <v/>
      </c>
    </row>
    <row r="213" spans="2:20" ht="13.75" customHeight="1" x14ac:dyDescent="0.2">
      <c r="B213" s="20"/>
      <c r="C213" s="15" t="str">
        <f>IF(E213="","",VLOOKUP(E213, 'SKU заквасочник'!$A$1:$Z$80, IF(D213="-", 11, IF(D213="", 11,  MATCH(D213&amp;"", 'SKU заквасочник'!$A$1:$Z$1, 0))), 0))</f>
        <v/>
      </c>
      <c r="D213" s="20"/>
      <c r="G213" s="21"/>
      <c r="J213" s="23" t="str">
        <f t="shared" ca="1" si="82"/>
        <v/>
      </c>
      <c r="S213" s="20"/>
      <c r="T213" s="20" t="str">
        <f t="shared" ca="1" si="83"/>
        <v/>
      </c>
    </row>
    <row r="214" spans="2:20" ht="13.75" customHeight="1" x14ac:dyDescent="0.2">
      <c r="B214" s="20"/>
      <c r="C214" s="15" t="str">
        <f>IF(E214="","",VLOOKUP(E214, 'SKU заквасочник'!$A$1:$Z$80, IF(D214="-", 11, IF(D214="", 11,  MATCH(D214&amp;"", 'SKU заквасочник'!$A$1:$Z$1, 0))), 0))</f>
        <v/>
      </c>
      <c r="D214" s="20"/>
      <c r="G214" s="21"/>
      <c r="J214" s="23" t="str">
        <f t="shared" ca="1" si="82"/>
        <v/>
      </c>
      <c r="S214" s="20"/>
      <c r="T214" s="20" t="str">
        <f t="shared" ca="1" si="83"/>
        <v/>
      </c>
    </row>
    <row r="215" spans="2:20" ht="13.75" customHeight="1" x14ac:dyDescent="0.2">
      <c r="B215" s="20"/>
      <c r="C215" s="15" t="str">
        <f>IF(E215="","",VLOOKUP(E215, 'SKU заквасочник'!$A$1:$Z$80, IF(D215="-", 11, IF(D215="", 11,  MATCH(D215&amp;"", 'SKU заквасочник'!$A$1:$Z$1, 0))), 0))</f>
        <v/>
      </c>
      <c r="D215" s="20"/>
      <c r="G215" s="21"/>
      <c r="J215" s="23" t="str">
        <f t="shared" ca="1" si="82"/>
        <v/>
      </c>
      <c r="S215" s="20"/>
      <c r="T215" s="20" t="str">
        <f t="shared" ca="1" si="83"/>
        <v/>
      </c>
    </row>
    <row r="216" spans="2:20" ht="13.75" customHeight="1" x14ac:dyDescent="0.2">
      <c r="B216" s="20"/>
      <c r="C216" s="15" t="str">
        <f>IF(E216="","",VLOOKUP(E216, 'SKU заквасочник'!$A$1:$Z$80, IF(D216="-", 11, IF(D216="", 11,  MATCH(D216&amp;"", 'SKU заквасочник'!$A$1:$Z$1, 0))), 0))</f>
        <v/>
      </c>
      <c r="D216" s="20"/>
      <c r="G216" s="21"/>
      <c r="J216" s="23" t="str">
        <f t="shared" ca="1" si="82"/>
        <v/>
      </c>
      <c r="S216" s="20"/>
      <c r="T216" s="20" t="str">
        <f t="shared" ca="1" si="83"/>
        <v/>
      </c>
    </row>
    <row r="217" spans="2:20" ht="13.75" customHeight="1" x14ac:dyDescent="0.2">
      <c r="B217" s="20"/>
      <c r="C217" s="15" t="str">
        <f>IF(E217="","",VLOOKUP(E217, 'SKU заквасочник'!$A$1:$Z$80, IF(D217="-", 11, IF(D217="", 11,  MATCH(D217&amp;"", 'SKU заквасочник'!$A$1:$Z$1, 0))), 0))</f>
        <v/>
      </c>
      <c r="D217" s="20"/>
      <c r="G217" s="21"/>
      <c r="J217" s="23" t="str">
        <f t="shared" ca="1" si="82"/>
        <v/>
      </c>
      <c r="S217" s="20"/>
      <c r="T217" s="20" t="str">
        <f t="shared" ca="1" si="83"/>
        <v/>
      </c>
    </row>
    <row r="218" spans="2:20" ht="13.75" customHeight="1" x14ac:dyDescent="0.2">
      <c r="B218" s="20"/>
      <c r="C218" s="15" t="str">
        <f>IF(E218="","",VLOOKUP(E218, 'SKU заквасочник'!$A$1:$Z$80, IF(D218="-", 11, IF(D218="", 11,  MATCH(D218&amp;"", 'SKU заквасочник'!$A$1:$Z$1, 0))), 0))</f>
        <v/>
      </c>
      <c r="D218" s="20"/>
      <c r="G218" s="21"/>
      <c r="J218" s="23" t="str">
        <f t="shared" ca="1" si="82"/>
        <v/>
      </c>
      <c r="S218" s="20"/>
      <c r="T218" s="20" t="str">
        <f t="shared" ca="1" si="83"/>
        <v/>
      </c>
    </row>
    <row r="219" spans="2:20" ht="13.75" customHeight="1" x14ac:dyDescent="0.2">
      <c r="B219" s="20"/>
      <c r="C219" s="15" t="str">
        <f>IF(E219="","",VLOOKUP(E219, 'SKU заквасочник'!$A$1:$Z$80, IF(D219="-", 11, IF(D219="", 11,  MATCH(D219&amp;"", 'SKU заквасочник'!$A$1:$Z$1, 0))), 0))</f>
        <v/>
      </c>
      <c r="D219" s="20"/>
      <c r="G219" s="21"/>
      <c r="J219" s="23" t="str">
        <f t="shared" ca="1" si="82"/>
        <v/>
      </c>
      <c r="S219" s="20"/>
      <c r="T219" s="20" t="str">
        <f t="shared" ca="1" si="83"/>
        <v/>
      </c>
    </row>
    <row r="220" spans="2:20" ht="13.75" customHeight="1" x14ac:dyDescent="0.2">
      <c r="B220" s="20"/>
      <c r="C220" s="15" t="str">
        <f>IF(E220="","",VLOOKUP(E220, 'SKU заквасочник'!$A$1:$Z$80, IF(D220="-", 11, IF(D220="", 11,  MATCH(D220&amp;"", 'SKU заквасочник'!$A$1:$Z$1, 0))), 0))</f>
        <v/>
      </c>
      <c r="D220" s="20"/>
      <c r="G220" s="21"/>
      <c r="J220" s="23" t="str">
        <f t="shared" ca="1" si="82"/>
        <v/>
      </c>
      <c r="S220" s="20"/>
      <c r="T220" s="20" t="str">
        <f t="shared" ca="1" si="83"/>
        <v/>
      </c>
    </row>
    <row r="221" spans="2:20" ht="13.75" customHeight="1" x14ac:dyDescent="0.2">
      <c r="B221" s="20"/>
      <c r="C221" s="15" t="str">
        <f>IF(E221="","",VLOOKUP(E221, 'SKU заквасочник'!$A$1:$Z$80, IF(D221="-", 11, IF(D221="", 11,  MATCH(D221&amp;"", 'SKU заквасочник'!$A$1:$Z$1, 0))), 0))</f>
        <v/>
      </c>
      <c r="D221" s="20"/>
      <c r="G221" s="21"/>
      <c r="J221" s="23" t="str">
        <f t="shared" ca="1" si="82"/>
        <v/>
      </c>
      <c r="S221" s="20"/>
      <c r="T221" s="20" t="str">
        <f t="shared" ca="1" si="83"/>
        <v/>
      </c>
    </row>
    <row r="222" spans="2:20" ht="13.75" customHeight="1" x14ac:dyDescent="0.2">
      <c r="B222" s="20"/>
      <c r="C222" s="15" t="str">
        <f>IF(E222="","",VLOOKUP(E222, 'SKU заквасочник'!$A$1:$Z$80, IF(D222="-", 11, IF(D222="", 11,  MATCH(D222&amp;"", 'SKU заквасочник'!$A$1:$Z$1, 0))), 0))</f>
        <v/>
      </c>
      <c r="D222" s="20"/>
      <c r="G222" s="21"/>
      <c r="J222" s="23" t="str">
        <f t="shared" ca="1" si="82"/>
        <v/>
      </c>
      <c r="S222" s="20"/>
      <c r="T222" s="20" t="str">
        <f t="shared" ca="1" si="83"/>
        <v/>
      </c>
    </row>
    <row r="223" spans="2:20" ht="13.75" customHeight="1" x14ac:dyDescent="0.2">
      <c r="B223" s="20"/>
      <c r="C223" s="15" t="str">
        <f>IF(E223="","",VLOOKUP(E223, 'SKU заквасочник'!$A$1:$Z$80, IF(D223="-", 11, IF(D223="", 11,  MATCH(D223&amp;"", 'SKU заквасочник'!$A$1:$Z$1, 0))), 0))</f>
        <v/>
      </c>
      <c r="D223" s="20"/>
      <c r="G223" s="21"/>
      <c r="J223" s="23" t="str">
        <f t="shared" ca="1" si="82"/>
        <v/>
      </c>
      <c r="S223" s="20"/>
      <c r="T223" s="20" t="str">
        <f t="shared" ca="1" si="83"/>
        <v/>
      </c>
    </row>
    <row r="224" spans="2:20" ht="13.75" customHeight="1" x14ac:dyDescent="0.2">
      <c r="B224" s="20"/>
      <c r="C224" s="15" t="str">
        <f>IF(E224="","",VLOOKUP(E224, 'SKU заквасочник'!$A$1:$Z$80, IF(D224="-", 11, IF(D224="", 11,  MATCH(D224&amp;"", 'SKU заквасочник'!$A$1:$Z$1, 0))), 0))</f>
        <v/>
      </c>
      <c r="D224" s="20"/>
      <c r="G224" s="21"/>
      <c r="J224" s="23" t="str">
        <f t="shared" ca="1" si="82"/>
        <v/>
      </c>
      <c r="S224" s="20"/>
      <c r="T224" s="20" t="str">
        <f t="shared" ca="1" si="83"/>
        <v/>
      </c>
    </row>
    <row r="225" spans="2:20" ht="13.75" customHeight="1" x14ac:dyDescent="0.2">
      <c r="B225" s="20"/>
      <c r="C225" s="15" t="str">
        <f>IF(E225="","",VLOOKUP(E225, 'SKU заквасочник'!$A$1:$Z$80, IF(D225="-", 11, IF(D225="", 11,  MATCH(D225&amp;"", 'SKU заквасочник'!$A$1:$Z$1, 0))), 0))</f>
        <v/>
      </c>
      <c r="D225" s="20"/>
      <c r="G225" s="21"/>
      <c r="J225" s="23" t="str">
        <f t="shared" ca="1" si="82"/>
        <v/>
      </c>
      <c r="S225" s="20"/>
      <c r="T225" s="20" t="str">
        <f t="shared" ca="1" si="83"/>
        <v/>
      </c>
    </row>
    <row r="226" spans="2:20" ht="13.75" customHeight="1" x14ac:dyDescent="0.2">
      <c r="B226" s="20"/>
      <c r="C226" s="15" t="str">
        <f>IF(E226="","",VLOOKUP(E226, 'SKU заквасочник'!$A$1:$Z$80, IF(D226="-", 11, IF(D226="", 11,  MATCH(D226&amp;"", 'SKU заквасочник'!$A$1:$Z$1, 0))), 0))</f>
        <v/>
      </c>
      <c r="D226" s="20"/>
      <c r="G226" s="21"/>
      <c r="J226" s="23" t="str">
        <f t="shared" ca="1" si="82"/>
        <v/>
      </c>
      <c r="S226" s="20"/>
      <c r="T226" s="20" t="str">
        <f t="shared" ca="1" si="83"/>
        <v/>
      </c>
    </row>
    <row r="227" spans="2:20" ht="13.75" customHeight="1" x14ac:dyDescent="0.2">
      <c r="B227" s="20"/>
      <c r="C227" s="15" t="str">
        <f>IF(E227="","",VLOOKUP(E227, 'SKU заквасочник'!$A$1:$Z$80, IF(D227="-", 11, IF(D227="", 11,  MATCH(D227&amp;"", 'SKU заквасочник'!$A$1:$Z$1, 0))), 0))</f>
        <v/>
      </c>
      <c r="D227" s="20"/>
      <c r="G227" s="21"/>
      <c r="J227" s="23" t="str">
        <f t="shared" ca="1" si="82"/>
        <v/>
      </c>
      <c r="S227" s="20"/>
      <c r="T227" s="20" t="str">
        <f t="shared" ca="1" si="83"/>
        <v/>
      </c>
    </row>
    <row r="228" spans="2:20" ht="13.75" customHeight="1" x14ac:dyDescent="0.2">
      <c r="B228" s="20"/>
      <c r="C228" s="15" t="str">
        <f>IF(E228="","",VLOOKUP(E228, 'SKU заквасочник'!$A$1:$Z$80, IF(D228="-", 11, IF(D228="", 11,  MATCH(D228&amp;"", 'SKU заквасочник'!$A$1:$Z$1, 0))), 0))</f>
        <v/>
      </c>
      <c r="D228" s="20"/>
      <c r="G228" s="21"/>
      <c r="J228" s="23" t="str">
        <f t="shared" ca="1" si="82"/>
        <v/>
      </c>
      <c r="S228" s="20"/>
      <c r="T228" s="20" t="str">
        <f t="shared" ca="1" si="83"/>
        <v/>
      </c>
    </row>
    <row r="229" spans="2:20" ht="13.75" customHeight="1" x14ac:dyDescent="0.2">
      <c r="B229" s="20"/>
      <c r="C229" s="15" t="str">
        <f>IF(E229="","",VLOOKUP(E229, 'SKU заквасочник'!$A$1:$Z$80, IF(D229="-", 11, IF(D229="", 11,  MATCH(D229&amp;"", 'SKU заквасочник'!$A$1:$Z$1, 0))), 0))</f>
        <v/>
      </c>
      <c r="D229" s="20"/>
      <c r="G229" s="21"/>
      <c r="J229" s="23" t="str">
        <f t="shared" ca="1" si="82"/>
        <v/>
      </c>
      <c r="S229" s="20"/>
      <c r="T229" s="20" t="str">
        <f t="shared" ca="1" si="83"/>
        <v/>
      </c>
    </row>
    <row r="230" spans="2:20" ht="13.75" customHeight="1" x14ac:dyDescent="0.2">
      <c r="B230" s="20"/>
      <c r="C230" s="15" t="str">
        <f>IF(E230="","",VLOOKUP(E230, 'SKU заквасочник'!$A$1:$Z$80, IF(D230="-", 11, IF(D230="", 11,  MATCH(D230&amp;"", 'SKU заквасочник'!$A$1:$Z$1, 0))), 0))</f>
        <v/>
      </c>
      <c r="D230" s="20"/>
      <c r="G230" s="21"/>
      <c r="J230" s="23" t="str">
        <f t="shared" ca="1" si="82"/>
        <v/>
      </c>
      <c r="S230" s="20"/>
      <c r="T230" s="20" t="str">
        <f t="shared" ca="1" si="83"/>
        <v/>
      </c>
    </row>
    <row r="231" spans="2:20" ht="13.75" customHeight="1" x14ac:dyDescent="0.2">
      <c r="B231" s="20"/>
      <c r="C231" s="15" t="str">
        <f>IF(E231="","",VLOOKUP(E231, 'SKU заквасочник'!$A$1:$Z$80, IF(D231="-", 11, IF(D231="", 11,  MATCH(D231&amp;"", 'SKU заквасочник'!$A$1:$Z$1, 0))), 0))</f>
        <v/>
      </c>
      <c r="D231" s="20"/>
      <c r="G231" s="21"/>
      <c r="J231" s="23" t="str">
        <f t="shared" ca="1" si="82"/>
        <v/>
      </c>
      <c r="S231" s="20"/>
      <c r="T231" s="20"/>
    </row>
    <row r="232" spans="2:20" ht="13.75" customHeight="1" x14ac:dyDescent="0.2">
      <c r="B232" s="20"/>
      <c r="C232" s="15" t="str">
        <f>IF(E232="","",VLOOKUP(E232, 'SKU заквасочник'!$A$1:$Z$80, IF(D232="-", 11, IF(D232="", 11,  MATCH(D232&amp;"", 'SKU заквасочник'!$A$1:$Z$1, 0))), 0))</f>
        <v/>
      </c>
      <c r="D232" s="20"/>
      <c r="G232" s="21"/>
      <c r="J232" s="23" t="str">
        <f t="shared" ca="1" si="82"/>
        <v/>
      </c>
      <c r="S232" s="20"/>
      <c r="T232" s="20"/>
    </row>
    <row r="233" spans="2:20" ht="13.75" customHeight="1" x14ac:dyDescent="0.2">
      <c r="B233" s="20"/>
      <c r="C233" s="15" t="str">
        <f>IF(E233="","",VLOOKUP(E233, 'SKU заквасочник'!$A$1:$Z$80, IF(D233="-", 11, IF(D233="", 11,  MATCH(D233&amp;"", 'SKU заквасочник'!$A$1:$Z$1, 0))), 0))</f>
        <v/>
      </c>
      <c r="D233" s="20"/>
      <c r="G233" s="21"/>
      <c r="J233" s="23" t="str">
        <f t="shared" ca="1" si="82"/>
        <v/>
      </c>
      <c r="S233" s="20"/>
      <c r="T233" s="20"/>
    </row>
    <row r="234" spans="2:20" ht="13.75" customHeight="1" x14ac:dyDescent="0.2">
      <c r="B234" s="20"/>
      <c r="C234" s="15" t="str">
        <f>IF(E234="","",VLOOKUP(E234, 'SKU заквасочник'!$A$1:$Z$80, IF(D234="-", 11, IF(D234="", 11,  MATCH(D234&amp;"", 'SKU заквасочник'!$A$1:$Z$1, 0))), 0))</f>
        <v/>
      </c>
      <c r="D234" s="20"/>
      <c r="G234" s="21"/>
      <c r="J234" s="23" t="str">
        <f t="shared" ca="1" si="82"/>
        <v/>
      </c>
      <c r="S234" s="20"/>
      <c r="T234" s="20"/>
    </row>
    <row r="235" spans="2:20" ht="13.75" customHeight="1" x14ac:dyDescent="0.2">
      <c r="B235" s="20"/>
      <c r="C235" s="15" t="str">
        <f>IF(E235="","",VLOOKUP(E235, 'SKU заквасочник'!$A$1:$Z$80, IF(D235="-", 11, IF(D235="", 11,  MATCH(D235&amp;"", 'SKU заквасочник'!$A$1:$Z$1, 0))), 0))</f>
        <v/>
      </c>
      <c r="D235" s="20"/>
      <c r="G235" s="21"/>
      <c r="J235" s="23" t="str">
        <f t="shared" ca="1" si="82"/>
        <v/>
      </c>
      <c r="S235" s="20"/>
      <c r="T235" s="20"/>
    </row>
    <row r="236" spans="2:20" ht="13.75" customHeight="1" x14ac:dyDescent="0.2">
      <c r="B236" s="20"/>
      <c r="C236" s="15" t="str">
        <f>IF(E236="","",VLOOKUP(E236, 'SKU заквасочник'!$A$1:$Z$80, IF(D236="-", 11, IF(D236="", 11,  MATCH(D236&amp;"", 'SKU заквасочник'!$A$1:$Z$1, 0))), 0))</f>
        <v/>
      </c>
      <c r="D236" s="20"/>
      <c r="G236" s="21"/>
      <c r="J236" s="23" t="str">
        <f t="shared" ca="1" si="82"/>
        <v/>
      </c>
      <c r="S236" s="20"/>
      <c r="T236" s="20"/>
    </row>
    <row r="237" spans="2:20" ht="13.75" customHeight="1" x14ac:dyDescent="0.2">
      <c r="B237" s="20"/>
      <c r="C237" s="15" t="str">
        <f>IF(E237="","",VLOOKUP(E237, 'SKU заквасочник'!$A$1:$Z$80, IF(D237="-", 11, IF(D237="", 11,  MATCH(D237&amp;"", 'SKU заквасочник'!$A$1:$Z$1, 0))), 0))</f>
        <v/>
      </c>
      <c r="D237" s="20"/>
      <c r="G237" s="21"/>
      <c r="J237" s="23" t="str">
        <f t="shared" ca="1" si="82"/>
        <v/>
      </c>
      <c r="S237" s="20"/>
      <c r="T237" s="20"/>
    </row>
    <row r="238" spans="2:20" ht="13.75" customHeight="1" x14ac:dyDescent="0.2">
      <c r="B238" s="20"/>
      <c r="C238" s="15" t="str">
        <f>IF(E238="","",VLOOKUP(E238, 'SKU заквасочник'!$A$1:$Z$80, IF(D238="-", 11, IF(D238="", 11,  MATCH(D238&amp;"", 'SKU заквасочник'!$A$1:$Z$1, 0))), 0))</f>
        <v/>
      </c>
      <c r="D238" s="20"/>
      <c r="G238" s="21"/>
      <c r="J238" s="23" t="str">
        <f t="shared" ca="1" si="82"/>
        <v/>
      </c>
      <c r="S238" s="20"/>
      <c r="T238" s="20"/>
    </row>
    <row r="239" spans="2:20" ht="13.75" customHeight="1" x14ac:dyDescent="0.2">
      <c r="B239" s="20"/>
      <c r="C239" s="15" t="str">
        <f>IF(E239="","",VLOOKUP(E239, 'SKU заквасочник'!$A$1:$Z$80, IF(D239="-", 11, IF(D239="", 11,  MATCH(D239&amp;"", 'SKU заквасочник'!$A$1:$Z$1, 0))), 0))</f>
        <v/>
      </c>
      <c r="D239" s="20"/>
      <c r="G239" s="21"/>
      <c r="J239" s="23" t="str">
        <f t="shared" ca="1" si="82"/>
        <v/>
      </c>
      <c r="S239" s="20"/>
      <c r="T239" s="20"/>
    </row>
    <row r="240" spans="2:20" ht="13.75" customHeight="1" x14ac:dyDescent="0.2">
      <c r="B240" s="20"/>
      <c r="C240" s="15" t="str">
        <f>IF(E240="","",VLOOKUP(E240, 'SKU заквасочник'!$A$1:$Z$80, IF(D240="-", 11, IF(D240="", 11,  MATCH(D240&amp;"", 'SKU заквасочник'!$A$1:$Z$1, 0))), 0))</f>
        <v/>
      </c>
      <c r="D240" s="20"/>
      <c r="G240" s="21"/>
      <c r="J240" s="23" t="str">
        <f t="shared" ca="1" si="82"/>
        <v/>
      </c>
      <c r="S240" s="20"/>
      <c r="T240" s="20"/>
    </row>
    <row r="241" spans="2:20" ht="13.75" customHeight="1" x14ac:dyDescent="0.2">
      <c r="B241" s="20"/>
      <c r="C241" s="15" t="str">
        <f>IF(E241="","",VLOOKUP(E241, 'SKU заквасочник'!$A$1:$Z$80, IF(D241="-", 11, IF(D241="", 11,  MATCH(D241&amp;"", 'SKU заквасочник'!$A$1:$Z$1, 0))), 0))</f>
        <v/>
      </c>
      <c r="D241" s="20"/>
      <c r="G241" s="21"/>
      <c r="J241" s="23" t="str">
        <f t="shared" ca="1" si="82"/>
        <v/>
      </c>
      <c r="S241" s="20"/>
      <c r="T241" s="20"/>
    </row>
    <row r="242" spans="2:20" ht="13.75" customHeight="1" x14ac:dyDescent="0.2">
      <c r="B242" s="20"/>
      <c r="C242" s="15" t="str">
        <f>IF(E242="","",VLOOKUP(E242, 'SKU заквасочник'!$A$1:$Z$80, IF(D242="-", 11, IF(D242="", 11,  MATCH(D242&amp;"", 'SKU заквасочник'!$A$1:$Z$1, 0))), 0))</f>
        <v/>
      </c>
      <c r="D242" s="20"/>
      <c r="G242" s="21"/>
      <c r="J242" s="23" t="str">
        <f t="shared" ca="1" si="82"/>
        <v/>
      </c>
      <c r="S242" s="20"/>
      <c r="T242" s="20"/>
    </row>
    <row r="243" spans="2:20" ht="13.75" customHeight="1" x14ac:dyDescent="0.2">
      <c r="B243" s="20"/>
      <c r="C243" s="15" t="str">
        <f>IF(E243="","",VLOOKUP(E243, 'SKU заквасочник'!$A$1:$Z$80, IF(D243="-", 11, IF(D243="", 11,  MATCH(D243&amp;"", 'SKU заквасочник'!$A$1:$Z$1, 0))), 0))</f>
        <v/>
      </c>
      <c r="D243" s="20"/>
      <c r="G243" s="21"/>
      <c r="J243" s="23" t="str">
        <f t="shared" ca="1" si="82"/>
        <v/>
      </c>
      <c r="S243" s="20"/>
      <c r="T243" s="20"/>
    </row>
    <row r="244" spans="2:20" ht="13.75" customHeight="1" x14ac:dyDescent="0.2">
      <c r="B244" s="20"/>
      <c r="C244" s="15" t="str">
        <f>IF(E244="","",VLOOKUP(E244, 'SKU заквасочник'!$A$1:$Z$80, IF(D244="-", 11, IF(D244="", 11,  MATCH(D244&amp;"", 'SKU заквасочник'!$A$1:$Z$1, 0))), 0))</f>
        <v/>
      </c>
      <c r="D244" s="20"/>
      <c r="G244" s="21"/>
      <c r="J244" s="23" t="str">
        <f t="shared" ca="1" si="82"/>
        <v/>
      </c>
      <c r="S244" s="20"/>
      <c r="T244" s="20"/>
    </row>
    <row r="245" spans="2:20" ht="13.75" customHeight="1" x14ac:dyDescent="0.2">
      <c r="B245" s="20"/>
      <c r="C245" s="15" t="str">
        <f>IF(E245="","",VLOOKUP(E245, 'SKU заквасочник'!$A$1:$Z$80, IF(D245="-", 11, IF(D245="", 11,  MATCH(D245&amp;"", 'SKU заквасочник'!$A$1:$Z$1, 0))), 0))</f>
        <v/>
      </c>
      <c r="D245" s="20"/>
      <c r="G245" s="21"/>
      <c r="J245" s="23" t="str">
        <f t="shared" ca="1" si="82"/>
        <v/>
      </c>
      <c r="S245" s="20"/>
      <c r="T245" s="20"/>
    </row>
    <row r="246" spans="2:20" ht="13.75" customHeight="1" x14ac:dyDescent="0.2">
      <c r="B246" s="20"/>
      <c r="C246" s="15" t="str">
        <f>IF(E246="","",VLOOKUP(E246, 'SKU заквасочник'!$A$1:$Z$80, IF(D246="-", 11, IF(D246="", 11,  MATCH(D246&amp;"", 'SKU заквасочник'!$A$1:$Z$1, 0))), 0))</f>
        <v/>
      </c>
      <c r="D246" s="20"/>
      <c r="G246" s="21"/>
      <c r="J246" s="23" t="str">
        <f t="shared" ca="1" si="82"/>
        <v/>
      </c>
      <c r="S246" s="20"/>
      <c r="T246" s="20"/>
    </row>
    <row r="247" spans="2:20" ht="13.75" customHeight="1" x14ac:dyDescent="0.2">
      <c r="B247" s="20"/>
      <c r="C247" s="15" t="str">
        <f>IF(E247="","",VLOOKUP(E247, 'SKU заквасочник'!$A$1:$Z$80, IF(D247="-", 11, IF(D247="", 11,  MATCH(D247&amp;"", 'SKU заквасочник'!$A$1:$Z$1, 0))), 0))</f>
        <v/>
      </c>
      <c r="D247" s="20"/>
      <c r="G247" s="21"/>
      <c r="J247" s="23" t="str">
        <f t="shared" ca="1" si="82"/>
        <v/>
      </c>
      <c r="S247" s="20"/>
      <c r="T247" s="20"/>
    </row>
    <row r="248" spans="2:20" ht="13.75" customHeight="1" x14ac:dyDescent="0.2">
      <c r="B248" s="20"/>
      <c r="C248" s="15" t="str">
        <f>IF(E248="","",VLOOKUP(E248, 'SKU заквасочник'!$A$1:$Z$80, IF(D248="-", 11, IF(D248="", 11,  MATCH(D248&amp;"", 'SKU заквасочник'!$A$1:$Z$1, 0))), 0))</f>
        <v/>
      </c>
      <c r="D248" s="20"/>
      <c r="G248" s="21"/>
      <c r="J248" s="23" t="str">
        <f t="shared" ca="1" si="82"/>
        <v/>
      </c>
      <c r="S248" s="20"/>
      <c r="T248" s="20"/>
    </row>
    <row r="249" spans="2:20" ht="13.75" customHeight="1" x14ac:dyDescent="0.2">
      <c r="B249" s="20"/>
      <c r="C249" s="15" t="str">
        <f>IF(E249="","",VLOOKUP(E249, 'SKU заквасочник'!$A$1:$Z$80, IF(D249="-", 11, IF(D249="", 11,  MATCH(D249&amp;"", 'SKU заквасочник'!$A$1:$Z$1, 0))), 0))</f>
        <v/>
      </c>
      <c r="D249" s="20"/>
      <c r="G249" s="21"/>
      <c r="J249" s="23" t="str">
        <f t="shared" ca="1" si="82"/>
        <v/>
      </c>
      <c r="S249" s="20"/>
      <c r="T249" s="20"/>
    </row>
    <row r="250" spans="2:20" ht="13.75" customHeight="1" x14ac:dyDescent="0.2">
      <c r="B250" s="20"/>
      <c r="C250" s="15" t="str">
        <f>IF(E250="","",VLOOKUP(E250, 'SKU заквасочник'!$A$1:$Z$80, IF(D250="-", 11, IF(D250="", 11,  MATCH(D250&amp;"", 'SKU заквасочник'!$A$1:$Z$1, 0))), 0))</f>
        <v/>
      </c>
      <c r="D250" s="20"/>
      <c r="G250" s="21"/>
      <c r="J250" s="23" t="str">
        <f t="shared" ca="1" si="82"/>
        <v/>
      </c>
      <c r="S250" s="20"/>
      <c r="T250" s="20"/>
    </row>
    <row r="251" spans="2:20" ht="13.75" customHeight="1" x14ac:dyDescent="0.2">
      <c r="B251" s="20"/>
      <c r="C251" s="15" t="str">
        <f>IF(E251="","",VLOOKUP(E251, 'SKU заквасочник'!$A$1:$Z$80, IF(D251="-", 11, IF(D251="", 11,  MATCH(D251&amp;"", 'SKU заквасочник'!$A$1:$Z$1, 0))), 0))</f>
        <v/>
      </c>
      <c r="D251" s="20"/>
      <c r="G251" s="21"/>
      <c r="J251" s="23" t="str">
        <f t="shared" ca="1" si="82"/>
        <v/>
      </c>
      <c r="S251" s="20"/>
      <c r="T251" s="20"/>
    </row>
    <row r="252" spans="2:20" ht="13.75" customHeight="1" x14ac:dyDescent="0.2">
      <c r="B252" s="20"/>
      <c r="C252" s="15" t="str">
        <f>IF(E252="","",VLOOKUP(E252, 'SKU заквасочник'!$A$1:$Z$80, IF(D252="-", 11, IF(D252="", 11,  MATCH(D252&amp;"", 'SKU заквасочник'!$A$1:$Z$1, 0))), 0))</f>
        <v/>
      </c>
      <c r="D252" s="20"/>
      <c r="G252" s="21"/>
      <c r="J252" s="23" t="str">
        <f t="shared" ca="1" si="82"/>
        <v/>
      </c>
      <c r="S252" s="20"/>
      <c r="T252" s="20"/>
    </row>
    <row r="253" spans="2:20" ht="13.75" customHeight="1" x14ac:dyDescent="0.2">
      <c r="B253" s="20"/>
      <c r="C253" s="15" t="str">
        <f>IF(E253="","",VLOOKUP(E253, 'SKU заквасочник'!$A$1:$Z$80, IF(D253="-", 11, IF(D253="", 11,  MATCH(D253&amp;"", 'SKU заквасочник'!$A$1:$Z$1, 0))), 0))</f>
        <v/>
      </c>
      <c r="D253" s="20"/>
      <c r="G253" s="21"/>
      <c r="J253" s="23" t="str">
        <f t="shared" ca="1" si="82"/>
        <v/>
      </c>
      <c r="S253" s="20"/>
      <c r="T253" s="20"/>
    </row>
    <row r="254" spans="2:20" ht="13.75" customHeight="1" x14ac:dyDescent="0.2">
      <c r="B254" s="20"/>
      <c r="C254" s="15" t="str">
        <f>IF(E254="","",VLOOKUP(E254, 'SKU заквасочник'!$A$1:$Z$80, IF(D254="-", 11, IF(D254="", 11,  MATCH(D254&amp;"", 'SKU заквасочник'!$A$1:$Z$1, 0))), 0))</f>
        <v/>
      </c>
      <c r="D254" s="20"/>
      <c r="G254" s="21"/>
      <c r="J254" s="23" t="str">
        <f t="shared" ca="1" si="82"/>
        <v/>
      </c>
      <c r="S254" s="20"/>
      <c r="T254" s="20"/>
    </row>
    <row r="255" spans="2:20" ht="13.75" customHeight="1" x14ac:dyDescent="0.2">
      <c r="B255" s="20"/>
      <c r="C255" s="15" t="str">
        <f>IF(E255="","",VLOOKUP(E255, 'SKU заквасочник'!$A$1:$Z$80, IF(D255="-", 11, IF(D255="", 11,  MATCH(D255&amp;"", 'SKU заквасочник'!$A$1:$Z$1, 0))), 0))</f>
        <v/>
      </c>
      <c r="D255" s="20"/>
      <c r="G255" s="21"/>
      <c r="J255" s="23" t="str">
        <f t="shared" ca="1" si="82"/>
        <v/>
      </c>
      <c r="S255" s="20"/>
      <c r="T255" s="20"/>
    </row>
    <row r="256" spans="2:20" ht="13.75" customHeight="1" x14ac:dyDescent="0.2">
      <c r="B256" s="20"/>
      <c r="C256" s="15" t="str">
        <f>IF(E256="","",VLOOKUP(E256, 'SKU заквасочник'!$A$1:$Z$80, IF(D256="-", 11, IF(D256="", 11,  MATCH(D256&amp;"", 'SKU заквасочник'!$A$1:$Z$1, 0))), 0))</f>
        <v/>
      </c>
      <c r="D256" s="20"/>
      <c r="G256" s="21"/>
      <c r="J256" s="23" t="str">
        <f t="shared" ca="1" si="82"/>
        <v/>
      </c>
      <c r="S256" s="20"/>
      <c r="T256" s="20"/>
    </row>
    <row r="257" spans="2:20" ht="13.75" customHeight="1" x14ac:dyDescent="0.2">
      <c r="B257" s="20"/>
      <c r="C257" s="15" t="str">
        <f>IF(E257="","",VLOOKUP(E257, 'SKU заквасочник'!$A$1:$Z$80, IF(D257="-", 11, IF(D257="", 11,  MATCH(D257&amp;"", 'SKU заквасочник'!$A$1:$Z$1, 0))), 0))</f>
        <v/>
      </c>
      <c r="D257" s="20"/>
      <c r="G257" s="21"/>
      <c r="J257" s="23" t="str">
        <f t="shared" ca="1" si="82"/>
        <v/>
      </c>
      <c r="S257" s="20"/>
      <c r="T257" s="20"/>
    </row>
    <row r="258" spans="2:20" ht="13.75" customHeight="1" x14ac:dyDescent="0.2">
      <c r="B258" s="20"/>
      <c r="C258" s="15" t="str">
        <f>IF(E258="","",VLOOKUP(E258, 'SKU заквасочник'!$A$1:$Z$80, IF(D258="-", 11, IF(D258="", 11,  MATCH(D258&amp;"", 'SKU заквасочник'!$A$1:$Z$1, 0))), 0))</f>
        <v/>
      </c>
      <c r="D258" s="20"/>
      <c r="G258" s="21"/>
      <c r="J258" s="23" t="str">
        <f t="shared" ca="1" si="82"/>
        <v/>
      </c>
      <c r="S258" s="20"/>
      <c r="T258" s="20"/>
    </row>
    <row r="259" spans="2:20" ht="13.75" customHeight="1" x14ac:dyDescent="0.2">
      <c r="B259" s="20"/>
      <c r="C259" s="15" t="str">
        <f>IF(E259="","",VLOOKUP(E259, 'SKU заквасочник'!$A$1:$Z$80, IF(D259="-", 11, IF(D259="", 11,  MATCH(D259&amp;"", 'SKU заквасочник'!$A$1:$Z$1, 0))), 0))</f>
        <v/>
      </c>
      <c r="D259" s="20"/>
      <c r="G259" s="21"/>
      <c r="J259" s="23" t="str">
        <f t="shared" ca="1" si="82"/>
        <v/>
      </c>
      <c r="S259" s="20"/>
      <c r="T259" s="20"/>
    </row>
    <row r="260" spans="2:20" ht="13.75" customHeight="1" x14ac:dyDescent="0.2">
      <c r="B260" s="20"/>
      <c r="C260" s="15" t="str">
        <f>IF(E260="","",VLOOKUP(E260, 'SKU заквасочник'!$A$1:$Z$80, IF(D260="-", 11, IF(D260="", 11,  MATCH(D260&amp;"", 'SKU заквасочник'!$A$1:$Z$1, 0))), 0))</f>
        <v/>
      </c>
      <c r="D260" s="20"/>
      <c r="G260" s="21"/>
      <c r="J260" s="23" t="str">
        <f t="shared" ref="J260:J323" ca="1" si="84">IF(K260 = "-", INDIRECT("C" &amp; ROW() - 1),"")</f>
        <v/>
      </c>
      <c r="S260" s="20"/>
      <c r="T260" s="20"/>
    </row>
    <row r="261" spans="2:20" ht="13.75" customHeight="1" x14ac:dyDescent="0.2">
      <c r="B261" s="20"/>
      <c r="C261" s="15" t="str">
        <f>IF(E261="","",VLOOKUP(E261, 'SKU заквасочник'!$A$1:$Z$80, IF(D261="-", 11, IF(D261="", 11,  MATCH(D261&amp;"", 'SKU заквасочник'!$A$1:$Z$1, 0))), 0))</f>
        <v/>
      </c>
      <c r="D261" s="20"/>
      <c r="G261" s="21"/>
      <c r="J261" s="23" t="str">
        <f t="shared" ca="1" si="84"/>
        <v/>
      </c>
      <c r="S261" s="20"/>
      <c r="T261" s="20"/>
    </row>
    <row r="262" spans="2:20" ht="13.75" customHeight="1" x14ac:dyDescent="0.2">
      <c r="B262" s="20"/>
      <c r="C262" s="15" t="str">
        <f>IF(E262="","",VLOOKUP(E262, 'SKU заквасочник'!$A$1:$Z$80, IF(D262="-", 11, IF(D262="", 11,  MATCH(D262&amp;"", 'SKU заквасочник'!$A$1:$Z$1, 0))), 0))</f>
        <v/>
      </c>
      <c r="D262" s="20"/>
      <c r="G262" s="21"/>
      <c r="J262" s="23" t="str">
        <f t="shared" ca="1" si="84"/>
        <v/>
      </c>
      <c r="S262" s="20"/>
      <c r="T262" s="20"/>
    </row>
    <row r="263" spans="2:20" ht="13.75" customHeight="1" x14ac:dyDescent="0.2">
      <c r="B263" s="20"/>
      <c r="C263" s="15" t="str">
        <f>IF(E263="","",VLOOKUP(E263, 'SKU заквасочник'!$A$1:$Z$80, IF(D263="-", 11, IF(D263="", 11,  MATCH(D263&amp;"", 'SKU заквасочник'!$A$1:$Z$1, 0))), 0))</f>
        <v/>
      </c>
      <c r="D263" s="20"/>
      <c r="G263" s="21"/>
      <c r="J263" s="23" t="str">
        <f t="shared" ca="1" si="84"/>
        <v/>
      </c>
      <c r="S263" s="20"/>
      <c r="T263" s="20"/>
    </row>
    <row r="264" spans="2:20" ht="13.75" customHeight="1" x14ac:dyDescent="0.2">
      <c r="B264" s="20"/>
      <c r="C264" s="15" t="str">
        <f>IF(E264="","",VLOOKUP(E264, 'SKU заквасочник'!$A$1:$Z$80, IF(D264="-", 11, IF(D264="", 11,  MATCH(D264&amp;"", 'SKU заквасочник'!$A$1:$Z$1, 0))), 0))</f>
        <v/>
      </c>
      <c r="D264" s="20"/>
      <c r="G264" s="21"/>
      <c r="J264" s="23" t="str">
        <f t="shared" ca="1" si="84"/>
        <v/>
      </c>
      <c r="S264" s="20"/>
      <c r="T264" s="20"/>
    </row>
    <row r="265" spans="2:20" ht="13.75" customHeight="1" x14ac:dyDescent="0.2">
      <c r="B265" s="20"/>
      <c r="C265" s="15" t="str">
        <f>IF(E265="","",VLOOKUP(E265, 'SKU заквасочник'!$A$1:$Z$80, IF(D265="-", 11, IF(D265="", 11,  MATCH(D265&amp;"", 'SKU заквасочник'!$A$1:$Z$1, 0))), 0))</f>
        <v/>
      </c>
      <c r="D265" s="20"/>
      <c r="G265" s="21"/>
      <c r="J265" s="23" t="str">
        <f t="shared" ca="1" si="84"/>
        <v/>
      </c>
      <c r="S265" s="20"/>
      <c r="T265" s="20"/>
    </row>
    <row r="266" spans="2:20" ht="13.75" customHeight="1" x14ac:dyDescent="0.2">
      <c r="B266" s="20"/>
      <c r="C266" s="15" t="str">
        <f>IF(E266="","",VLOOKUP(E266, 'SKU заквасочник'!$A$1:$Z$80, IF(D266="-", 11, IF(D266="", 11,  MATCH(D266&amp;"", 'SKU заквасочник'!$A$1:$Z$1, 0))), 0))</f>
        <v/>
      </c>
      <c r="D266" s="20"/>
      <c r="G266" s="21"/>
      <c r="J266" s="23" t="str">
        <f t="shared" ca="1" si="84"/>
        <v/>
      </c>
      <c r="S266" s="20"/>
      <c r="T266" s="20"/>
    </row>
    <row r="267" spans="2:20" ht="13.75" customHeight="1" x14ac:dyDescent="0.2">
      <c r="B267" s="20"/>
      <c r="C267" s="15" t="str">
        <f>IF(E267="","",VLOOKUP(E267, 'SKU заквасочник'!$A$1:$Z$80, IF(D267="-", 11, IF(D267="", 11,  MATCH(D267&amp;"", 'SKU заквасочник'!$A$1:$Z$1, 0))), 0))</f>
        <v/>
      </c>
      <c r="D267" s="20"/>
      <c r="G267" s="21"/>
      <c r="J267" s="23" t="str">
        <f t="shared" ca="1" si="84"/>
        <v/>
      </c>
      <c r="S267" s="20"/>
      <c r="T267" s="20"/>
    </row>
    <row r="268" spans="2:20" ht="13.75" customHeight="1" x14ac:dyDescent="0.2">
      <c r="B268" s="20"/>
      <c r="C268" s="15" t="str">
        <f>IF(E268="","",VLOOKUP(E268, 'SKU заквасочник'!$A$1:$Z$80, IF(D268="-", 11, IF(D268="", 11,  MATCH(D268&amp;"", 'SKU заквасочник'!$A$1:$Z$1, 0))), 0))</f>
        <v/>
      </c>
      <c r="D268" s="20"/>
      <c r="G268" s="21"/>
      <c r="J268" s="23" t="str">
        <f t="shared" ca="1" si="84"/>
        <v/>
      </c>
      <c r="S268" s="20"/>
      <c r="T268" s="20"/>
    </row>
    <row r="269" spans="2:20" ht="13.75" customHeight="1" x14ac:dyDescent="0.2">
      <c r="B269" s="20"/>
      <c r="C269" s="15" t="str">
        <f>IF(E269="","",VLOOKUP(E269, 'SKU заквасочник'!$A$1:$Z$80, IF(D269="-", 11, IF(D269="", 11,  MATCH(D269&amp;"", 'SKU заквасочник'!$A$1:$Z$1, 0))), 0))</f>
        <v/>
      </c>
      <c r="D269" s="20"/>
      <c r="G269" s="21"/>
      <c r="J269" s="23" t="str">
        <f t="shared" ca="1" si="84"/>
        <v/>
      </c>
    </row>
    <row r="270" spans="2:20" ht="13.75" customHeight="1" x14ac:dyDescent="0.2">
      <c r="B270" s="20"/>
      <c r="C270" s="15" t="str">
        <f>IF(E270="","",VLOOKUP(E270, 'SKU заквасочник'!$A$1:$Z$80, IF(D270="-", 11, IF(D270="", 11,  MATCH(D270&amp;"", 'SKU заквасочник'!$A$1:$Z$1, 0))), 0))</f>
        <v/>
      </c>
      <c r="D270" s="20"/>
      <c r="G270" s="21"/>
      <c r="J270" s="23" t="str">
        <f t="shared" ca="1" si="84"/>
        <v/>
      </c>
    </row>
    <row r="271" spans="2:20" ht="13.75" customHeight="1" x14ac:dyDescent="0.2">
      <c r="B271" s="20"/>
      <c r="C271" s="15" t="str">
        <f>IF(E271="","",VLOOKUP(E271, 'SKU заквасочник'!$A$1:$Z$80, IF(D271="-", 11, IF(D271="", 11,  MATCH(D271&amp;"", 'SKU заквасочник'!$A$1:$Z$1, 0))), 0))</f>
        <v/>
      </c>
      <c r="D271" s="20"/>
      <c r="G271" s="21"/>
      <c r="J271" s="23" t="str">
        <f t="shared" ca="1" si="84"/>
        <v/>
      </c>
    </row>
    <row r="272" spans="2:20" ht="13.75" customHeight="1" x14ac:dyDescent="0.2">
      <c r="B272" s="20"/>
      <c r="C272" s="15" t="str">
        <f>IF(E272="","",VLOOKUP(E272, 'SKU заквасочник'!$A$1:$Z$80, IF(D272="-", 11, IF(D272="", 11,  MATCH(D272&amp;"", 'SKU заквасочник'!$A$1:$Z$1, 0))), 0))</f>
        <v/>
      </c>
      <c r="D272" s="20"/>
      <c r="G272" s="21"/>
      <c r="J272" s="23" t="str">
        <f t="shared" ca="1" si="84"/>
        <v/>
      </c>
    </row>
    <row r="273" spans="2:10" ht="13.75" customHeight="1" x14ac:dyDescent="0.2">
      <c r="B273" s="20"/>
      <c r="C273" s="15" t="str">
        <f>IF(E273="","",VLOOKUP(E273, 'SKU заквасочник'!$A$1:$Z$80, IF(D273="-", 11, IF(D273="", 11,  MATCH(D273&amp;"", 'SKU заквасочник'!$A$1:$Z$1, 0))), 0))</f>
        <v/>
      </c>
      <c r="D273" s="20"/>
      <c r="G273" s="21"/>
      <c r="J273" s="23" t="str">
        <f t="shared" ca="1" si="84"/>
        <v/>
      </c>
    </row>
    <row r="274" spans="2:10" ht="13.75" customHeight="1" x14ac:dyDescent="0.2">
      <c r="B274" s="20"/>
      <c r="C274" s="15" t="str">
        <f>IF(E274="","",VLOOKUP(E274, 'SKU заквасочник'!$A$1:$Z$80, IF(D274="-", 11, IF(D274="", 11,  MATCH(D274&amp;"", 'SKU заквасочник'!$A$1:$Z$1, 0))), 0))</f>
        <v/>
      </c>
      <c r="D274" s="20"/>
      <c r="G274" s="21"/>
      <c r="J274" s="23" t="str">
        <f t="shared" ca="1" si="84"/>
        <v/>
      </c>
    </row>
    <row r="275" spans="2:10" ht="13.75" customHeight="1" x14ac:dyDescent="0.2">
      <c r="B275" s="20"/>
      <c r="C275" s="15" t="str">
        <f>IF(E275="","",VLOOKUP(E275, 'SKU заквасочник'!$A$1:$Z$80, IF(D275="-", 11, IF(D275="", 11,  MATCH(D275&amp;"", 'SKU заквасочник'!$A$1:$Z$1, 0))), 0))</f>
        <v/>
      </c>
      <c r="D275" s="20"/>
      <c r="G275" s="21"/>
      <c r="J275" s="23" t="str">
        <f t="shared" ca="1" si="84"/>
        <v/>
      </c>
    </row>
    <row r="276" spans="2:10" ht="13.75" customHeight="1" x14ac:dyDescent="0.2">
      <c r="B276" s="20"/>
      <c r="C276" s="15" t="str">
        <f>IF(E276="","",VLOOKUP(E276, 'SKU заквасочник'!$A$1:$Z$80, IF(D276="-", 11, IF(D276="", 11,  MATCH(D276&amp;"", 'SKU заквасочник'!$A$1:$Z$1, 0))), 0))</f>
        <v/>
      </c>
      <c r="D276" s="20"/>
      <c r="G276" s="21"/>
      <c r="J276" s="23" t="str">
        <f t="shared" ca="1" si="84"/>
        <v/>
      </c>
    </row>
    <row r="277" spans="2:10" ht="13.75" customHeight="1" x14ac:dyDescent="0.2">
      <c r="B277" s="20"/>
      <c r="C277" s="15" t="str">
        <f>IF(E277="","",VLOOKUP(E277, 'SKU заквасочник'!$A$1:$Z$80, IF(D277="-", 11, IF(D277="", 11,  MATCH(D277&amp;"", 'SKU заквасочник'!$A$1:$Z$1, 0))), 0))</f>
        <v/>
      </c>
      <c r="D277" s="20"/>
      <c r="G277" s="21"/>
      <c r="J277" s="23" t="str">
        <f t="shared" ca="1" si="84"/>
        <v/>
      </c>
    </row>
    <row r="278" spans="2:10" ht="13.75" customHeight="1" x14ac:dyDescent="0.2">
      <c r="B278" s="20"/>
      <c r="C278" s="15" t="str">
        <f>IF(E278="","",VLOOKUP(E278, 'SKU заквасочник'!$A$1:$Z$80, IF(D278="-", 11, IF(D278="", 11,  MATCH(D278&amp;"", 'SKU заквасочник'!$A$1:$Z$1, 0))), 0))</f>
        <v/>
      </c>
      <c r="D278" s="20"/>
      <c r="G278" s="21"/>
      <c r="J278" s="23" t="str">
        <f t="shared" ca="1" si="84"/>
        <v/>
      </c>
    </row>
    <row r="279" spans="2:10" ht="13.75" customHeight="1" x14ac:dyDescent="0.2">
      <c r="B279" s="20"/>
      <c r="C279" s="15" t="str">
        <f>IF(E279="","",VLOOKUP(E279, 'SKU заквасочник'!$A$1:$Z$80, IF(D279="-", 11, IF(D279="", 11,  MATCH(D279&amp;"", 'SKU заквасочник'!$A$1:$Z$1, 0))), 0))</f>
        <v/>
      </c>
      <c r="D279" s="20"/>
      <c r="G279" s="21"/>
      <c r="J279" s="23" t="str">
        <f t="shared" ca="1" si="84"/>
        <v/>
      </c>
    </row>
    <row r="280" spans="2:10" ht="13.75" customHeight="1" x14ac:dyDescent="0.2">
      <c r="B280" s="20"/>
      <c r="C280" s="15" t="str">
        <f>IF(E280="","",VLOOKUP(E280, 'SKU заквасочник'!$A$1:$Z$80, IF(D280="-", 11, IF(D280="", 11,  MATCH(D280&amp;"", 'SKU заквасочник'!$A$1:$Z$1, 0))), 0))</f>
        <v/>
      </c>
      <c r="D280" s="20"/>
      <c r="G280" s="21"/>
      <c r="J280" s="23" t="str">
        <f t="shared" ca="1" si="84"/>
        <v/>
      </c>
    </row>
    <row r="281" spans="2:10" ht="13.75" customHeight="1" x14ac:dyDescent="0.2">
      <c r="B281" s="20"/>
      <c r="C281" s="15" t="str">
        <f>IF(E281="","",VLOOKUP(E281, 'SKU заквасочник'!$A$1:$Z$80, IF(D281="-", 11, IF(D281="", 11,  MATCH(D281&amp;"", 'SKU заквасочник'!$A$1:$Z$1, 0))), 0))</f>
        <v/>
      </c>
      <c r="D281" s="20"/>
      <c r="G281" s="21"/>
      <c r="J281" s="23" t="str">
        <f t="shared" ca="1" si="84"/>
        <v/>
      </c>
    </row>
    <row r="282" spans="2:10" ht="13.75" customHeight="1" x14ac:dyDescent="0.2">
      <c r="B282" s="20"/>
      <c r="C282" s="15" t="str">
        <f>IF(E282="","",VLOOKUP(E282, 'SKU заквасочник'!$A$1:$Z$80, IF(D282="-", 11, IF(D282="", 11,  MATCH(D282&amp;"", 'SKU заквасочник'!$A$1:$Z$1, 0))), 0))</f>
        <v/>
      </c>
      <c r="D282" s="20"/>
      <c r="G282" s="21"/>
      <c r="J282" s="23" t="str">
        <f t="shared" ca="1" si="84"/>
        <v/>
      </c>
    </row>
    <row r="283" spans="2:10" ht="13.75" customHeight="1" x14ac:dyDescent="0.2">
      <c r="B283" s="20"/>
      <c r="C283" s="15" t="str">
        <f>IF(E283="","",VLOOKUP(E283, 'SKU заквасочник'!$A$1:$Z$80, IF(D283="-", 11, IF(D283="", 11,  MATCH(D283&amp;"", 'SKU заквасочник'!$A$1:$Z$1, 0))), 0))</f>
        <v/>
      </c>
      <c r="D283" s="20"/>
      <c r="G283" s="21"/>
      <c r="J283" s="23" t="str">
        <f t="shared" ca="1" si="84"/>
        <v/>
      </c>
    </row>
    <row r="284" spans="2:10" ht="13.75" customHeight="1" x14ac:dyDescent="0.2">
      <c r="B284" s="20"/>
      <c r="C284" s="15" t="str">
        <f>IF(E284="","",VLOOKUP(E284, 'SKU заквасочник'!$A$1:$Z$80, IF(D284="-", 11, IF(D284="", 11,  MATCH(D284&amp;"", 'SKU заквасочник'!$A$1:$Z$1, 0))), 0))</f>
        <v/>
      </c>
      <c r="D284" s="20"/>
      <c r="G284" s="21"/>
      <c r="J284" s="23" t="str">
        <f t="shared" ca="1" si="84"/>
        <v/>
      </c>
    </row>
    <row r="285" spans="2:10" ht="13.75" customHeight="1" x14ac:dyDescent="0.2">
      <c r="B285" s="20"/>
      <c r="C285" s="15" t="str">
        <f>IF(E285="","",VLOOKUP(E285, 'SKU заквасочник'!$A$1:$Z$80, IF(D285="-", 11, IF(D285="", 11,  MATCH(D285&amp;"", 'SKU заквасочник'!$A$1:$Z$1, 0))), 0))</f>
        <v/>
      </c>
      <c r="D285" s="20"/>
      <c r="G285" s="21"/>
      <c r="J285" s="23" t="str">
        <f t="shared" ca="1" si="84"/>
        <v/>
      </c>
    </row>
    <row r="286" spans="2:10" ht="13.75" customHeight="1" x14ac:dyDescent="0.2">
      <c r="B286" s="20"/>
      <c r="C286" s="15" t="str">
        <f>IF(E286="","",VLOOKUP(E286, 'SKU заквасочник'!$A$1:$Z$80, IF(D286="-", 11, IF(D286="", 11,  MATCH(D286&amp;"", 'SKU заквасочник'!$A$1:$Z$1, 0))), 0))</f>
        <v/>
      </c>
      <c r="D286" s="20"/>
      <c r="G286" s="21"/>
      <c r="J286" s="23" t="str">
        <f t="shared" ca="1" si="84"/>
        <v/>
      </c>
    </row>
    <row r="287" spans="2:10" ht="13.75" customHeight="1" x14ac:dyDescent="0.2">
      <c r="B287" s="20"/>
      <c r="C287" s="15" t="str">
        <f>IF(E287="","",VLOOKUP(E287, 'SKU заквасочник'!$A$1:$Z$80, IF(D287="-", 11, IF(D287="", 11,  MATCH(D287&amp;"", 'SKU заквасочник'!$A$1:$Z$1, 0))), 0))</f>
        <v/>
      </c>
      <c r="D287" s="20"/>
      <c r="G287" s="21"/>
      <c r="J287" s="23" t="str">
        <f t="shared" ca="1" si="84"/>
        <v/>
      </c>
    </row>
    <row r="288" spans="2:10" ht="13.75" customHeight="1" x14ac:dyDescent="0.2">
      <c r="B288" s="20"/>
      <c r="C288" s="15" t="str">
        <f>IF(E288="","",VLOOKUP(E288, 'SKU заквасочник'!$A$1:$Z$80, IF(D288="-", 11, IF(D288="", 11,  MATCH(D288&amp;"", 'SKU заквасочник'!$A$1:$Z$1, 0))), 0))</f>
        <v/>
      </c>
      <c r="D288" s="20"/>
      <c r="G288" s="21"/>
      <c r="J288" s="23" t="str">
        <f t="shared" ca="1" si="84"/>
        <v/>
      </c>
    </row>
    <row r="289" spans="2:10" ht="13.75" customHeight="1" x14ac:dyDescent="0.2">
      <c r="B289" s="20"/>
      <c r="C289" s="15" t="str">
        <f>IF(E289="","",VLOOKUP(E289, 'SKU заквасочник'!$A$1:$Z$80, IF(D289="-", 11, IF(D289="", 11,  MATCH(D289&amp;"", 'SKU заквасочник'!$A$1:$Z$1, 0))), 0))</f>
        <v/>
      </c>
      <c r="D289" s="20"/>
      <c r="G289" s="21"/>
      <c r="J289" s="23" t="str">
        <f t="shared" ca="1" si="84"/>
        <v/>
      </c>
    </row>
    <row r="290" spans="2:10" ht="13.75" customHeight="1" x14ac:dyDescent="0.2">
      <c r="B290" s="20"/>
      <c r="C290" s="15" t="str">
        <f>IF(E290="","",VLOOKUP(E290, 'SKU заквасочник'!$A$1:$Z$80, IF(D290="-", 11, IF(D290="", 11,  MATCH(D290&amp;"", 'SKU заквасочник'!$A$1:$Z$1, 0))), 0))</f>
        <v/>
      </c>
      <c r="D290" s="20"/>
      <c r="G290" s="21"/>
      <c r="J290" s="23" t="str">
        <f t="shared" ca="1" si="84"/>
        <v/>
      </c>
    </row>
    <row r="291" spans="2:10" ht="13.75" customHeight="1" x14ac:dyDescent="0.2">
      <c r="B291" s="20"/>
      <c r="C291" s="15" t="str">
        <f>IF(E291="","",VLOOKUP(E291, 'SKU заквасочник'!$A$1:$Z$80, IF(D291="-", 11, IF(D291="", 11,  MATCH(D291&amp;"", 'SKU заквасочник'!$A$1:$Z$1, 0))), 0))</f>
        <v/>
      </c>
      <c r="D291" s="20"/>
      <c r="G291" s="21"/>
      <c r="J291" s="23" t="str">
        <f t="shared" ca="1" si="84"/>
        <v/>
      </c>
    </row>
    <row r="292" spans="2:10" ht="13.75" customHeight="1" x14ac:dyDescent="0.2">
      <c r="B292" s="20"/>
      <c r="C292" s="15" t="str">
        <f>IF(E292="","",VLOOKUP(E292, 'SKU заквасочник'!$A$1:$Z$80, IF(D292="-", 11, IF(D292="", 11,  MATCH(D292&amp;"", 'SKU заквасочник'!$A$1:$Z$1, 0))), 0))</f>
        <v/>
      </c>
      <c r="D292" s="20"/>
      <c r="G292" s="21"/>
      <c r="J292" s="23" t="str">
        <f t="shared" ca="1" si="84"/>
        <v/>
      </c>
    </row>
    <row r="293" spans="2:10" ht="13.75" customHeight="1" x14ac:dyDescent="0.2">
      <c r="B293" s="20"/>
      <c r="C293" s="15" t="str">
        <f>IF(E293="","",VLOOKUP(E293, 'SKU заквасочник'!$A$1:$Z$80, IF(D293="-", 11, IF(D293="", 11,  MATCH(D293&amp;"", 'SKU заквасочник'!$A$1:$Z$1, 0))), 0))</f>
        <v/>
      </c>
      <c r="D293" s="20"/>
      <c r="G293" s="21"/>
      <c r="J293" s="23" t="str">
        <f t="shared" ca="1" si="84"/>
        <v/>
      </c>
    </row>
    <row r="294" spans="2:10" ht="13.75" customHeight="1" x14ac:dyDescent="0.2">
      <c r="B294" s="20"/>
      <c r="C294" s="15" t="str">
        <f>IF(E294="","",VLOOKUP(E294, 'SKU заквасочник'!$A$1:$Z$80, IF(D294="-", 11, IF(D294="", 11,  MATCH(D294&amp;"", 'SKU заквасочник'!$A$1:$Z$1, 0))), 0))</f>
        <v/>
      </c>
      <c r="D294" s="20"/>
      <c r="G294" s="21"/>
      <c r="J294" s="23" t="str">
        <f t="shared" ca="1" si="84"/>
        <v/>
      </c>
    </row>
    <row r="295" spans="2:10" ht="13.75" customHeight="1" x14ac:dyDescent="0.2">
      <c r="B295" s="20"/>
      <c r="C295" s="15" t="str">
        <f>IF(E295="","",VLOOKUP(E295, 'SKU заквасочник'!$A$1:$Z$80, IF(D295="-", 11, IF(D295="", 11,  MATCH(D295&amp;"", 'SKU заквасочник'!$A$1:$Z$1, 0))), 0))</f>
        <v/>
      </c>
      <c r="D295" s="20"/>
      <c r="G295" s="21"/>
      <c r="J295" s="23" t="str">
        <f t="shared" ca="1" si="84"/>
        <v/>
      </c>
    </row>
    <row r="296" spans="2:10" ht="13.75" customHeight="1" x14ac:dyDescent="0.2">
      <c r="B296" s="20"/>
      <c r="C296" s="15" t="str">
        <f>IF(E296="","",VLOOKUP(E296, 'SKU заквасочник'!$A$1:$Z$80, IF(D296="-", 11, IF(D296="", 11,  MATCH(D296&amp;"", 'SKU заквасочник'!$A$1:$Z$1, 0))), 0))</f>
        <v/>
      </c>
      <c r="D296" s="20"/>
      <c r="G296" s="21"/>
      <c r="J296" s="23" t="str">
        <f t="shared" ca="1" si="84"/>
        <v/>
      </c>
    </row>
    <row r="297" spans="2:10" ht="13.75" customHeight="1" x14ac:dyDescent="0.2">
      <c r="B297" s="20"/>
      <c r="C297" s="15" t="str">
        <f>IF(E297="","",VLOOKUP(E297, 'SKU заквасочник'!$A$1:$Z$80, IF(D297="-", 11, IF(D297="", 11,  MATCH(D297&amp;"", 'SKU заквасочник'!$A$1:$Z$1, 0))), 0))</f>
        <v/>
      </c>
      <c r="D297" s="20"/>
      <c r="G297" s="21"/>
      <c r="J297" s="23" t="str">
        <f t="shared" ca="1" si="84"/>
        <v/>
      </c>
    </row>
    <row r="298" spans="2:10" ht="13.75" customHeight="1" x14ac:dyDescent="0.2">
      <c r="B298" s="20"/>
      <c r="C298" s="15" t="str">
        <f>IF(E298="","",VLOOKUP(E298, 'SKU заквасочник'!$A$1:$Z$80, IF(D298="-", 11, IF(D298="", 11,  MATCH(D298&amp;"", 'SKU заквасочник'!$A$1:$Z$1, 0))), 0))</f>
        <v/>
      </c>
      <c r="D298" s="20"/>
      <c r="G298" s="21"/>
      <c r="J298" s="23" t="str">
        <f t="shared" ca="1" si="84"/>
        <v/>
      </c>
    </row>
    <row r="299" spans="2:10" ht="13.75" customHeight="1" x14ac:dyDescent="0.2">
      <c r="B299" s="20"/>
      <c r="C299" s="15" t="str">
        <f>IF(E299="","",VLOOKUP(E299, 'SKU заквасочник'!$A$1:$Z$80, IF(D299="-", 11, IF(D299="", 11,  MATCH(D299&amp;"", 'SKU заквасочник'!$A$1:$Z$1, 0))), 0))</f>
        <v/>
      </c>
      <c r="D299" s="20"/>
      <c r="G299" s="21"/>
      <c r="J299" s="23" t="str">
        <f t="shared" ca="1" si="84"/>
        <v/>
      </c>
    </row>
    <row r="300" spans="2:10" ht="13.75" customHeight="1" x14ac:dyDescent="0.2">
      <c r="B300" s="20"/>
      <c r="C300" s="15" t="str">
        <f>IF(E300="","",VLOOKUP(E300, 'SKU заквасочник'!$A$1:$Z$80, IF(D300="-", 11, IF(D300="", 11,  MATCH(D300&amp;"", 'SKU заквасочник'!$A$1:$Z$1, 0))), 0))</f>
        <v/>
      </c>
      <c r="D300" s="20"/>
      <c r="G300" s="21"/>
      <c r="J300" s="23" t="str">
        <f t="shared" ca="1" si="84"/>
        <v/>
      </c>
    </row>
    <row r="301" spans="2:10" ht="13.75" customHeight="1" x14ac:dyDescent="0.2">
      <c r="B301" s="20"/>
      <c r="C301" s="15" t="str">
        <f>IF(E301="","",VLOOKUP(E301, 'SKU заквасочник'!$A$1:$Z$80, IF(D301="-", 11, IF(D301="", 11,  MATCH(D301&amp;"", 'SKU заквасочник'!$A$1:$Z$1, 0))), 0))</f>
        <v/>
      </c>
      <c r="D301" s="20"/>
      <c r="G301" s="21"/>
      <c r="J301" s="23" t="str">
        <f t="shared" ca="1" si="84"/>
        <v/>
      </c>
    </row>
    <row r="302" spans="2:10" ht="13.75" customHeight="1" x14ac:dyDescent="0.2">
      <c r="B302" s="20"/>
      <c r="C302" s="15" t="str">
        <f>IF(E302="","",VLOOKUP(E302, 'SKU заквасочник'!$A$1:$Z$80, IF(D302="-", 11, IF(D302="", 11,  MATCH(D302&amp;"", 'SKU заквасочник'!$A$1:$Z$1, 0))), 0))</f>
        <v/>
      </c>
      <c r="D302" s="20"/>
      <c r="G302" s="21"/>
      <c r="J302" s="23" t="str">
        <f t="shared" ca="1" si="84"/>
        <v/>
      </c>
    </row>
    <row r="303" spans="2:10" ht="13.75" customHeight="1" x14ac:dyDescent="0.2">
      <c r="B303" s="20"/>
      <c r="C303" s="15" t="str">
        <f>IF(E303="","",VLOOKUP(E303, 'SKU заквасочник'!$A$1:$Z$80, IF(D303="-", 11, IF(D303="", 11,  MATCH(D303&amp;"", 'SKU заквасочник'!$A$1:$Z$1, 0))), 0))</f>
        <v/>
      </c>
      <c r="D303" s="20"/>
      <c r="G303" s="21"/>
      <c r="J303" s="23" t="str">
        <f t="shared" ca="1" si="84"/>
        <v/>
      </c>
    </row>
    <row r="304" spans="2:10" ht="13.75" customHeight="1" x14ac:dyDescent="0.2">
      <c r="B304" s="20"/>
      <c r="C304" s="15" t="str">
        <f>IF(E304="","",VLOOKUP(E304, 'SKU заквасочник'!$A$1:$Z$80, IF(D304="-", 11, IF(D304="", 11,  MATCH(D304&amp;"", 'SKU заквасочник'!$A$1:$Z$1, 0))), 0))</f>
        <v/>
      </c>
      <c r="D304" s="20"/>
      <c r="G304" s="21"/>
      <c r="J304" s="23" t="str">
        <f t="shared" ca="1" si="84"/>
        <v/>
      </c>
    </row>
    <row r="305" spans="2:10" ht="13.75" customHeight="1" x14ac:dyDescent="0.2">
      <c r="B305" s="20"/>
      <c r="C305" s="15" t="str">
        <f>IF(E305="","",VLOOKUP(E305, 'SKU заквасочник'!$A$1:$Z$80, IF(D305="-", 11, IF(D305="", 11,  MATCH(D305&amp;"", 'SKU заквасочник'!$A$1:$Z$1, 0))), 0))</f>
        <v/>
      </c>
      <c r="D305" s="20"/>
      <c r="G305" s="21"/>
      <c r="J305" s="23" t="str">
        <f t="shared" ca="1" si="84"/>
        <v/>
      </c>
    </row>
    <row r="306" spans="2:10" ht="13.75" customHeight="1" x14ac:dyDescent="0.2">
      <c r="B306" s="20"/>
      <c r="C306" s="15" t="str">
        <f>IF(E306="","",VLOOKUP(E306, 'SKU заквасочник'!$A$1:$Z$80, IF(D306="-", 11, IF(D306="", 11,  MATCH(D306&amp;"", 'SKU заквасочник'!$A$1:$Z$1, 0))), 0))</f>
        <v/>
      </c>
      <c r="D306" s="20"/>
      <c r="G306" s="21"/>
      <c r="J306" s="23" t="str">
        <f t="shared" ca="1" si="84"/>
        <v/>
      </c>
    </row>
    <row r="307" spans="2:10" ht="13.75" customHeight="1" x14ac:dyDescent="0.2">
      <c r="B307" s="20"/>
      <c r="C307" s="15" t="str">
        <f>IF(E307="","",VLOOKUP(E307, 'SKU заквасочник'!$A$1:$Z$80, IF(D307="-", 11, IF(D307="", 11,  MATCH(D307&amp;"", 'SKU заквасочник'!$A$1:$Z$1, 0))), 0))</f>
        <v/>
      </c>
      <c r="D307" s="20"/>
      <c r="G307" s="21"/>
      <c r="J307" s="23" t="str">
        <f t="shared" ca="1" si="84"/>
        <v/>
      </c>
    </row>
    <row r="308" spans="2:10" ht="13.75" customHeight="1" x14ac:dyDescent="0.2">
      <c r="B308" s="20"/>
      <c r="C308" s="15" t="str">
        <f>IF(E308="","",VLOOKUP(E308, 'SKU заквасочник'!$A$1:$Z$80, IF(D308="-", 11, IF(D308="", 11,  MATCH(D308&amp;"", 'SKU заквасочник'!$A$1:$Z$1, 0))), 0))</f>
        <v/>
      </c>
      <c r="D308" s="20"/>
      <c r="G308" s="21"/>
      <c r="J308" s="23" t="str">
        <f t="shared" ca="1" si="84"/>
        <v/>
      </c>
    </row>
    <row r="309" spans="2:10" ht="13.75" customHeight="1" x14ac:dyDescent="0.2">
      <c r="B309" s="20"/>
      <c r="C309" s="15" t="str">
        <f>IF(E309="","",VLOOKUP(E309, 'SKU заквасочник'!$A$1:$Z$80, IF(D309="-", 11, IF(D309="", 11,  MATCH(D309&amp;"", 'SKU заквасочник'!$A$1:$Z$1, 0))), 0))</f>
        <v/>
      </c>
      <c r="D309" s="20"/>
      <c r="G309" s="21"/>
      <c r="J309" s="23" t="str">
        <f t="shared" ca="1" si="84"/>
        <v/>
      </c>
    </row>
    <row r="310" spans="2:10" ht="13.75" customHeight="1" x14ac:dyDescent="0.2">
      <c r="B310" s="20"/>
      <c r="C310" s="15" t="str">
        <f>IF(E310="","",VLOOKUP(E310, 'SKU заквасочник'!$A$1:$Z$80, IF(D310="-", 11, IF(D310="", 11,  MATCH(D310&amp;"", 'SKU заквасочник'!$A$1:$Z$1, 0))), 0))</f>
        <v/>
      </c>
      <c r="D310" s="20"/>
      <c r="G310" s="21"/>
      <c r="J310" s="23" t="str">
        <f t="shared" ca="1" si="84"/>
        <v/>
      </c>
    </row>
    <row r="311" spans="2:10" ht="13.75" customHeight="1" x14ac:dyDescent="0.2">
      <c r="B311" s="20"/>
      <c r="C311" s="15" t="str">
        <f>IF(E311="","",VLOOKUP(E311, 'SKU заквасочник'!$A$1:$Z$80, IF(D311="-", 11, IF(D311="", 11,  MATCH(D311&amp;"", 'SKU заквасочник'!$A$1:$Z$1, 0))), 0))</f>
        <v/>
      </c>
      <c r="D311" s="20"/>
      <c r="G311" s="21"/>
      <c r="J311" s="23" t="str">
        <f t="shared" ca="1" si="84"/>
        <v/>
      </c>
    </row>
    <row r="312" spans="2:10" ht="13.75" customHeight="1" x14ac:dyDescent="0.2">
      <c r="B312" s="20"/>
      <c r="C312" s="15" t="str">
        <f>IF(E312="","",VLOOKUP(E312, 'SKU заквасочник'!$A$1:$Z$80, IF(D312="-", 11, IF(D312="", 11,  MATCH(D312&amp;"", 'SKU заквасочник'!$A$1:$Z$1, 0))), 0))</f>
        <v/>
      </c>
      <c r="D312" s="20"/>
      <c r="G312" s="21"/>
      <c r="J312" s="23" t="str">
        <f t="shared" ca="1" si="84"/>
        <v/>
      </c>
    </row>
    <row r="313" spans="2:10" ht="13.75" customHeight="1" x14ac:dyDescent="0.2">
      <c r="B313" s="20"/>
      <c r="C313" s="15" t="str">
        <f>IF(E313="","",VLOOKUP(E313, 'SKU заквасочник'!$A$1:$Z$80, IF(D313="-", 11, IF(D313="", 11,  MATCH(D313&amp;"", 'SKU заквасочник'!$A$1:$Z$1, 0))), 0))</f>
        <v/>
      </c>
      <c r="D313" s="20"/>
      <c r="G313" s="21"/>
      <c r="J313" s="23" t="str">
        <f t="shared" ca="1" si="84"/>
        <v/>
      </c>
    </row>
    <row r="314" spans="2:10" ht="13.75" customHeight="1" x14ac:dyDescent="0.2">
      <c r="B314" s="20"/>
      <c r="C314" s="15" t="str">
        <f>IF(E314="","",VLOOKUP(E314, 'SKU заквасочник'!$A$1:$Z$80, IF(D314="-", 11, IF(D314="", 11,  MATCH(D314&amp;"", 'SKU заквасочник'!$A$1:$Z$1, 0))), 0))</f>
        <v/>
      </c>
      <c r="D314" s="20"/>
      <c r="G314" s="21"/>
      <c r="J314" s="23" t="str">
        <f t="shared" ca="1" si="84"/>
        <v/>
      </c>
    </row>
    <row r="315" spans="2:10" ht="13.75" customHeight="1" x14ac:dyDescent="0.2">
      <c r="B315" s="20"/>
      <c r="C315" s="15" t="str">
        <f>IF(E315="","",VLOOKUP(E315, 'SKU заквасочник'!$A$1:$Z$80, IF(D315="-", 11, IF(D315="", 11,  MATCH(D315&amp;"", 'SKU заквасочник'!$A$1:$Z$1, 0))), 0))</f>
        <v/>
      </c>
      <c r="D315" s="20"/>
      <c r="G315" s="21"/>
      <c r="J315" s="23" t="str">
        <f t="shared" ca="1" si="84"/>
        <v/>
      </c>
    </row>
    <row r="316" spans="2:10" ht="13.75" customHeight="1" x14ac:dyDescent="0.2">
      <c r="B316" s="20"/>
      <c r="C316" s="15" t="str">
        <f>IF(E316="","",VLOOKUP(E316, 'SKU заквасочник'!$A$1:$Z$80, IF(D316="-", 11, IF(D316="", 11,  MATCH(D316&amp;"", 'SKU заквасочник'!$A$1:$Z$1, 0))), 0))</f>
        <v/>
      </c>
      <c r="D316" s="20"/>
      <c r="G316" s="21"/>
      <c r="J316" s="23" t="str">
        <f t="shared" ca="1" si="84"/>
        <v/>
      </c>
    </row>
    <row r="317" spans="2:10" ht="13.75" customHeight="1" x14ac:dyDescent="0.2">
      <c r="B317" s="20"/>
      <c r="C317" s="15" t="str">
        <f>IF(E317="","",VLOOKUP(E317, 'SKU заквасочник'!$A$1:$Z$80, IF(D317="-", 11, IF(D317="", 11,  MATCH(D317&amp;"", 'SKU заквасочник'!$A$1:$Z$1, 0))), 0))</f>
        <v/>
      </c>
      <c r="D317" s="20"/>
      <c r="G317" s="21"/>
      <c r="J317" s="23" t="str">
        <f t="shared" ca="1" si="84"/>
        <v/>
      </c>
    </row>
    <row r="318" spans="2:10" ht="13.75" customHeight="1" x14ac:dyDescent="0.2">
      <c r="C318" s="15" t="str">
        <f>IF(E318="","",VLOOKUP(E318, 'SKU заквасочник'!$A$1:$Z$80, IF(D318="-", 11, IF(D318="", 11,  MATCH(D318&amp;"", 'SKU заквасочник'!$A$1:$Z$1, 0))), 0))</f>
        <v/>
      </c>
      <c r="D318" s="20"/>
      <c r="G318" s="21"/>
      <c r="J318" s="23" t="str">
        <f t="shared" ca="1" si="84"/>
        <v/>
      </c>
    </row>
    <row r="319" spans="2:10" ht="13.75" customHeight="1" x14ac:dyDescent="0.2">
      <c r="C319" s="15" t="str">
        <f>IF(E319="","",VLOOKUP(E319, 'SKU заквасочник'!$A$1:$Z$80, IF(D319="-", 11, IF(D319="", 11,  MATCH(D319&amp;"", 'SKU заквасочник'!$A$1:$Z$1, 0))), 0))</f>
        <v/>
      </c>
      <c r="D319" s="20"/>
      <c r="G319" s="21"/>
      <c r="J319" s="23" t="str">
        <f t="shared" ca="1" si="84"/>
        <v/>
      </c>
    </row>
    <row r="320" spans="2:10" ht="13.75" customHeight="1" x14ac:dyDescent="0.2">
      <c r="C320" s="15" t="str">
        <f>IF(E320="","",VLOOKUP(E320, 'SKU заквасочник'!$A$1:$Z$80, IF(D320="-", 11, IF(D320="", 11,  MATCH(D320&amp;"", 'SKU заквасочник'!$A$1:$Z$1, 0))), 0))</f>
        <v/>
      </c>
      <c r="D320" s="20"/>
      <c r="G320" s="21"/>
      <c r="J320" s="23" t="str">
        <f t="shared" ca="1" si="84"/>
        <v/>
      </c>
    </row>
    <row r="321" spans="3:10" ht="13.75" customHeight="1" x14ac:dyDescent="0.2">
      <c r="C321" s="15" t="str">
        <f>IF(E321="","",VLOOKUP(E321, 'SKU заквасочник'!$A$1:$Z$80, IF(D321="-", 11, IF(D321="", 11,  MATCH(D321&amp;"", 'SKU заквасочник'!$A$1:$Z$1, 0))), 0))</f>
        <v/>
      </c>
      <c r="D321" s="20"/>
      <c r="G321" s="21"/>
      <c r="J321" s="23" t="str">
        <f t="shared" ca="1" si="84"/>
        <v/>
      </c>
    </row>
    <row r="322" spans="3:10" ht="13.75" customHeight="1" x14ac:dyDescent="0.2">
      <c r="C322" s="15" t="str">
        <f>IF(E322="","",VLOOKUP(E322, 'SKU заквасочник'!$A$1:$Z$80, IF(D322="-", 11, IF(D322="", 11,  MATCH(D322&amp;"", 'SKU заквасочник'!$A$1:$Z$1, 0))), 0))</f>
        <v/>
      </c>
      <c r="D322" s="20"/>
      <c r="G322" s="21"/>
      <c r="J322" s="23" t="str">
        <f t="shared" ca="1" si="84"/>
        <v/>
      </c>
    </row>
    <row r="323" spans="3:10" ht="13.75" customHeight="1" x14ac:dyDescent="0.2">
      <c r="C323" s="15" t="str">
        <f>IF(E323="","",VLOOKUP(E323, 'SKU заквасочник'!$A$1:$Z$80, IF(D323="-", 11, IF(D323="", 11,  MATCH(D323&amp;"", 'SKU заквасочник'!$A$1:$Z$1, 0))), 0))</f>
        <v/>
      </c>
      <c r="D323" s="20"/>
      <c r="J323" s="23" t="str">
        <f t="shared" ca="1" si="84"/>
        <v/>
      </c>
    </row>
    <row r="324" spans="3:10" ht="13.75" customHeight="1" x14ac:dyDescent="0.2">
      <c r="C324" s="15" t="str">
        <f>IF(E324="","",VLOOKUP(E324, 'SKU заквасочник'!$A$1:$Z$80, IF(D324="-", 11, IF(D324="", 11,  MATCH(D324&amp;"", 'SKU заквасочник'!$A$1:$Z$1, 0))), 0))</f>
        <v/>
      </c>
      <c r="D324" s="20"/>
      <c r="J324" s="23" t="str">
        <f t="shared" ref="J324:J327" ca="1" si="85">IF(K324 = "-", INDIRECT("C" &amp; ROW() - 1),"")</f>
        <v/>
      </c>
    </row>
    <row r="325" spans="3:10" ht="13.75" customHeight="1" x14ac:dyDescent="0.2">
      <c r="C325" s="15" t="str">
        <f>IF(E325="","",VLOOKUP(E325, 'SKU заквасочник'!$A$1:$Z$80, IF(D325="-", 11, IF(D325="", 11,  MATCH(D325&amp;"", 'SKU заквасочник'!$A$1:$Z$1, 0))), 0))</f>
        <v/>
      </c>
      <c r="D325" s="20"/>
      <c r="J325" s="23" t="str">
        <f t="shared" ca="1" si="85"/>
        <v/>
      </c>
    </row>
    <row r="326" spans="3:10" ht="13.75" customHeight="1" x14ac:dyDescent="0.2">
      <c r="C326" s="15" t="str">
        <f>IF(E326="","",VLOOKUP(E326, 'SKU заквасочник'!$A$1:$Z$80, IF(D326="-", 11, IF(D326="", 11,  MATCH(D326&amp;"", 'SKU заквасочник'!$A$1:$Z$1, 0))), 0))</f>
        <v/>
      </c>
      <c r="D326" s="20"/>
      <c r="J326" s="23" t="str">
        <f t="shared" ca="1" si="85"/>
        <v/>
      </c>
    </row>
    <row r="327" spans="3:10" ht="13.75" customHeight="1" x14ac:dyDescent="0.2">
      <c r="C327" s="15" t="str">
        <f>IF(E327="","",VLOOKUP(E327, 'SKU заквасочник'!$A$1:$Z$80, IF(D327="-", 11, IF(D327="", 11,  MATCH(D327&amp;"", 'SKU заквасочник'!$A$1:$Z$1, 0))), 0))</f>
        <v/>
      </c>
      <c r="D327" s="20"/>
      <c r="J327" s="23" t="str">
        <f t="shared" ca="1" si="85"/>
        <v/>
      </c>
    </row>
    <row r="328" spans="3:10" ht="13.75" customHeight="1" x14ac:dyDescent="0.2">
      <c r="C328" s="15" t="str">
        <f>IF(E328="","",VLOOKUP(E328, 'SKU заквасочник'!$A$1:$Z$80, IF(D328="-", 11, IF(D328="", 11,  MATCH(D328&amp;"", 'SKU заквасочник'!$A$1:$Z$1, 0))), 0))</f>
        <v/>
      </c>
    </row>
    <row r="329" spans="3:10" ht="13.75" customHeight="1" x14ac:dyDescent="0.2">
      <c r="C329" s="15" t="str">
        <f>IF(E329="","",VLOOKUP(E329, 'SKU заквасочник'!$A$1:$Z$80, IF(D329="-", 11, IF(D329="", 11,  MATCH(D329&amp;"", 'SKU заквасочник'!$A$1:$Z$1, 0))), 0))</f>
        <v/>
      </c>
    </row>
    <row r="330" spans="3:10" ht="13.75" customHeight="1" x14ac:dyDescent="0.2">
      <c r="C330" s="15" t="str">
        <f>IF(E330="","",VLOOKUP(E330, 'SKU заквасочник'!$A$1:$Z$80, IF(D330="-", 11, IF(D330="", 11,  MATCH(D330&amp;"", 'SKU заквасочник'!$A$1:$Z$1, 0))), 0))</f>
        <v/>
      </c>
    </row>
    <row r="331" spans="3:10" ht="13.75" customHeight="1" x14ac:dyDescent="0.2">
      <c r="C331" s="15" t="str">
        <f>IF(E331="","",VLOOKUP(E331, 'SKU заквасочник'!$A$1:$Z$80, IF(D331="-", 11, IF(D331="", 11,  MATCH(D331&amp;"", 'SKU заквасочник'!$A$1:$Z$1, 0))), 0))</f>
        <v/>
      </c>
    </row>
    <row r="332" spans="3:10" ht="13.75" customHeight="1" x14ac:dyDescent="0.2">
      <c r="C332" s="15" t="str">
        <f>IF(E332="","",VLOOKUP(E332, 'SKU заквасочник'!$A$1:$Z$80, IF(D332="-", 11, IF(D332="", 11,  MATCH(D332&amp;"", 'SKU заквасочник'!$A$1:$Z$1, 0))), 0))</f>
        <v/>
      </c>
    </row>
    <row r="333" spans="3:10" ht="13.75" customHeight="1" x14ac:dyDescent="0.2">
      <c r="C333" s="15" t="str">
        <f>IF(E333="","",VLOOKUP(E333, 'SKU заквасочник'!$A$1:$Z$80, IF(D333="-", 11, IF(D333="", 11,  MATCH(D333&amp;"", 'SKU заквасочник'!$A$1:$Z$1, 0))), 0))</f>
        <v/>
      </c>
    </row>
    <row r="334" spans="3:10" ht="13.75" customHeight="1" x14ac:dyDescent="0.2">
      <c r="C334" s="15" t="str">
        <f>IF(E334="","",VLOOKUP(E334, 'SKU заквасочник'!$A$1:$Z$80, IF(D334="-", 11, IF(D334="", 11,  MATCH(D334&amp;"", 'SKU заквасочник'!$A$1:$Z$1, 0))), 0))</f>
        <v/>
      </c>
    </row>
    <row r="335" spans="3:10" ht="13.75" customHeight="1" x14ac:dyDescent="0.2">
      <c r="C335" s="15" t="str">
        <f>IF(E335="","",VLOOKUP(E335, 'SKU заквасочник'!$A$1:$Z$80, IF(D335="-", 11, IF(D335="", 11,  MATCH(D335&amp;"", 'SKU заквасочник'!$A$1:$Z$1, 0))), 0))</f>
        <v/>
      </c>
    </row>
    <row r="336" spans="3:10" ht="13.75" customHeight="1" x14ac:dyDescent="0.2">
      <c r="C336" s="15" t="str">
        <f>IF(E336="","",VLOOKUP(E336, 'SKU заквасочник'!$A$1:$Z$80, IF(D336="-", 11, IF(D336="", 11,  MATCH(D336&amp;"", 'SKU заквасочник'!$A$1:$Z$1, 0))), 0))</f>
        <v/>
      </c>
    </row>
    <row r="337" spans="3:3" ht="13.75" customHeight="1" x14ac:dyDescent="0.2">
      <c r="C337" s="15" t="str">
        <f>IF(E337="","",VLOOKUP(E337, 'SKU заквасочник'!$A$1:$Z$80, IF(D337="-", 11, IF(D337="", 11,  MATCH(D337&amp;"", 'SKU заквасочник'!$A$1:$Z$1, 0))), 0))</f>
        <v/>
      </c>
    </row>
    <row r="338" spans="3:3" ht="13.75" customHeight="1" x14ac:dyDescent="0.2">
      <c r="C338" s="15" t="str">
        <f>IF(E338="","",VLOOKUP(E338, 'SKU заквасочник'!$A$1:$Z$80, IF(D338="-", 11, IF(D338="", 11,  MATCH(D338&amp;"", 'SKU заквасочник'!$A$1:$Z$1, 0))), 0))</f>
        <v/>
      </c>
    </row>
    <row r="339" spans="3:3" ht="13.75" customHeight="1" x14ac:dyDescent="0.2">
      <c r="C339" s="15" t="str">
        <f>IF(E339="","",VLOOKUP(E339, 'SKU заквасочник'!$A$1:$Z$80, IF(D339="-", 11, IF(D339="", 11,  MATCH(D339&amp;"", 'SKU заквасочник'!$A$1:$Z$1, 0))), 0))</f>
        <v/>
      </c>
    </row>
    <row r="340" spans="3:3" ht="13.75" customHeight="1" x14ac:dyDescent="0.2">
      <c r="C340" s="15" t="str">
        <f>IF(E340="","",VLOOKUP(E340, 'SKU заквасочник'!$A$1:$Z$80, IF(D340="-", 11, IF(D340="", 11,  MATCH(D340&amp;"", 'SKU заквасочник'!$A$1:$Z$1, 0))), 0))</f>
        <v/>
      </c>
    </row>
    <row r="341" spans="3:3" ht="13.75" customHeight="1" x14ac:dyDescent="0.2">
      <c r="C341" s="15" t="str">
        <f>IF(E341="","",VLOOKUP(E341, 'SKU заквасочник'!$A$1:$Z$80, IF(D341="-", 11, IF(D341="", 11,  MATCH(D341&amp;"", 'SKU заквасочник'!$A$1:$Z$1, 0))), 0))</f>
        <v/>
      </c>
    </row>
    <row r="342" spans="3:3" ht="13.75" customHeight="1" x14ac:dyDescent="0.2">
      <c r="C342" s="15" t="str">
        <f>IF(E342="","",VLOOKUP(E342, 'SKU заквасочник'!$A$1:$Z$80, IF(D342="-", 11, IF(D342="", 11,  MATCH(D342&amp;"", 'SKU заквасочник'!$A$1:$Z$1, 0))), 0))</f>
        <v/>
      </c>
    </row>
    <row r="343" spans="3:3" ht="13.75" customHeight="1" x14ac:dyDescent="0.2">
      <c r="C343" s="15" t="str">
        <f>IF(E343="","",VLOOKUP(E343, 'SKU заквасочник'!$A$1:$Z$80, IF(D343="-", 11, IF(D343="", 11,  MATCH(D343&amp;"", 'SKU заквасочник'!$A$1:$Z$1, 0))), 0))</f>
        <v/>
      </c>
    </row>
    <row r="344" spans="3:3" ht="13.75" customHeight="1" x14ac:dyDescent="0.2">
      <c r="C344" s="15" t="str">
        <f>IF(E344="","",VLOOKUP(E344, 'SKU заквасочник'!$A$1:$Z$80, IF(D344="-", 11, IF(D344="", 11,  MATCH(D344&amp;"", 'SKU заквасочник'!$A$1:$Z$1, 0))), 0))</f>
        <v/>
      </c>
    </row>
    <row r="345" spans="3:3" ht="13.75" customHeight="1" x14ac:dyDescent="0.2">
      <c r="C345" s="15" t="str">
        <f>IF(E345="","",VLOOKUP(E345, 'SKU заквасочник'!$A$1:$Z$80, IF(D345="-", 11, IF(D345="", 11,  MATCH(D345&amp;"", 'SKU заквасочник'!$A$1:$Z$1, 0))), 0))</f>
        <v/>
      </c>
    </row>
    <row r="346" spans="3:3" ht="13.75" customHeight="1" x14ac:dyDescent="0.2">
      <c r="C346" s="15" t="str">
        <f>IF(E346="","",VLOOKUP(E346, 'SKU заквасочник'!$A$1:$Z$80, IF(D346="-", 11, IF(D346="", 11,  MATCH(D346&amp;"", 'SKU заквасочник'!$A$1:$Z$1, 0))), 0))</f>
        <v/>
      </c>
    </row>
    <row r="347" spans="3:3" ht="13.75" customHeight="1" x14ac:dyDescent="0.2">
      <c r="C347" s="15" t="str">
        <f>IF(E347="","",VLOOKUP(E347, 'SKU заквасочник'!$A$1:$Z$80, IF(D347="-", 11, IF(D347="", 11,  MATCH(D347&amp;"", 'SKU заквасочник'!$A$1:$Z$1, 0))), 0))</f>
        <v/>
      </c>
    </row>
    <row r="348" spans="3:3" ht="13.75" customHeight="1" x14ac:dyDescent="0.2">
      <c r="C348" s="15" t="str">
        <f>IF(E348="","",VLOOKUP(E348, 'SKU заквасочник'!$A$1:$Z$80, IF(D348="-", 11, IF(D348="", 11,  MATCH(D348&amp;"", 'SKU заквасочник'!$A$1:$Z$1, 0))), 0))</f>
        <v/>
      </c>
    </row>
    <row r="349" spans="3:3" ht="13.75" customHeight="1" x14ac:dyDescent="0.2">
      <c r="C349" s="15" t="str">
        <f>IF(E349="","",VLOOKUP(E349, 'SKU заквасочник'!$A$1:$Z$80, IF(D349="-", 11, IF(D349="", 11,  MATCH(D349&amp;"", 'SKU заквасочник'!$A$1:$Z$1, 0))), 0))</f>
        <v/>
      </c>
    </row>
    <row r="350" spans="3:3" ht="13.75" customHeight="1" x14ac:dyDescent="0.2">
      <c r="C350" s="15" t="str">
        <f>IF(E350="","",VLOOKUP(E350, 'SKU заквасочник'!$A$1:$Z$80, IF(D350="-", 11, IF(D350="", 11,  MATCH(D350&amp;"", 'SKU заквасочник'!$A$1:$Z$1))), 0))</f>
        <v/>
      </c>
    </row>
    <row r="351" spans="3:3" ht="13.75" customHeight="1" x14ac:dyDescent="0.2">
      <c r="C351" s="15" t="str">
        <f>IF(E351="","",VLOOKUP(E351, 'SKU заквасочник'!$A$1:$Z$80, IF(D351="-", 11, IF(D351="", 11,  MATCH(D351&amp;"", 'SKU заквасочник'!$A$1:$Z$1))), 0))</f>
        <v/>
      </c>
    </row>
    <row r="352" spans="3:3" ht="13.75" customHeight="1" x14ac:dyDescent="0.2">
      <c r="C352" s="15" t="str">
        <f>IF(E352="","",VLOOKUP(E352, 'SKU заквасочник'!$A$1:$Z$80, IF(D352="-", 11, IF(D352="", 11,  MATCH(D352&amp;"", 'SKU заквасочник'!$A$1:$Z$1))), 0))</f>
        <v/>
      </c>
    </row>
    <row r="353" spans="3:3" ht="13.75" customHeight="1" x14ac:dyDescent="0.2">
      <c r="C353" s="15" t="str">
        <f>IF(E353="","",VLOOKUP(E353, 'SKU заквасочник'!$A$1:$Z$80, IF(D353="-", 11, IF(D353="", 11,  MATCH(D353&amp;"", 'SKU заквасочник'!$A$1:$Z$1))), 0))</f>
        <v/>
      </c>
    </row>
    <row r="354" spans="3:3" ht="13.75" customHeight="1" x14ac:dyDescent="0.2">
      <c r="C354" s="15" t="str">
        <f>IF(E354="","",VLOOKUP(E354, 'SKU заквасочник'!$A$1:$Z$80, IF(D354="-", 11, IF(D354="", 11,  MATCH(D354&amp;"", 'SKU заквасочник'!$A$1:$Z$1))), 0))</f>
        <v/>
      </c>
    </row>
    <row r="355" spans="3:3" ht="13.75" customHeight="1" x14ac:dyDescent="0.2">
      <c r="C355" s="15" t="str">
        <f>IF(E355="","",VLOOKUP(E355, 'SKU заквасочник'!$A$1:$Z$80, IF(D355="-", 11, IF(D355="", 11,  MATCH(D355&amp;"", 'SKU заквасочник'!$A$1:$Z$1))), 0))</f>
        <v/>
      </c>
    </row>
    <row r="356" spans="3:3" ht="13.75" customHeight="1" x14ac:dyDescent="0.2">
      <c r="C356" s="15" t="str">
        <f>IF(E356="","",VLOOKUP(E356, 'SKU заквасочник'!$A$1:$Z$80, IF(D356="-", 11, IF(D356="", 11,  MATCH(D356&amp;"", 'SKU заквасочник'!$A$1:$Z$1))), 0))</f>
        <v/>
      </c>
    </row>
    <row r="357" spans="3:3" ht="13.75" customHeight="1" x14ac:dyDescent="0.2">
      <c r="C357" s="15" t="str">
        <f>IF(E357="","",VLOOKUP(E357, 'SKU заквасочник'!$A$1:$Z$80, IF(D357="-", 11, IF(D357="", 11,  MATCH(D357&amp;"", 'SKU заквасочник'!$A$1:$Z$1))), 0))</f>
        <v/>
      </c>
    </row>
    <row r="358" spans="3:3" ht="13.75" customHeight="1" x14ac:dyDescent="0.2">
      <c r="C358" s="15" t="str">
        <f>IF(E358="","",VLOOKUP(E358, 'SKU заквасочник'!$A$1:$Z$80, IF(D358="-", 11, IF(D358="", 11,  MATCH(D358&amp;"", 'SKU заквасочник'!$A$1:$Z$1))), 0))</f>
        <v/>
      </c>
    </row>
    <row r="359" spans="3:3" ht="13.75" customHeight="1" x14ac:dyDescent="0.2">
      <c r="C359" s="15" t="str">
        <f>IF(E359="","",VLOOKUP(E359, 'SKU заквасочник'!$A$1:$Z$80, IF(D359="-", 11, IF(D359="", 11,  MATCH(D359&amp;"", 'SKU заквасочник'!$A$1:$Z$1))), 0))</f>
        <v/>
      </c>
    </row>
    <row r="360" spans="3:3" ht="13.75" customHeight="1" x14ac:dyDescent="0.2">
      <c r="C360" s="15" t="str">
        <f>IF(E360="","",VLOOKUP(E360, 'SKU заквасочник'!$A$1:$Z$80, IF(D360="-", 11, IF(D360="", 11,  MATCH(D360&amp;"", 'SKU заквасочник'!$A$1:$Z$1))), 0))</f>
        <v/>
      </c>
    </row>
    <row r="361" spans="3:3" ht="13.75" customHeight="1" x14ac:dyDescent="0.2">
      <c r="C361" s="15" t="str">
        <f>IF(E361="","",VLOOKUP(E361, 'SKU заквасочник'!$A$1:$Z$80, IF(D361="-", 11, IF(D361="", 11,  MATCH(D361&amp;"", 'SKU заквасочник'!$A$1:$Z$1))), 0))</f>
        <v/>
      </c>
    </row>
    <row r="362" spans="3:3" ht="13.75" customHeight="1" x14ac:dyDescent="0.2">
      <c r="C362" s="15" t="str">
        <f>IF(E362="","",VLOOKUP(E362, 'SKU заквасочник'!$A$1:$Z$80, IF(D362="-", 11, IF(D362="", 11,  MATCH(D362&amp;"", 'SKU заквасочник'!$A$1:$Z$1))), 0))</f>
        <v/>
      </c>
    </row>
    <row r="363" spans="3:3" ht="13.75" customHeight="1" x14ac:dyDescent="0.2">
      <c r="C363" s="15" t="str">
        <f>IF(E363="","",VLOOKUP(E363, 'SKU заквасочник'!$A$1:$Z$80, IF(D363="-", 11, IF(D363="", 11,  MATCH(D363&amp;"", 'SKU заквасочник'!$A$1:$Z$1))), 0))</f>
        <v/>
      </c>
    </row>
    <row r="364" spans="3:3" ht="13.75" customHeight="1" x14ac:dyDescent="0.2">
      <c r="C364" s="15" t="str">
        <f>IF(E364="","",VLOOKUP(E364, 'SKU заквасочник'!$A$1:$Z$80, IF(D364="-", 11, IF(D364="", 11,  MATCH(D364&amp;"", 'SKU заквасочник'!$A$1:$Z$1))), 0))</f>
        <v/>
      </c>
    </row>
    <row r="365" spans="3:3" ht="13.75" customHeight="1" x14ac:dyDescent="0.2">
      <c r="C365" s="15" t="str">
        <f>IF(E365="","",VLOOKUP(E365, 'SKU заквасочник'!$A$1:$Z$80, IF(D365="-", 11, IF(D365="", 11,  MATCH(D365&amp;"", 'SKU заквасочник'!$A$1:$Z$1))), 0))</f>
        <v/>
      </c>
    </row>
    <row r="366" spans="3:3" ht="13.75" customHeight="1" x14ac:dyDescent="0.2">
      <c r="C366" s="15" t="str">
        <f>IF(E366="","",VLOOKUP(E366, 'SKU заквасочник'!$A$1:$Z$80, IF(D366="-", 11, IF(D366="", 11,  MATCH(D366&amp;"", 'SKU заквасочник'!$A$1:$Z$1))), 0))</f>
        <v/>
      </c>
    </row>
    <row r="367" spans="3:3" ht="13.75" customHeight="1" x14ac:dyDescent="0.2">
      <c r="C367" s="15" t="str">
        <f>IF(E367="","",VLOOKUP(E367, 'SKU заквасочник'!$A$1:$Z$80, IF(D367="-", 11, IF(D367="", 11,  MATCH(D367&amp;"", 'SKU заквасочник'!$A$1:$Z$1))), 0))</f>
        <v/>
      </c>
    </row>
    <row r="368" spans="3:3" ht="13.75" customHeight="1" x14ac:dyDescent="0.2">
      <c r="C368" s="15" t="str">
        <f>IF(E368="","",VLOOKUP(E368, 'SKU заквасочник'!$A$1:$Z$80, IF(D368="-", 11, IF(D368="", 11,  MATCH(D368&amp;"", 'SKU заквасочник'!$A$1:$Z$1))), 0))</f>
        <v/>
      </c>
    </row>
    <row r="369" spans="3:3" ht="13.75" customHeight="1" x14ac:dyDescent="0.2">
      <c r="C369" s="15" t="str">
        <f>IF(E369="","",VLOOKUP(E369, 'SKU заквасочник'!$A$1:$Z$80, IF(D369="-", 11, IF(D369="", 11,  MATCH(D369&amp;"", 'SKU заквасочник'!$A$1:$Z$1))), 0))</f>
        <v/>
      </c>
    </row>
    <row r="370" spans="3:3" ht="13.75" customHeight="1" x14ac:dyDescent="0.2">
      <c r="C370" s="15" t="str">
        <f>IF(E370="","",VLOOKUP(E370, 'SKU заквасочник'!$A$1:$Z$80, IF(D370="-", 11, IF(D370="", 11,  MATCH(D370&amp;"", 'SKU заквасочник'!$A$1:$Z$1))), 0))</f>
        <v/>
      </c>
    </row>
    <row r="371" spans="3:3" ht="13.75" customHeight="1" x14ac:dyDescent="0.2">
      <c r="C371" s="15" t="str">
        <f>IF(E371="","",VLOOKUP(E371, 'SKU заквасочник'!$A$1:$Z$80, IF(D371="-", 11, IF(D371="", 11,  MATCH(D371&amp;"", 'SKU заквасочник'!$A$1:$Z$1))), 0))</f>
        <v/>
      </c>
    </row>
    <row r="372" spans="3:3" ht="13.75" customHeight="1" x14ac:dyDescent="0.2">
      <c r="C372" s="15" t="str">
        <f>IF(E372="","",VLOOKUP(E372, 'SKU заквасочник'!$A$1:$Z$80, IF(D372="-", 11, IF(D372="", 11,  MATCH(D372&amp;"", 'SKU заквасочник'!$A$1:$Z$1))), 0))</f>
        <v/>
      </c>
    </row>
    <row r="373" spans="3:3" ht="13.75" customHeight="1" x14ac:dyDescent="0.2">
      <c r="C373" s="15" t="str">
        <f>IF(E373="","",VLOOKUP(E373, 'SKU заквасочник'!$A$1:$Z$80, IF(D373="-", 11, IF(D373="", 11,  MATCH(D373&amp;"", 'SKU заквасочник'!$A$1:$Z$1))), 0))</f>
        <v/>
      </c>
    </row>
    <row r="374" spans="3:3" ht="13.75" customHeight="1" x14ac:dyDescent="0.2">
      <c r="C374" s="15" t="str">
        <f>IF(E374="","",VLOOKUP(E374, 'SKU заквасочник'!$A$1:$Z$80, IF(D374="-", 11, IF(D374="", 11,  MATCH(D374&amp;"", 'SKU заквасочник'!$A$1:$Z$1))), 0))</f>
        <v/>
      </c>
    </row>
    <row r="375" spans="3:3" ht="13.75" customHeight="1" x14ac:dyDescent="0.2">
      <c r="C375" s="15" t="str">
        <f>IF(E375="","",VLOOKUP(E375, 'SKU заквасочник'!$A$1:$Z$80, IF(D375="-", 11, IF(D375="", 11,  MATCH(D375&amp;"", 'SKU заквасочник'!$A$1:$Z$1))), 0))</f>
        <v/>
      </c>
    </row>
    <row r="376" spans="3:3" ht="13.75" customHeight="1" x14ac:dyDescent="0.2">
      <c r="C376" s="15" t="str">
        <f>IF(E376="","",VLOOKUP(E376, 'SKU заквасочник'!$A$1:$Z$80, IF(D376="-", 11, IF(D376="", 11,  MATCH(D376&amp;"", 'SKU заквасочник'!$A$1:$Z$1))), 0))</f>
        <v/>
      </c>
    </row>
    <row r="377" spans="3:3" ht="13.75" customHeight="1" x14ac:dyDescent="0.2">
      <c r="C377" s="15" t="str">
        <f>IF(E377="","",VLOOKUP(E377, 'SKU заквасочник'!$A$1:$Z$80, IF(D377="-", 11, IF(D377="", 11,  MATCH(D377&amp;"", 'SKU заквасочник'!$A$1:$Z$1))), 0))</f>
        <v/>
      </c>
    </row>
    <row r="378" spans="3:3" ht="13.75" customHeight="1" x14ac:dyDescent="0.2">
      <c r="C378" s="15" t="str">
        <f>IF(E378="","",VLOOKUP(E378, 'SKU заквасочник'!$A$1:$Z$80, IF(D378="-", 11, IF(D378="", 11,  MATCH(D378&amp;"", 'SKU заквасочник'!$A$1:$Z$1))), 0))</f>
        <v/>
      </c>
    </row>
    <row r="379" spans="3:3" ht="13.75" customHeight="1" x14ac:dyDescent="0.2">
      <c r="C379" s="15" t="str">
        <f>IF(E379="","",VLOOKUP(E379, 'SKU заквасочник'!$A$1:$Z$80, IF(D379="-", 11, IF(D379="", 11,  MATCH(D379&amp;"", 'SKU заквасочник'!$A$1:$Z$1))), 0))</f>
        <v/>
      </c>
    </row>
    <row r="380" spans="3:3" ht="13.75" customHeight="1" x14ac:dyDescent="0.2">
      <c r="C380" s="15" t="str">
        <f>IF(E380="","",VLOOKUP(E380, 'SKU заквасочник'!$A$1:$Z$80, IF(D380="-", 11, IF(D380="", 11,  MATCH(D380&amp;"", 'SKU заквасочник'!$A$1:$Z$1))), 0))</f>
        <v/>
      </c>
    </row>
    <row r="381" spans="3:3" ht="13.75" customHeight="1" x14ac:dyDescent="0.2">
      <c r="C381" s="15" t="str">
        <f>IF(E381="","",VLOOKUP(E381, 'SKU заквасочник'!$A$1:$Z$80, IF(D381="-", 11, IF(D381="", 11,  MATCH(D381&amp;"", 'SKU заквасочник'!$A$1:$Z$1))), 0))</f>
        <v/>
      </c>
    </row>
    <row r="382" spans="3:3" ht="13.75" customHeight="1" x14ac:dyDescent="0.2">
      <c r="C382" s="15" t="str">
        <f>IF(E382="","",VLOOKUP(E382, 'SKU заквасочник'!$A$1:$Z$80, IF(D382="-", 11, IF(D382="", 11,  MATCH(D382&amp;"", 'SKU заквасочник'!$A$1:$Z$1))), 0))</f>
        <v/>
      </c>
    </row>
    <row r="383" spans="3:3" ht="13.75" customHeight="1" x14ac:dyDescent="0.2">
      <c r="C383" s="15" t="str">
        <f>IF(E383="","",VLOOKUP(E383, 'SKU заквасочник'!$A$1:$Z$80, IF(D383="-", 11, IF(D383="", 11,  MATCH(D383&amp;"", 'SKU заквасочник'!$A$1:$Z$1))), 0))</f>
        <v/>
      </c>
    </row>
    <row r="384" spans="3:3" ht="13.75" customHeight="1" x14ac:dyDescent="0.2">
      <c r="C384" s="15" t="str">
        <f>IF(E384="","",VLOOKUP(E384, 'SKU заквасочник'!$A$1:$Z$80, IF(D384="-", 11, IF(D384="", 11,  MATCH(D384&amp;"", 'SKU заквасочник'!$A$1:$Z$1))), 0))</f>
        <v/>
      </c>
    </row>
    <row r="385" spans="3:3" ht="13.75" customHeight="1" x14ac:dyDescent="0.2">
      <c r="C385" s="15" t="str">
        <f>IF(E385="","",VLOOKUP(E385, 'SKU заквасочник'!$A$1:$Z$80, IF(D385="-", 11, IF(D385="", 11,  MATCH(D385&amp;"", 'SKU заквасочник'!$A$1:$Z$1))), 0))</f>
        <v/>
      </c>
    </row>
    <row r="386" spans="3:3" ht="13.75" customHeight="1" x14ac:dyDescent="0.2">
      <c r="C386" s="15" t="str">
        <f>IF(E386="","",VLOOKUP(E386, 'SKU заквасочник'!$A$1:$Z$80, IF(D386="-", 11, IF(D386="", 11,  MATCH(D386&amp;"", 'SKU заквасочник'!$A$1:$Z$1))), 0))</f>
        <v/>
      </c>
    </row>
    <row r="387" spans="3:3" ht="13.75" customHeight="1" x14ac:dyDescent="0.2">
      <c r="C387" s="15" t="str">
        <f>IF(E387="","",VLOOKUP(E387, 'SKU заквасочник'!$A$1:$Z$80, IF(D387="-", 11, IF(D387="", 11,  MATCH(D387&amp;"", 'SKU заквасочник'!$A$1:$Z$1))), 0))</f>
        <v/>
      </c>
    </row>
    <row r="388" spans="3:3" ht="13.75" customHeight="1" x14ac:dyDescent="0.2">
      <c r="C388" s="15" t="str">
        <f>IF(E388="","",VLOOKUP(E388, 'SKU заквасочник'!$A$1:$Z$80, IF(D388="-", 11, IF(D388="", 11,  MATCH(D388&amp;"", 'SKU заквасочник'!$A$1:$Z$1))), 0))</f>
        <v/>
      </c>
    </row>
    <row r="389" spans="3:3" ht="13.75" customHeight="1" x14ac:dyDescent="0.2">
      <c r="C389" s="15" t="str">
        <f>IF(E389="","",VLOOKUP(E389, 'SKU заквасочник'!$A$1:$Z$80, IF(D389="-", 11, IF(D389="", 11,  MATCH(D389&amp;"", 'SKU заквасочник'!$A$1:$Z$1))), 0))</f>
        <v/>
      </c>
    </row>
    <row r="390" spans="3:3" ht="13.75" customHeight="1" x14ac:dyDescent="0.2">
      <c r="C390" s="15" t="str">
        <f>IF(E390="","",VLOOKUP(E390, 'SKU заквасочник'!$A$1:$Z$80, IF(D390="-", 11, IF(D390="", 11,  MATCH(D390&amp;"", 'SKU заквасочник'!$A$1:$Z$1))), 0))</f>
        <v/>
      </c>
    </row>
    <row r="391" spans="3:3" ht="13.75" customHeight="1" x14ac:dyDescent="0.2">
      <c r="C391" s="15" t="str">
        <f>IF(E391="","",VLOOKUP(E391, 'SKU заквасочник'!$A$1:$Z$80, IF(D391="-", 11, IF(D391="", 11,  MATCH(D391&amp;"", 'SKU заквасочник'!$A$1:$Z$1))), 0))</f>
        <v/>
      </c>
    </row>
    <row r="392" spans="3:3" ht="13.75" customHeight="1" x14ac:dyDescent="0.2">
      <c r="C392" s="15" t="str">
        <f>IF(E392="","",VLOOKUP(E392, 'SKU заквасочник'!$A$1:$Z$80, IF(D392="-", 11, IF(D392="", 11,  MATCH(D392&amp;"", 'SKU заквасочник'!$A$1:$Z$1))), 0))</f>
        <v/>
      </c>
    </row>
    <row r="393" spans="3:3" ht="13.75" customHeight="1" x14ac:dyDescent="0.2">
      <c r="C393" s="15" t="str">
        <f>IF(E393="","",VLOOKUP(E393, 'SKU заквасочник'!$A$1:$Z$80, IF(D393="-", 11, IF(D393="", 11,  MATCH(D393&amp;"", 'SKU заквасочник'!$A$1:$Z$1))), 0))</f>
        <v/>
      </c>
    </row>
    <row r="394" spans="3:3" ht="13.75" customHeight="1" x14ac:dyDescent="0.2">
      <c r="C394" s="15" t="str">
        <f>IF(E394="","",VLOOKUP(E394, 'SKU заквасочник'!$A$1:$Z$80, IF(D394="-", 11, IF(D394="", 11,  MATCH(D394&amp;"", 'SKU заквасочник'!$A$1:$Z$1))), 0))</f>
        <v/>
      </c>
    </row>
    <row r="395" spans="3:3" ht="13.75" customHeight="1" x14ac:dyDescent="0.2">
      <c r="C395" s="15" t="str">
        <f>IF(E395="","",VLOOKUP(E395, 'SKU заквасочник'!$A$1:$Z$80, IF(D395="-", 11, IF(D395="", 11,  MATCH(D395&amp;"", 'SKU заквасочник'!$A$1:$Z$1))), 0))</f>
        <v/>
      </c>
    </row>
    <row r="396" spans="3:3" ht="13.75" customHeight="1" x14ac:dyDescent="0.2">
      <c r="C396" s="15" t="str">
        <f>IF(E396="","",VLOOKUP(E396, 'SKU заквасочник'!$A$1:$Z$80, IF(D396="-", 11, IF(D396="", 11,  MATCH(D396&amp;"", 'SKU заквасочник'!$A$1:$Z$1))), 0))</f>
        <v/>
      </c>
    </row>
    <row r="397" spans="3:3" ht="13.75" customHeight="1" x14ac:dyDescent="0.2">
      <c r="C397" s="15" t="str">
        <f>IF(E397="","",VLOOKUP(E397, 'SKU заквасочник'!$A$1:$Z$80, IF(D397="-", 11, IF(D397="", 11,  MATCH(D397&amp;"", 'SKU заквасочник'!$A$1:$Z$1))), 0))</f>
        <v/>
      </c>
    </row>
    <row r="398" spans="3:3" ht="13.75" customHeight="1" x14ac:dyDescent="0.2">
      <c r="C398" s="15" t="str">
        <f>IF(E398="","",VLOOKUP(E398, 'SKU заквасочник'!$A$1:$Z$80, IF(D398="-", 11, IF(D398="", 11,  MATCH(D398&amp;"", 'SKU заквасочник'!$A$1:$Z$1))), 0))</f>
        <v/>
      </c>
    </row>
    <row r="399" spans="3:3" ht="13.75" customHeight="1" x14ac:dyDescent="0.2">
      <c r="C399" s="15" t="str">
        <f>IF(E399="","",VLOOKUP(E399, 'SKU заквасочник'!$A$1:$Z$80, IF(D399="-", 11, IF(D399="", 11,  MATCH(D399&amp;"", 'SKU заквасочник'!$A$1:$Z$1))), 0))</f>
        <v/>
      </c>
    </row>
  </sheetData>
  <mergeCells count="13">
    <mergeCell ref="R1:R2"/>
    <mergeCell ref="S1:S2"/>
    <mergeCell ref="T1:T2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conditionalFormatting sqref="B3:B5 B8:B12 B21:B156">
    <cfRule type="expression" dxfId="244" priority="308">
      <formula>$B3&lt;&gt;#REF!</formula>
    </cfRule>
    <cfRule type="expression" dxfId="243" priority="309">
      <formula>$B3&lt;&gt;#REF!</formula>
    </cfRule>
    <cfRule type="expression" dxfId="242" priority="314">
      <formula>$B3&lt;&gt;#REF!</formula>
    </cfRule>
    <cfRule type="expression" dxfId="241" priority="315">
      <formula>$B3&lt;&gt;#REF!</formula>
    </cfRule>
    <cfRule type="expression" dxfId="240" priority="316">
      <formula>$B3&lt;&gt;#REF!</formula>
    </cfRule>
    <cfRule type="expression" dxfId="239" priority="317">
      <formula>$B3&lt;&gt;#REF!</formula>
    </cfRule>
    <cfRule type="expression" dxfId="238" priority="323">
      <formula>$B3&lt;&gt;#REF!</formula>
    </cfRule>
    <cfRule type="expression" dxfId="237" priority="324">
      <formula>$B3&lt;&gt;#REF!</formula>
    </cfRule>
    <cfRule type="expression" dxfId="236" priority="325">
      <formula>$B3&lt;&gt;#REF!</formula>
    </cfRule>
    <cfRule type="expression" dxfId="235" priority="326">
      <formula>$B3&lt;&gt;#REF!</formula>
    </cfRule>
    <cfRule type="expression" dxfId="234" priority="327">
      <formula>$B3&lt;&gt;#REF!</formula>
    </cfRule>
    <cfRule type="expression" dxfId="233" priority="328">
      <formula>$B3&lt;&gt;#REF!</formula>
    </cfRule>
    <cfRule type="expression" dxfId="232" priority="329">
      <formula>$B3&lt;&gt;#REF!</formula>
    </cfRule>
    <cfRule type="expression" dxfId="231" priority="330">
      <formula>$B3&lt;&gt;#REF!</formula>
    </cfRule>
    <cfRule type="expression" dxfId="230" priority="331">
      <formula>$B3&lt;&gt;#REF!</formula>
    </cfRule>
    <cfRule type="expression" dxfId="229" priority="332">
      <formula>$B3&lt;&gt;#REF!</formula>
    </cfRule>
    <cfRule type="expression" dxfId="228" priority="333">
      <formula>$B3&lt;&gt;#REF!</formula>
    </cfRule>
    <cfRule type="expression" dxfId="227" priority="334">
      <formula>$B3&lt;&gt;#REF!</formula>
    </cfRule>
  </conditionalFormatting>
  <conditionalFormatting sqref="H8:H12 H1048459:H1048556">
    <cfRule type="expression" dxfId="226" priority="310">
      <formula>IF(J126="",0, H126)  &lt; - 0.05* IF(J126="",0,J126)</formula>
    </cfRule>
    <cfRule type="expression" dxfId="225" priority="311">
      <formula>AND(IF(J126="",0, H126)  &gt;= - 0.05* IF(J126="",0,J126), IF(J126="",0, H126) &lt; 0)</formula>
    </cfRule>
    <cfRule type="expression" dxfId="224" priority="312">
      <formula>AND(IF(J126="",0, H126)  &lt;= 0.05* IF(J126="",0,J126), IF(J126="",0, H126) &gt; 0)</formula>
    </cfRule>
    <cfRule type="expression" dxfId="223" priority="313">
      <formula>IF(J126="",0,H126)  &gt; 0.05* IF(J126="",0,J126)</formula>
    </cfRule>
  </conditionalFormatting>
  <conditionalFormatting sqref="H3:H5 H8:H12 H21:H198">
    <cfRule type="expression" dxfId="222" priority="335">
      <formula>IF(J3="",0, H3)  &lt; - 0.05* IF(J3="",0,J3)</formula>
    </cfRule>
    <cfRule type="expression" dxfId="221" priority="336">
      <formula>AND(IF(J3="",0, H3)  &gt;= - 0.05* IF(J3="",0,J3), IF(J3="",0, H3) &lt; 0)</formula>
    </cfRule>
    <cfRule type="expression" dxfId="220" priority="337">
      <formula>AND(IF(J3="",0, H3)  &lt;= 0.05* IF(J3="",0,J3), IF(J3="",0, H3) &gt; 0)</formula>
    </cfRule>
    <cfRule type="expression" dxfId="219" priority="338">
      <formula>IF(J3="",0,H3)  &gt; 0.05* IF(J3="",0,J3)</formula>
    </cfRule>
    <cfRule type="expression" dxfId="218" priority="339">
      <formula>IF(J3="",0, H3)  &lt; - 0.05* IF(J3="",0,J3)</formula>
    </cfRule>
    <cfRule type="expression" dxfId="217" priority="340">
      <formula>AND(IF(J3="",0, H3)  &gt;= - 0.05* IF(J3="",0,J3), IF(J3="",0, H3) &lt; 0)</formula>
    </cfRule>
    <cfRule type="expression" dxfId="216" priority="341">
      <formula>AND(IF(J3="",0, H3)  &lt;= 0.05* IF(J3="",0,J3), IF(J3="",0, H3) &gt; 0)</formula>
    </cfRule>
    <cfRule type="expression" dxfId="215" priority="342">
      <formula>IF(J3="",0,H3)  &gt; 0.05* IF(J3="",0,J3)</formula>
    </cfRule>
    <cfRule type="expression" dxfId="214" priority="343">
      <formula>IF(J3="",0, H3)  &lt; - 0.05* IF(J3="",0,J3)</formula>
    </cfRule>
    <cfRule type="expression" dxfId="213" priority="344">
      <formula>AND(IF(J3="",0, H3)  &gt;= - 0.05* IF(J3="",0,J3), IF(J3="",0, H3) &lt; 0)</formula>
    </cfRule>
    <cfRule type="expression" dxfId="212" priority="345">
      <formula>AND(IF(J3="",0, H3)  &lt;= 0.05* IF(J3="",0,J3), IF(J3="",0, H3) &gt; 0)</formula>
    </cfRule>
    <cfRule type="expression" dxfId="211" priority="346">
      <formula>IF(J3="",0,H3)  &gt; 0.05* IF(J3="",0,J3)</formula>
    </cfRule>
  </conditionalFormatting>
  <conditionalFormatting sqref="H5">
    <cfRule type="expression" dxfId="210" priority="347">
      <formula>IF(J125="",0, H125)  &lt; - 0.05* IF(J125="",0,J125)</formula>
    </cfRule>
    <cfRule type="expression" dxfId="209" priority="348">
      <formula>AND(IF(J125="",0, H125)  &gt;= - 0.05* IF(J125="",0,J125), IF(J125="",0, H125) &lt; 0)</formula>
    </cfRule>
    <cfRule type="expression" dxfId="208" priority="349">
      <formula>AND(IF(J125="",0, H125)  &lt;= 0.05* IF(J125="",0,J125), IF(J125="",0, H125) &gt; 0)</formula>
    </cfRule>
    <cfRule type="expression" dxfId="207" priority="350">
      <formula>IF(J125="",0,H125)  &gt; 0.05* IF(J125="",0,J125)</formula>
    </cfRule>
  </conditionalFormatting>
  <conditionalFormatting sqref="B6:B7">
    <cfRule type="expression" dxfId="206" priority="273">
      <formula>$B6&lt;&gt;#REF!</formula>
    </cfRule>
    <cfRule type="expression" dxfId="205" priority="274">
      <formula>$B6&lt;&gt;#REF!</formula>
    </cfRule>
    <cfRule type="expression" dxfId="204" priority="279">
      <formula>$B6&lt;&gt;#REF!</formula>
    </cfRule>
    <cfRule type="expression" dxfId="203" priority="280">
      <formula>$B6&lt;&gt;#REF!</formula>
    </cfRule>
    <cfRule type="expression" dxfId="202" priority="281">
      <formula>$B6&lt;&gt;#REF!</formula>
    </cfRule>
    <cfRule type="expression" dxfId="201" priority="282">
      <formula>$B6&lt;&gt;#REF!</formula>
    </cfRule>
    <cfRule type="expression" dxfId="200" priority="283">
      <formula>$B6&lt;&gt;#REF!</formula>
    </cfRule>
    <cfRule type="expression" dxfId="199" priority="284">
      <formula>$B6&lt;&gt;#REF!</formula>
    </cfRule>
    <cfRule type="expression" dxfId="198" priority="285">
      <formula>$B6&lt;&gt;#REF!</formula>
    </cfRule>
    <cfRule type="expression" dxfId="197" priority="286">
      <formula>$B6&lt;&gt;#REF!</formula>
    </cfRule>
    <cfRule type="expression" dxfId="196" priority="287">
      <formula>$B6&lt;&gt;#REF!</formula>
    </cfRule>
    <cfRule type="expression" dxfId="195" priority="288">
      <formula>$B6&lt;&gt;#REF!</formula>
    </cfRule>
    <cfRule type="expression" dxfId="194" priority="289">
      <formula>$B6&lt;&gt;#REF!</formula>
    </cfRule>
    <cfRule type="expression" dxfId="193" priority="290">
      <formula>$B6&lt;&gt;#REF!</formula>
    </cfRule>
    <cfRule type="expression" dxfId="192" priority="291">
      <formula>$B6&lt;&gt;#REF!</formula>
    </cfRule>
    <cfRule type="expression" dxfId="191" priority="292">
      <formula>$B6&lt;&gt;#REF!</formula>
    </cfRule>
    <cfRule type="expression" dxfId="190" priority="293">
      <formula>$B6&lt;&gt;#REF!</formula>
    </cfRule>
    <cfRule type="expression" dxfId="189" priority="294">
      <formula>$B6&lt;&gt;#REF!</formula>
    </cfRule>
  </conditionalFormatting>
  <conditionalFormatting sqref="H6:H7">
    <cfRule type="expression" dxfId="188" priority="275">
      <formula>IF(J124="",0, H124)  &lt; - 0.05* IF(J124="",0,J124)</formula>
    </cfRule>
    <cfRule type="expression" dxfId="187" priority="276">
      <formula>AND(IF(J124="",0, H124)  &gt;= - 0.05* IF(J124="",0,J124), IF(J124="",0, H124) &lt; 0)</formula>
    </cfRule>
    <cfRule type="expression" dxfId="186" priority="277">
      <formula>AND(IF(J124="",0, H124)  &lt;= 0.05* IF(J124="",0,J124), IF(J124="",0, H124) &gt; 0)</formula>
    </cfRule>
    <cfRule type="expression" dxfId="185" priority="278">
      <formula>IF(J124="",0,H124)  &gt; 0.05* IF(J124="",0,J124)</formula>
    </cfRule>
  </conditionalFormatting>
  <conditionalFormatting sqref="H6:H7">
    <cfRule type="expression" dxfId="184" priority="295">
      <formula>IF(J6="",0, H6)  &lt; - 0.05* IF(J6="",0,J6)</formula>
    </cfRule>
    <cfRule type="expression" dxfId="183" priority="296">
      <formula>AND(IF(J6="",0, H6)  &gt;= - 0.05* IF(J6="",0,J6), IF(J6="",0, H6) &lt; 0)</formula>
    </cfRule>
    <cfRule type="expression" dxfId="182" priority="297">
      <formula>AND(IF(J6="",0, H6)  &lt;= 0.05* IF(J6="",0,J6), IF(J6="",0, H6) &gt; 0)</formula>
    </cfRule>
    <cfRule type="expression" dxfId="181" priority="298">
      <formula>IF(J6="",0,H6)  &gt; 0.05* IF(J6="",0,J6)</formula>
    </cfRule>
    <cfRule type="expression" dxfId="180" priority="299">
      <formula>IF(J6="",0, H6)  &lt; - 0.05* IF(J6="",0,J6)</formula>
    </cfRule>
    <cfRule type="expression" dxfId="179" priority="300">
      <formula>AND(IF(J6="",0, H6)  &gt;= - 0.05* IF(J6="",0,J6), IF(J6="",0, H6) &lt; 0)</formula>
    </cfRule>
    <cfRule type="expression" dxfId="178" priority="301">
      <formula>AND(IF(J6="",0, H6)  &lt;= 0.05* IF(J6="",0,J6), IF(J6="",0, H6) &gt; 0)</formula>
    </cfRule>
    <cfRule type="expression" dxfId="177" priority="302">
      <formula>IF(J6="",0,H6)  &gt; 0.05* IF(J6="",0,J6)</formula>
    </cfRule>
    <cfRule type="expression" dxfId="176" priority="303">
      <formula>IF(J6="",0, H6)  &lt; - 0.05* IF(J6="",0,J6)</formula>
    </cfRule>
    <cfRule type="expression" dxfId="175" priority="304">
      <formula>AND(IF(J6="",0, H6)  &gt;= - 0.05* IF(J6="",0,J6), IF(J6="",0, H6) &lt; 0)</formula>
    </cfRule>
    <cfRule type="expression" dxfId="174" priority="305">
      <formula>AND(IF(J6="",0, H6)  &lt;= 0.05* IF(J6="",0,J6), IF(J6="",0, H6) &gt; 0)</formula>
    </cfRule>
    <cfRule type="expression" dxfId="173" priority="306">
      <formula>IF(J6="",0,H6)  &gt; 0.05* IF(J6="",0,J6)</formula>
    </cfRule>
  </conditionalFormatting>
  <conditionalFormatting sqref="H1048457:H1048458">
    <cfRule type="expression" dxfId="172" priority="395">
      <formula>IF(J1="",0, H1)  &lt; - 0.05* IF(J1="",0,J1)</formula>
    </cfRule>
    <cfRule type="expression" dxfId="171" priority="396">
      <formula>AND(IF(J1="",0, H1)  &gt;= - 0.05* IF(J1="",0,J1), IF(J1="",0, H1) &lt; 0)</formula>
    </cfRule>
    <cfRule type="expression" dxfId="170" priority="397">
      <formula>AND(IF(J1="",0, H1)  &lt;= 0.05* IF(J1="",0,J1), IF(J1="",0, H1) &gt; 0)</formula>
    </cfRule>
    <cfRule type="expression" dxfId="169" priority="398">
      <formula>IF(J1="",0,H1)  &gt; 0.05* IF(J1="",0,J1)</formula>
    </cfRule>
  </conditionalFormatting>
  <conditionalFormatting sqref="B13:B14">
    <cfRule type="expression" dxfId="168" priority="239">
      <formula>$B13&lt;&gt;#REF!</formula>
    </cfRule>
    <cfRule type="expression" dxfId="167" priority="240">
      <formula>$B13&lt;&gt;#REF!</formula>
    </cfRule>
    <cfRule type="expression" dxfId="166" priority="245">
      <formula>$B13&lt;&gt;#REF!</formula>
    </cfRule>
    <cfRule type="expression" dxfId="165" priority="246">
      <formula>$B13&lt;&gt;#REF!</formula>
    </cfRule>
    <cfRule type="expression" dxfId="164" priority="247">
      <formula>$B13&lt;&gt;#REF!</formula>
    </cfRule>
    <cfRule type="expression" dxfId="163" priority="248">
      <formula>$B13&lt;&gt;#REF!</formula>
    </cfRule>
    <cfRule type="expression" dxfId="162" priority="249">
      <formula>$B13&lt;&gt;#REF!</formula>
    </cfRule>
    <cfRule type="expression" dxfId="161" priority="250">
      <formula>$B13&lt;&gt;#REF!</formula>
    </cfRule>
    <cfRule type="expression" dxfId="160" priority="251">
      <formula>$B13&lt;&gt;#REF!</formula>
    </cfRule>
    <cfRule type="expression" dxfId="159" priority="252">
      <formula>$B13&lt;&gt;#REF!</formula>
    </cfRule>
    <cfRule type="expression" dxfId="158" priority="253">
      <formula>$B13&lt;&gt;#REF!</formula>
    </cfRule>
    <cfRule type="expression" dxfId="157" priority="254">
      <formula>$B13&lt;&gt;#REF!</formula>
    </cfRule>
    <cfRule type="expression" dxfId="156" priority="255">
      <formula>$B13&lt;&gt;#REF!</formula>
    </cfRule>
    <cfRule type="expression" dxfId="155" priority="256">
      <formula>$B13&lt;&gt;#REF!</formula>
    </cfRule>
    <cfRule type="expression" dxfId="154" priority="257">
      <formula>$B13&lt;&gt;#REF!</formula>
    </cfRule>
    <cfRule type="expression" dxfId="153" priority="258">
      <formula>$B13&lt;&gt;#REF!</formula>
    </cfRule>
    <cfRule type="expression" dxfId="152" priority="259">
      <formula>$B13&lt;&gt;#REF!</formula>
    </cfRule>
    <cfRule type="expression" dxfId="151" priority="260">
      <formula>$B13&lt;&gt;#REF!</formula>
    </cfRule>
  </conditionalFormatting>
  <conditionalFormatting sqref="H13:H14">
    <cfRule type="expression" dxfId="150" priority="241">
      <formula>IF(J131="",0, H131)  &lt; - 0.05* IF(J131="",0,J131)</formula>
    </cfRule>
    <cfRule type="expression" dxfId="149" priority="242">
      <formula>AND(IF(J131="",0, H131)  &gt;= - 0.05* IF(J131="",0,J131), IF(J131="",0, H131) &lt; 0)</formula>
    </cfRule>
    <cfRule type="expression" dxfId="148" priority="243">
      <formula>AND(IF(J131="",0, H131)  &lt;= 0.05* IF(J131="",0,J131), IF(J131="",0, H131) &gt; 0)</formula>
    </cfRule>
    <cfRule type="expression" dxfId="147" priority="244">
      <formula>IF(J131="",0,H131)  &gt; 0.05* IF(J131="",0,J131)</formula>
    </cfRule>
  </conditionalFormatting>
  <conditionalFormatting sqref="H13:H14">
    <cfRule type="expression" dxfId="146" priority="261">
      <formula>IF(J13="",0, H13)  &lt; - 0.05* IF(J13="",0,J13)</formula>
    </cfRule>
    <cfRule type="expression" dxfId="145" priority="262">
      <formula>AND(IF(J13="",0, H13)  &gt;= - 0.05* IF(J13="",0,J13), IF(J13="",0, H13) &lt; 0)</formula>
    </cfRule>
    <cfRule type="expression" dxfId="144" priority="263">
      <formula>AND(IF(J13="",0, H13)  &lt;= 0.05* IF(J13="",0,J13), IF(J13="",0, H13) &gt; 0)</formula>
    </cfRule>
    <cfRule type="expression" dxfId="143" priority="264">
      <formula>IF(J13="",0,H13)  &gt; 0.05* IF(J13="",0,J13)</formula>
    </cfRule>
    <cfRule type="expression" dxfId="142" priority="265">
      <formula>IF(J13="",0, H13)  &lt; - 0.05* IF(J13="",0,J13)</formula>
    </cfRule>
    <cfRule type="expression" dxfId="141" priority="266">
      <formula>AND(IF(J13="",0, H13)  &gt;= - 0.05* IF(J13="",0,J13), IF(J13="",0, H13) &lt; 0)</formula>
    </cfRule>
    <cfRule type="expression" dxfId="140" priority="267">
      <formula>AND(IF(J13="",0, H13)  &lt;= 0.05* IF(J13="",0,J13), IF(J13="",0, H13) &gt; 0)</formula>
    </cfRule>
    <cfRule type="expression" dxfId="139" priority="268">
      <formula>IF(J13="",0,H13)  &gt; 0.05* IF(J13="",0,J13)</formula>
    </cfRule>
    <cfRule type="expression" dxfId="138" priority="269">
      <formula>IF(J13="",0, H13)  &lt; - 0.05* IF(J13="",0,J13)</formula>
    </cfRule>
    <cfRule type="expression" dxfId="137" priority="270">
      <formula>AND(IF(J13="",0, H13)  &gt;= - 0.05* IF(J13="",0,J13), IF(J13="",0, H13) &lt; 0)</formula>
    </cfRule>
    <cfRule type="expression" dxfId="136" priority="271">
      <formula>AND(IF(J13="",0, H13)  &lt;= 0.05* IF(J13="",0,J13), IF(J13="",0, H13) &gt; 0)</formula>
    </cfRule>
    <cfRule type="expression" dxfId="135" priority="272">
      <formula>IF(J13="",0,H13)  &gt; 0.05* IF(J13="",0,J13)</formula>
    </cfRule>
  </conditionalFormatting>
  <conditionalFormatting sqref="H24:H1048447">
    <cfRule type="expression" dxfId="134" priority="408">
      <formula>IF(J143="",0, H143)  &lt; - 0.05* IF(J143="",0,J143)</formula>
    </cfRule>
    <cfRule type="expression" dxfId="133" priority="409">
      <formula>AND(IF(J143="",0, H143)  &gt;= - 0.05* IF(J143="",0,J143), IF(J143="",0, H143) &lt; 0)</formula>
    </cfRule>
    <cfRule type="expression" dxfId="132" priority="410">
      <formula>AND(IF(J143="",0, H143)  &lt;= 0.05* IF(J143="",0,J143), IF(J143="",0, H143) &gt; 0)</formula>
    </cfRule>
    <cfRule type="expression" dxfId="131" priority="411">
      <formula>IF(J143="",0,H143)  &gt; 0.05* IF(J143="",0,J143)</formula>
    </cfRule>
  </conditionalFormatting>
  <conditionalFormatting sqref="B17:B18">
    <cfRule type="expression" dxfId="130" priority="205">
      <formula>$B17&lt;&gt;#REF!</formula>
    </cfRule>
    <cfRule type="expression" dxfId="129" priority="206">
      <formula>$B17&lt;&gt;#REF!</formula>
    </cfRule>
    <cfRule type="expression" dxfId="128" priority="211">
      <formula>$B17&lt;&gt;#REF!</formula>
    </cfRule>
    <cfRule type="expression" dxfId="127" priority="212">
      <formula>$B17&lt;&gt;#REF!</formula>
    </cfRule>
    <cfRule type="expression" dxfId="126" priority="213">
      <formula>$B17&lt;&gt;#REF!</formula>
    </cfRule>
    <cfRule type="expression" dxfId="125" priority="214">
      <formula>$B17&lt;&gt;#REF!</formula>
    </cfRule>
    <cfRule type="expression" dxfId="124" priority="215">
      <formula>$B17&lt;&gt;#REF!</formula>
    </cfRule>
    <cfRule type="expression" dxfId="123" priority="216">
      <formula>$B17&lt;&gt;#REF!</formula>
    </cfRule>
    <cfRule type="expression" dxfId="122" priority="217">
      <formula>$B17&lt;&gt;#REF!</formula>
    </cfRule>
    <cfRule type="expression" dxfId="121" priority="218">
      <formula>$B17&lt;&gt;#REF!</formula>
    </cfRule>
    <cfRule type="expression" dxfId="120" priority="219">
      <formula>$B17&lt;&gt;#REF!</formula>
    </cfRule>
    <cfRule type="expression" dxfId="119" priority="220">
      <formula>$B17&lt;&gt;#REF!</formula>
    </cfRule>
    <cfRule type="expression" dxfId="118" priority="221">
      <formula>$B17&lt;&gt;#REF!</formula>
    </cfRule>
    <cfRule type="expression" dxfId="117" priority="222">
      <formula>$B17&lt;&gt;#REF!</formula>
    </cfRule>
    <cfRule type="expression" dxfId="116" priority="223">
      <formula>$B17&lt;&gt;#REF!</formula>
    </cfRule>
    <cfRule type="expression" dxfId="115" priority="224">
      <formula>$B17&lt;&gt;#REF!</formula>
    </cfRule>
    <cfRule type="expression" dxfId="114" priority="225">
      <formula>$B17&lt;&gt;#REF!</formula>
    </cfRule>
    <cfRule type="expression" dxfId="113" priority="226">
      <formula>$B17&lt;&gt;#REF!</formula>
    </cfRule>
  </conditionalFormatting>
  <conditionalFormatting sqref="H17:H18">
    <cfRule type="expression" dxfId="112" priority="207">
      <formula>IF(J133="",0, H133)  &lt; - 0.05* IF(J133="",0,J133)</formula>
    </cfRule>
    <cfRule type="expression" dxfId="111" priority="208">
      <formula>AND(IF(J133="",0, H133)  &gt;= - 0.05* IF(J133="",0,J133), IF(J133="",0, H133) &lt; 0)</formula>
    </cfRule>
    <cfRule type="expression" dxfId="110" priority="209">
      <formula>AND(IF(J133="",0, H133)  &lt;= 0.05* IF(J133="",0,J133), IF(J133="",0, H133) &gt; 0)</formula>
    </cfRule>
    <cfRule type="expression" dxfId="109" priority="210">
      <formula>IF(J133="",0,H133)  &gt; 0.05* IF(J133="",0,J133)</formula>
    </cfRule>
  </conditionalFormatting>
  <conditionalFormatting sqref="H17:H18">
    <cfRule type="expression" dxfId="108" priority="227">
      <formula>IF(J17="",0, H17)  &lt; - 0.05* IF(J17="",0,J17)</formula>
    </cfRule>
    <cfRule type="expression" dxfId="107" priority="228">
      <formula>AND(IF(J17="",0, H17)  &gt;= - 0.05* IF(J17="",0,J17), IF(J17="",0, H17) &lt; 0)</formula>
    </cfRule>
    <cfRule type="expression" dxfId="106" priority="229">
      <formula>AND(IF(J17="",0, H17)  &lt;= 0.05* IF(J17="",0,J17), IF(J17="",0, H17) &gt; 0)</formula>
    </cfRule>
    <cfRule type="expression" dxfId="105" priority="230">
      <formula>IF(J17="",0,H17)  &gt; 0.05* IF(J17="",0,J17)</formula>
    </cfRule>
    <cfRule type="expression" dxfId="104" priority="231">
      <formula>IF(J17="",0, H17)  &lt; - 0.05* IF(J17="",0,J17)</formula>
    </cfRule>
    <cfRule type="expression" dxfId="103" priority="232">
      <formula>AND(IF(J17="",0, H17)  &gt;= - 0.05* IF(J17="",0,J17), IF(J17="",0, H17) &lt; 0)</formula>
    </cfRule>
    <cfRule type="expression" dxfId="102" priority="233">
      <formula>AND(IF(J17="",0, H17)  &lt;= 0.05* IF(J17="",0,J17), IF(J17="",0, H17) &gt; 0)</formula>
    </cfRule>
    <cfRule type="expression" dxfId="101" priority="234">
      <formula>IF(J17="",0,H17)  &gt; 0.05* IF(J17="",0,J17)</formula>
    </cfRule>
    <cfRule type="expression" dxfId="100" priority="235">
      <formula>IF(J17="",0, H17)  &lt; - 0.05* IF(J17="",0,J17)</formula>
    </cfRule>
    <cfRule type="expression" dxfId="99" priority="236">
      <formula>AND(IF(J17="",0, H17)  &gt;= - 0.05* IF(J17="",0,J17), IF(J17="",0, H17) &lt; 0)</formula>
    </cfRule>
    <cfRule type="expression" dxfId="98" priority="237">
      <formula>AND(IF(J17="",0, H17)  &lt;= 0.05* IF(J17="",0,J17), IF(J17="",0, H17) &gt; 0)</formula>
    </cfRule>
    <cfRule type="expression" dxfId="97" priority="238">
      <formula>IF(J17="",0,H17)  &gt; 0.05* IF(J17="",0,J17)</formula>
    </cfRule>
  </conditionalFormatting>
  <conditionalFormatting sqref="B15:B16">
    <cfRule type="expression" dxfId="96" priority="171">
      <formula>$B15&lt;&gt;#REF!</formula>
    </cfRule>
    <cfRule type="expression" dxfId="95" priority="172">
      <formula>$B15&lt;&gt;#REF!</formula>
    </cfRule>
    <cfRule type="expression" dxfId="94" priority="177">
      <formula>$B15&lt;&gt;#REF!</formula>
    </cfRule>
    <cfRule type="expression" dxfId="93" priority="178">
      <formula>$B15&lt;&gt;#REF!</formula>
    </cfRule>
    <cfRule type="expression" dxfId="92" priority="179">
      <formula>$B15&lt;&gt;#REF!</formula>
    </cfRule>
    <cfRule type="expression" dxfId="91" priority="180">
      <formula>$B15&lt;&gt;#REF!</formula>
    </cfRule>
    <cfRule type="expression" dxfId="90" priority="181">
      <formula>$B15&lt;&gt;#REF!</formula>
    </cfRule>
    <cfRule type="expression" dxfId="89" priority="182">
      <formula>$B15&lt;&gt;#REF!</formula>
    </cfRule>
    <cfRule type="expression" dxfId="88" priority="183">
      <formula>$B15&lt;&gt;#REF!</formula>
    </cfRule>
    <cfRule type="expression" dxfId="87" priority="184">
      <formula>$B15&lt;&gt;#REF!</formula>
    </cfRule>
    <cfRule type="expression" dxfId="86" priority="185">
      <formula>$B15&lt;&gt;#REF!</formula>
    </cfRule>
    <cfRule type="expression" dxfId="85" priority="186">
      <formula>$B15&lt;&gt;#REF!</formula>
    </cfRule>
    <cfRule type="expression" dxfId="84" priority="187">
      <formula>$B15&lt;&gt;#REF!</formula>
    </cfRule>
    <cfRule type="expression" dxfId="83" priority="188">
      <formula>$B15&lt;&gt;#REF!</formula>
    </cfRule>
    <cfRule type="expression" dxfId="82" priority="189">
      <formula>$B15&lt;&gt;#REF!</formula>
    </cfRule>
    <cfRule type="expression" dxfId="81" priority="190">
      <formula>$B15&lt;&gt;#REF!</formula>
    </cfRule>
    <cfRule type="expression" dxfId="80" priority="191">
      <formula>$B15&lt;&gt;#REF!</formula>
    </cfRule>
    <cfRule type="expression" dxfId="79" priority="192">
      <formula>$B15&lt;&gt;#REF!</formula>
    </cfRule>
  </conditionalFormatting>
  <conditionalFormatting sqref="H15:H16">
    <cfRule type="expression" dxfId="78" priority="173">
      <formula>IF(J133="",0, H133)  &lt; - 0.05* IF(J133="",0,J133)</formula>
    </cfRule>
    <cfRule type="expression" dxfId="77" priority="174">
      <formula>AND(IF(J133="",0, H133)  &gt;= - 0.05* IF(J133="",0,J133), IF(J133="",0, H133) &lt; 0)</formula>
    </cfRule>
    <cfRule type="expression" dxfId="76" priority="175">
      <formula>AND(IF(J133="",0, H133)  &lt;= 0.05* IF(J133="",0,J133), IF(J133="",0, H133) &gt; 0)</formula>
    </cfRule>
    <cfRule type="expression" dxfId="75" priority="176">
      <formula>IF(J133="",0,H133)  &gt; 0.05* IF(J133="",0,J133)</formula>
    </cfRule>
  </conditionalFormatting>
  <conditionalFormatting sqref="H15:H16">
    <cfRule type="expression" dxfId="74" priority="193">
      <formula>IF(J15="",0, H15)  &lt; - 0.05* IF(J15="",0,J15)</formula>
    </cfRule>
    <cfRule type="expression" dxfId="73" priority="194">
      <formula>AND(IF(J15="",0, H15)  &gt;= - 0.05* IF(J15="",0,J15), IF(J15="",0, H15) &lt; 0)</formula>
    </cfRule>
    <cfRule type="expression" dxfId="72" priority="195">
      <formula>AND(IF(J15="",0, H15)  &lt;= 0.05* IF(J15="",0,J15), IF(J15="",0, H15) &gt; 0)</formula>
    </cfRule>
    <cfRule type="expression" dxfId="71" priority="196">
      <formula>IF(J15="",0,H15)  &gt; 0.05* IF(J15="",0,J15)</formula>
    </cfRule>
    <cfRule type="expression" dxfId="70" priority="197">
      <formula>IF(J15="",0, H15)  &lt; - 0.05* IF(J15="",0,J15)</formula>
    </cfRule>
    <cfRule type="expression" dxfId="69" priority="198">
      <formula>AND(IF(J15="",0, H15)  &gt;= - 0.05* IF(J15="",0,J15), IF(J15="",0, H15) &lt; 0)</formula>
    </cfRule>
    <cfRule type="expression" dxfId="68" priority="199">
      <formula>AND(IF(J15="",0, H15)  &lt;= 0.05* IF(J15="",0,J15), IF(J15="",0, H15) &gt; 0)</formula>
    </cfRule>
    <cfRule type="expression" dxfId="67" priority="200">
      <formula>IF(J15="",0,H15)  &gt; 0.05* IF(J15="",0,J15)</formula>
    </cfRule>
    <cfRule type="expression" dxfId="66" priority="201">
      <formula>IF(J15="",0, H15)  &lt; - 0.05* IF(J15="",0,J15)</formula>
    </cfRule>
    <cfRule type="expression" dxfId="65" priority="202">
      <formula>AND(IF(J15="",0, H15)  &gt;= - 0.05* IF(J15="",0,J15), IF(J15="",0, H15) &lt; 0)</formula>
    </cfRule>
    <cfRule type="expression" dxfId="64" priority="203">
      <formula>AND(IF(J15="",0, H15)  &lt;= 0.05* IF(J15="",0,J15), IF(J15="",0, H15) &gt; 0)</formula>
    </cfRule>
    <cfRule type="expression" dxfId="63" priority="204">
      <formula>IF(J15="",0,H15)  &gt; 0.05* IF(J15="",0,J15)</formula>
    </cfRule>
  </conditionalFormatting>
  <conditionalFormatting sqref="B19:B20">
    <cfRule type="expression" dxfId="62" priority="137">
      <formula>$B19&lt;&gt;#REF!</formula>
    </cfRule>
    <cfRule type="expression" dxfId="61" priority="138">
      <formula>$B19&lt;&gt;#REF!</formula>
    </cfRule>
    <cfRule type="expression" dxfId="60" priority="143">
      <formula>$B19&lt;&gt;#REF!</formula>
    </cfRule>
    <cfRule type="expression" dxfId="59" priority="144">
      <formula>$B19&lt;&gt;#REF!</formula>
    </cfRule>
    <cfRule type="expression" dxfId="58" priority="145">
      <formula>$B19&lt;&gt;#REF!</formula>
    </cfRule>
    <cfRule type="expression" dxfId="57" priority="146">
      <formula>$B19&lt;&gt;#REF!</formula>
    </cfRule>
    <cfRule type="expression" dxfId="56" priority="147">
      <formula>$B19&lt;&gt;#REF!</formula>
    </cfRule>
    <cfRule type="expression" dxfId="55" priority="148">
      <formula>$B19&lt;&gt;#REF!</formula>
    </cfRule>
    <cfRule type="expression" dxfId="54" priority="149">
      <formula>$B19&lt;&gt;#REF!</formula>
    </cfRule>
    <cfRule type="expression" dxfId="53" priority="150">
      <formula>$B19&lt;&gt;#REF!</formula>
    </cfRule>
    <cfRule type="expression" dxfId="52" priority="151">
      <formula>$B19&lt;&gt;#REF!</formula>
    </cfRule>
    <cfRule type="expression" dxfId="51" priority="152">
      <formula>$B19&lt;&gt;#REF!</formula>
    </cfRule>
    <cfRule type="expression" dxfId="50" priority="153">
      <formula>$B19&lt;&gt;#REF!</formula>
    </cfRule>
    <cfRule type="expression" dxfId="49" priority="154">
      <formula>$B19&lt;&gt;#REF!</formula>
    </cfRule>
    <cfRule type="expression" dxfId="48" priority="155">
      <formula>$B19&lt;&gt;#REF!</formula>
    </cfRule>
    <cfRule type="expression" dxfId="47" priority="156">
      <formula>$B19&lt;&gt;#REF!</formula>
    </cfRule>
    <cfRule type="expression" dxfId="46" priority="157">
      <formula>$B19&lt;&gt;#REF!</formula>
    </cfRule>
    <cfRule type="expression" dxfId="45" priority="158">
      <formula>$B19&lt;&gt;#REF!</formula>
    </cfRule>
  </conditionalFormatting>
  <conditionalFormatting sqref="H19:H20">
    <cfRule type="expression" dxfId="44" priority="139">
      <formula>IF(J135="",0, H135)  &lt; - 0.05* IF(J135="",0,J135)</formula>
    </cfRule>
    <cfRule type="expression" dxfId="43" priority="140">
      <formula>AND(IF(J135="",0, H135)  &gt;= - 0.05* IF(J135="",0,J135), IF(J135="",0, H135) &lt; 0)</formula>
    </cfRule>
    <cfRule type="expression" dxfId="42" priority="141">
      <formula>AND(IF(J135="",0, H135)  &lt;= 0.05* IF(J135="",0,J135), IF(J135="",0, H135) &gt; 0)</formula>
    </cfRule>
    <cfRule type="expression" dxfId="41" priority="142">
      <formula>IF(J135="",0,H135)  &gt; 0.05* IF(J135="",0,J135)</formula>
    </cfRule>
  </conditionalFormatting>
  <conditionalFormatting sqref="H19:H20">
    <cfRule type="expression" dxfId="40" priority="159">
      <formula>IF(J19="",0, H19)  &lt; - 0.05* IF(J19="",0,J19)</formula>
    </cfRule>
    <cfRule type="expression" dxfId="39" priority="160">
      <formula>AND(IF(J19="",0, H19)  &gt;= - 0.05* IF(J19="",0,J19), IF(J19="",0, H19) &lt; 0)</formula>
    </cfRule>
    <cfRule type="expression" dxfId="38" priority="161">
      <formula>AND(IF(J19="",0, H19)  &lt;= 0.05* IF(J19="",0,J19), IF(J19="",0, H19) &gt; 0)</formula>
    </cfRule>
    <cfRule type="expression" dxfId="37" priority="162">
      <formula>IF(J19="",0,H19)  &gt; 0.05* IF(J19="",0,J19)</formula>
    </cfRule>
    <cfRule type="expression" dxfId="36" priority="163">
      <formula>IF(J19="",0, H19)  &lt; - 0.05* IF(J19="",0,J19)</formula>
    </cfRule>
    <cfRule type="expression" dxfId="35" priority="164">
      <formula>AND(IF(J19="",0, H19)  &gt;= - 0.05* IF(J19="",0,J19), IF(J19="",0, H19) &lt; 0)</formula>
    </cfRule>
    <cfRule type="expression" dxfId="34" priority="165">
      <formula>AND(IF(J19="",0, H19)  &lt;= 0.05* IF(J19="",0,J19), IF(J19="",0, H19) &gt; 0)</formula>
    </cfRule>
    <cfRule type="expression" dxfId="33" priority="166">
      <formula>IF(J19="",0,H19)  &gt; 0.05* IF(J19="",0,J19)</formula>
    </cfRule>
    <cfRule type="expression" dxfId="32" priority="167">
      <formula>IF(J19="",0, H19)  &lt; - 0.05* IF(J19="",0,J19)</formula>
    </cfRule>
    <cfRule type="expression" dxfId="31" priority="168">
      <formula>AND(IF(J19="",0, H19)  &gt;= - 0.05* IF(J19="",0,J19), IF(J19="",0, H19) &lt; 0)</formula>
    </cfRule>
    <cfRule type="expression" dxfId="30" priority="169">
      <formula>AND(IF(J19="",0, H19)  &lt;= 0.05* IF(J19="",0,J19), IF(J19="",0, H19) &gt; 0)</formula>
    </cfRule>
    <cfRule type="expression" dxfId="29" priority="170">
      <formula>IF(J19="",0,H19)  &gt; 0.05* IF(J19="",0,J19)</formula>
    </cfRule>
  </conditionalFormatting>
  <conditionalFormatting sqref="H21:H23">
    <cfRule type="expression" dxfId="28" priority="424">
      <formula>IF(J133="",0, H133)  &lt; - 0.05* IF(J133="",0,J133)</formula>
    </cfRule>
    <cfRule type="expression" dxfId="27" priority="425">
      <formula>AND(IF(J133="",0, H133)  &gt;= - 0.05* IF(J133="",0,J133), IF(J133="",0, H133) &lt; 0)</formula>
    </cfRule>
    <cfRule type="expression" dxfId="26" priority="426">
      <formula>AND(IF(J133="",0, H133)  &lt;= 0.05* IF(J133="",0,J133), IF(J133="",0, H133) &gt; 0)</formula>
    </cfRule>
    <cfRule type="expression" dxfId="25" priority="427">
      <formula>IF(J133="",0,H133)  &gt; 0.05* IF(J133="",0,J133)</formula>
    </cfRule>
  </conditionalFormatting>
  <conditionalFormatting sqref="H1048451:H1048456">
    <cfRule type="expression" dxfId="24" priority="428">
      <formula>IF(J1="",0, H1)  &lt; - 0.05* IF(J1="",0,J1)</formula>
    </cfRule>
    <cfRule type="expression" dxfId="23" priority="429">
      <formula>AND(IF(J1="",0, H1)  &gt;= - 0.05* IF(J1="",0,J1), IF(J1="",0, H1) &lt; 0)</formula>
    </cfRule>
    <cfRule type="expression" dxfId="22" priority="430">
      <formula>AND(IF(J1="",0, H1)  &lt;= 0.05* IF(J1="",0,J1), IF(J1="",0, H1) &gt; 0)</formula>
    </cfRule>
    <cfRule type="expression" dxfId="21" priority="431">
      <formula>IF(J1="",0,H1)  &gt; 0.05* IF(J1="",0,J1)</formula>
    </cfRule>
  </conditionalFormatting>
  <conditionalFormatting sqref="H1048449:H1048450">
    <cfRule type="expression" dxfId="20" priority="448">
      <formula>IF(J1="",0, H1)  &lt; - 0.05* IF(J1="",0,J1)</formula>
    </cfRule>
    <cfRule type="expression" dxfId="19" priority="449">
      <formula>AND(IF(J1="",0, H1)  &gt;= - 0.05* IF(J1="",0,J1), IF(J1="",0, H1) &lt; 0)</formula>
    </cfRule>
    <cfRule type="expression" dxfId="18" priority="450">
      <formula>AND(IF(J1="",0, H1)  &lt;= 0.05* IF(J1="",0,J1), IF(J1="",0, H1) &gt; 0)</formula>
    </cfRule>
    <cfRule type="expression" dxfId="17" priority="451">
      <formula>IF(J1="",0,H1)  &gt; 0.05* IF(J1="",0,J1)</formula>
    </cfRule>
  </conditionalFormatting>
  <conditionalFormatting sqref="H1048565:H1048576">
    <cfRule type="expression" dxfId="16" priority="460">
      <formula>IF(J96="",0, H96)  &lt; - 0.05* IF(J96="",0,J96)</formula>
    </cfRule>
    <cfRule type="expression" dxfId="15" priority="461">
      <formula>AND(IF(J96="",0, H96)  &gt;= - 0.05* IF(J96="",0,J96), IF(J96="",0, H96) &lt; 0)</formula>
    </cfRule>
    <cfRule type="expression" dxfId="14" priority="462">
      <formula>AND(IF(J96="",0, H96)  &lt;= 0.05* IF(J96="",0,J96), IF(J96="",0, H96) &gt; 0)</formula>
    </cfRule>
    <cfRule type="expression" dxfId="13" priority="463">
      <formula>IF(J96="",0,H96)  &gt; 0.05* IF(J96="",0,J96)</formula>
    </cfRule>
  </conditionalFormatting>
  <conditionalFormatting sqref="H1048557:H1048564">
    <cfRule type="expression" dxfId="12" priority="503">
      <formula>IF(J89="",0, H89)  &lt; - 0.05* IF(J89="",0,J89)</formula>
    </cfRule>
    <cfRule type="expression" dxfId="11" priority="504">
      <formula>AND(IF(J89="",0, H89)  &gt;= - 0.05* IF(J89="",0,J89), IF(J89="",0, H89) &lt; 0)</formula>
    </cfRule>
    <cfRule type="expression" dxfId="10" priority="505">
      <formula>AND(IF(J89="",0, H89)  &lt;= 0.05* IF(J89="",0,J89), IF(J89="",0, H89) &gt; 0)</formula>
    </cfRule>
    <cfRule type="expression" dxfId="9" priority="506">
      <formula>IF(J89="",0,H89)  &gt; 0.05* IF(J89="",0,J89)</formula>
    </cfRule>
  </conditionalFormatting>
  <conditionalFormatting sqref="H1048448">
    <cfRule type="expression" dxfId="8" priority="567">
      <formula>IF(J1="",0, H1)  &lt; - 0.05* IF(J1="",0,J1)</formula>
    </cfRule>
    <cfRule type="expression" dxfId="7" priority="568">
      <formula>AND(IF(J1="",0, H1)  &gt;= - 0.05* IF(J1="",0,J1), IF(J1="",0, H1) &lt; 0)</formula>
    </cfRule>
    <cfRule type="expression" dxfId="6" priority="569">
      <formula>AND(IF(J1="",0, H1)  &lt;= 0.05* IF(J1="",0,J1), IF(J1="",0, H1) &gt; 0)</formula>
    </cfRule>
    <cfRule type="expression" dxfId="5" priority="570">
      <formula>IF(J1="",0,H1)  &gt; 0.05* IF(J1="",0,J1)</formula>
    </cfRule>
  </conditionalFormatting>
  <conditionalFormatting sqref="H2">
    <cfRule type="expression" dxfId="4" priority="575">
      <formula>SUMIF(H3:H124,"&gt;0")-SUMIF(H3:H124,"&lt;0") &gt; 1</formula>
    </cfRule>
    <cfRule type="expression" dxfId="3" priority="576">
      <formula>IF(J2="",0, H2)  &lt; - 0.05* IF(J2="",0,J2)</formula>
    </cfRule>
    <cfRule type="expression" dxfId="2" priority="577">
      <formula>AND(IF(J2="",0, H2)  &gt;= - 0.05* IF(J2="",0,J2), IF(J2="",0, H2) &lt; 0)</formula>
    </cfRule>
    <cfRule type="expression" dxfId="1" priority="578">
      <formula>AND(IF(J2="",0, H2)  &lt;= 0.05* IF(J2="",0,J2), IF(J2="",0, H2) &gt; 0)</formula>
    </cfRule>
    <cfRule type="expression" dxfId="0" priority="579">
      <formula>IF(J2="",0,H2)  &gt; 0.05* IF(J2="",0,J2)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200-000000000000}">
          <x14:formula1>
            <xm:f>'SKU Маскарпоне'!$A$1:$A$50</xm:f>
          </x14:formula1>
          <x14:formula2>
            <xm:f>0</xm:f>
          </x14:formula2>
          <xm:sqref>E3:E101</xm:sqref>
        </x14:dataValidation>
        <x14:dataValidation type="list" showInputMessage="1" xr:uid="{00000000-0002-0000-0200-000001000000}">
          <x14:formula1>
            <xm:f>'SKU Маскарпоне'!$B$1:$B$50</xm:f>
          </x14:formula1>
          <x14:formula2>
            <xm:f>0</xm:f>
          </x14:formula2>
          <xm:sqref>B3:B156</xm:sqref>
        </x14:dataValidation>
        <x14:dataValidation type="list" operator="equal" showErrorMessage="1" xr:uid="{00000000-0002-0000-0200-000002000000}">
          <x14:formula1>
            <xm:f>Заквасочники!$A$2:$A$25</xm:f>
          </x14:formula1>
          <x14:formula2>
            <xm:f>0</xm:f>
          </x14:formula2>
          <xm:sqref>D3:D101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7"/>
  <sheetViews>
    <sheetView topLeftCell="A19" zoomScaleNormal="100" workbookViewId="0">
      <selection activeCell="E12" sqref="E12"/>
    </sheetView>
  </sheetViews>
  <sheetFormatPr baseColWidth="10" defaultColWidth="8.83203125" defaultRowHeight="15" x14ac:dyDescent="0.2"/>
  <cols>
    <col min="1" max="1025" width="9.1640625" style="1" customWidth="1"/>
  </cols>
  <sheetData>
    <row r="1" spans="1:3" x14ac:dyDescent="0.2">
      <c r="A1" s="37" t="s">
        <v>353</v>
      </c>
      <c r="B1" s="37" t="s">
        <v>353</v>
      </c>
      <c r="C1" s="37" t="s">
        <v>353</v>
      </c>
    </row>
    <row r="2" spans="1:3" x14ac:dyDescent="0.2">
      <c r="A2" s="37" t="s">
        <v>115</v>
      </c>
      <c r="B2" s="37" t="s">
        <v>306</v>
      </c>
      <c r="C2" s="37">
        <v>1</v>
      </c>
    </row>
    <row r="3" spans="1:3" x14ac:dyDescent="0.2">
      <c r="A3" s="37" t="s">
        <v>116</v>
      </c>
      <c r="B3" s="37" t="s">
        <v>306</v>
      </c>
      <c r="C3" s="37">
        <v>1</v>
      </c>
    </row>
    <row r="4" spans="1:3" x14ac:dyDescent="0.2">
      <c r="A4" s="37" t="s">
        <v>114</v>
      </c>
      <c r="B4" s="37" t="s">
        <v>306</v>
      </c>
      <c r="C4" s="37">
        <v>1</v>
      </c>
    </row>
    <row r="5" spans="1:3" x14ac:dyDescent="0.2">
      <c r="A5" s="37" t="s">
        <v>113</v>
      </c>
      <c r="B5" s="37" t="s">
        <v>306</v>
      </c>
      <c r="C5" s="37">
        <v>1</v>
      </c>
    </row>
    <row r="6" spans="1:3" x14ac:dyDescent="0.2">
      <c r="A6" s="37" t="s">
        <v>111</v>
      </c>
      <c r="B6" s="37" t="s">
        <v>306</v>
      </c>
      <c r="C6" s="37">
        <v>1</v>
      </c>
    </row>
    <row r="7" spans="1:3" x14ac:dyDescent="0.2">
      <c r="A7" s="37" t="s">
        <v>117</v>
      </c>
      <c r="B7" s="37" t="s">
        <v>306</v>
      </c>
      <c r="C7" s="37">
        <v>1</v>
      </c>
    </row>
    <row r="8" spans="1:3" x14ac:dyDescent="0.2">
      <c r="A8" s="37" t="s">
        <v>109</v>
      </c>
      <c r="B8" s="37" t="s">
        <v>306</v>
      </c>
      <c r="C8" s="37">
        <v>1</v>
      </c>
    </row>
    <row r="9" spans="1:3" x14ac:dyDescent="0.2">
      <c r="A9" s="37" t="s">
        <v>112</v>
      </c>
      <c r="B9" s="37" t="s">
        <v>306</v>
      </c>
      <c r="C9" s="37">
        <v>1</v>
      </c>
    </row>
    <row r="10" spans="1:3" x14ac:dyDescent="0.2">
      <c r="A10" s="37" t="s">
        <v>110</v>
      </c>
      <c r="B10" s="37" t="s">
        <v>306</v>
      </c>
      <c r="C10" s="37">
        <v>1</v>
      </c>
    </row>
    <row r="11" spans="1:3" x14ac:dyDescent="0.2">
      <c r="A11" s="37" t="s">
        <v>108</v>
      </c>
      <c r="B11" s="37" t="s">
        <v>315</v>
      </c>
      <c r="C11" s="37">
        <v>1.5</v>
      </c>
    </row>
    <row r="12" spans="1:3" x14ac:dyDescent="0.2">
      <c r="A12" s="37" t="s">
        <v>107</v>
      </c>
      <c r="B12" s="37" t="s">
        <v>315</v>
      </c>
      <c r="C12" s="37">
        <v>1.5</v>
      </c>
    </row>
    <row r="13" spans="1:3" x14ac:dyDescent="0.2">
      <c r="A13" s="37" t="s">
        <v>120</v>
      </c>
      <c r="B13" s="37" t="s">
        <v>322</v>
      </c>
      <c r="C13" s="37">
        <v>1</v>
      </c>
    </row>
    <row r="14" spans="1:3" x14ac:dyDescent="0.2">
      <c r="A14" s="37" t="s">
        <v>133</v>
      </c>
      <c r="B14" s="37" t="s">
        <v>325</v>
      </c>
      <c r="C14" s="37">
        <v>1</v>
      </c>
    </row>
    <row r="15" spans="1:3" x14ac:dyDescent="0.2">
      <c r="A15" s="37" t="s">
        <v>132</v>
      </c>
      <c r="B15" s="37" t="s">
        <v>322</v>
      </c>
      <c r="C15" s="37">
        <v>1</v>
      </c>
    </row>
    <row r="16" spans="1:3" x14ac:dyDescent="0.2">
      <c r="A16" s="37" t="s">
        <v>119</v>
      </c>
      <c r="B16" s="37" t="s">
        <v>322</v>
      </c>
      <c r="C16" s="37">
        <v>1</v>
      </c>
    </row>
    <row r="17" spans="1:3" x14ac:dyDescent="0.2">
      <c r="A17" s="37" t="s">
        <v>131</v>
      </c>
      <c r="B17" s="37" t="s">
        <v>322</v>
      </c>
      <c r="C17" s="37">
        <v>1</v>
      </c>
    </row>
    <row r="18" spans="1:3" x14ac:dyDescent="0.2">
      <c r="A18" s="37" t="s">
        <v>129</v>
      </c>
      <c r="B18" s="37" t="s">
        <v>322</v>
      </c>
      <c r="C18" s="37">
        <v>1</v>
      </c>
    </row>
    <row r="19" spans="1:3" x14ac:dyDescent="0.2">
      <c r="A19" s="37" t="s">
        <v>126</v>
      </c>
      <c r="B19" s="37" t="s">
        <v>322</v>
      </c>
      <c r="C19" s="37">
        <v>1</v>
      </c>
    </row>
    <row r="20" spans="1:3" x14ac:dyDescent="0.2">
      <c r="A20" s="37" t="s">
        <v>125</v>
      </c>
      <c r="B20" s="37" t="s">
        <v>322</v>
      </c>
      <c r="C20" s="37">
        <v>1</v>
      </c>
    </row>
    <row r="21" spans="1:3" x14ac:dyDescent="0.2">
      <c r="A21" s="37" t="s">
        <v>118</v>
      </c>
      <c r="B21" s="37" t="s">
        <v>325</v>
      </c>
      <c r="C21" s="37">
        <v>1</v>
      </c>
    </row>
    <row r="22" spans="1:3" x14ac:dyDescent="0.2">
      <c r="A22" s="37" t="s">
        <v>127</v>
      </c>
      <c r="B22" s="37" t="s">
        <v>322</v>
      </c>
      <c r="C22" s="37">
        <v>1</v>
      </c>
    </row>
    <row r="23" spans="1:3" x14ac:dyDescent="0.2">
      <c r="A23" s="37" t="s">
        <v>130</v>
      </c>
      <c r="B23" s="37" t="s">
        <v>325</v>
      </c>
      <c r="C23" s="37">
        <v>1</v>
      </c>
    </row>
    <row r="24" spans="1:3" x14ac:dyDescent="0.2">
      <c r="A24" s="37" t="s">
        <v>124</v>
      </c>
      <c r="B24" s="37" t="s">
        <v>322</v>
      </c>
      <c r="C24" s="37">
        <v>1</v>
      </c>
    </row>
    <row r="25" spans="1:3" x14ac:dyDescent="0.2">
      <c r="A25" s="37" t="s">
        <v>121</v>
      </c>
      <c r="B25" s="37" t="s">
        <v>322</v>
      </c>
      <c r="C25" s="37">
        <v>1</v>
      </c>
    </row>
    <row r="26" spans="1:3" x14ac:dyDescent="0.2">
      <c r="A26" s="37" t="s">
        <v>128</v>
      </c>
      <c r="B26" s="37" t="s">
        <v>322</v>
      </c>
      <c r="C26" s="37">
        <v>1</v>
      </c>
    </row>
    <row r="27" spans="1:3" x14ac:dyDescent="0.2">
      <c r="A27" s="37" t="s">
        <v>122</v>
      </c>
      <c r="B27" s="37" t="s">
        <v>322</v>
      </c>
      <c r="C27" s="37">
        <v>1</v>
      </c>
    </row>
    <row r="28" spans="1:3" x14ac:dyDescent="0.2">
      <c r="A28" s="37" t="s">
        <v>123</v>
      </c>
      <c r="B28" s="37" t="s">
        <v>322</v>
      </c>
      <c r="C28" s="37">
        <v>1</v>
      </c>
    </row>
    <row r="29" spans="1:3" x14ac:dyDescent="0.2">
      <c r="A29" s="37" t="s">
        <v>140</v>
      </c>
      <c r="B29" s="37" t="s">
        <v>329</v>
      </c>
      <c r="C29" s="37">
        <v>1</v>
      </c>
    </row>
    <row r="30" spans="1:3" x14ac:dyDescent="0.2">
      <c r="A30" s="37" t="s">
        <v>141</v>
      </c>
      <c r="B30" s="37" t="s">
        <v>329</v>
      </c>
      <c r="C30" s="37">
        <v>1</v>
      </c>
    </row>
    <row r="31" spans="1:3" x14ac:dyDescent="0.2">
      <c r="A31" s="37" t="s">
        <v>356</v>
      </c>
      <c r="B31" s="37" t="s">
        <v>329</v>
      </c>
      <c r="C31" s="37">
        <v>1</v>
      </c>
    </row>
    <row r="32" spans="1:3" x14ac:dyDescent="0.2">
      <c r="A32" s="37" t="s">
        <v>139</v>
      </c>
      <c r="B32" s="37" t="s">
        <v>329</v>
      </c>
      <c r="C32" s="37">
        <v>1.333</v>
      </c>
    </row>
    <row r="33" spans="1:3" x14ac:dyDescent="0.2">
      <c r="A33" s="37" t="s">
        <v>137</v>
      </c>
      <c r="B33" s="37" t="s">
        <v>329</v>
      </c>
      <c r="C33" s="37">
        <v>1.333</v>
      </c>
    </row>
    <row r="34" spans="1:3" x14ac:dyDescent="0.2">
      <c r="A34" s="37" t="s">
        <v>138</v>
      </c>
      <c r="B34" s="37" t="s">
        <v>329</v>
      </c>
      <c r="C34" s="37">
        <v>1.333</v>
      </c>
    </row>
    <row r="35" spans="1:3" x14ac:dyDescent="0.2">
      <c r="A35" s="37" t="s">
        <v>134</v>
      </c>
      <c r="B35" s="37" t="s">
        <v>318</v>
      </c>
      <c r="C35" s="37">
        <v>1</v>
      </c>
    </row>
    <row r="36" spans="1:3" x14ac:dyDescent="0.2">
      <c r="A36" s="37" t="s">
        <v>135</v>
      </c>
      <c r="B36" s="37" t="s">
        <v>318</v>
      </c>
      <c r="C36" s="37">
        <v>1</v>
      </c>
    </row>
    <row r="37" spans="1:3" x14ac:dyDescent="0.2">
      <c r="A37" s="37" t="s">
        <v>136</v>
      </c>
      <c r="B37" s="37" t="s">
        <v>318</v>
      </c>
      <c r="C37" s="37"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66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3" width="18.1640625" style="1" customWidth="1"/>
    <col min="4" max="1025" width="9.1640625" style="1" customWidth="1"/>
  </cols>
  <sheetData>
    <row r="1" spans="1:3" ht="12.75" customHeight="1" x14ac:dyDescent="0.2">
      <c r="A1" s="1" t="s">
        <v>307</v>
      </c>
      <c r="B1" s="1" t="s">
        <v>357</v>
      </c>
      <c r="C1" s="1" t="s">
        <v>319</v>
      </c>
    </row>
    <row r="2" spans="1:3" ht="13.75" customHeight="1" x14ac:dyDescent="0.2">
      <c r="A2" s="37" t="s">
        <v>354</v>
      </c>
    </row>
    <row r="3" spans="1:3" ht="13.75" customHeight="1" x14ac:dyDescent="0.2">
      <c r="A3" s="37" t="s">
        <v>355</v>
      </c>
    </row>
    <row r="4" spans="1:3" ht="13.75" customHeight="1" x14ac:dyDescent="0.2">
      <c r="A4" s="37" t="s">
        <v>358</v>
      </c>
    </row>
    <row r="5" spans="1:3" ht="13.75" customHeight="1" x14ac:dyDescent="0.2">
      <c r="A5" s="37" t="s">
        <v>359</v>
      </c>
    </row>
    <row r="6" spans="1:3" ht="13.75" customHeight="1" x14ac:dyDescent="0.2">
      <c r="A6" s="37" t="s">
        <v>360</v>
      </c>
    </row>
    <row r="7" spans="1:3" ht="13.75" customHeight="1" x14ac:dyDescent="0.2">
      <c r="A7" s="37" t="s">
        <v>361</v>
      </c>
    </row>
    <row r="8" spans="1:3" ht="13.75" customHeight="1" x14ac:dyDescent="0.2">
      <c r="A8" s="37" t="s">
        <v>362</v>
      </c>
    </row>
    <row r="9" spans="1:3" ht="13.75" customHeight="1" x14ac:dyDescent="0.2">
      <c r="A9" s="37" t="s">
        <v>363</v>
      </c>
    </row>
    <row r="10" spans="1:3" ht="13.75" customHeight="1" x14ac:dyDescent="0.2">
      <c r="A10" s="37" t="s">
        <v>364</v>
      </c>
    </row>
    <row r="11" spans="1:3" ht="13.75" customHeight="1" x14ac:dyDescent="0.2"/>
    <row r="12" spans="1:3" ht="13.75" customHeight="1" x14ac:dyDescent="0.2"/>
    <row r="13" spans="1:3" ht="13.75" customHeight="1" x14ac:dyDescent="0.2"/>
    <row r="14" spans="1:3" ht="13.75" customHeight="1" x14ac:dyDescent="0.2"/>
    <row r="15" spans="1:3" ht="13.75" customHeight="1" x14ac:dyDescent="0.2"/>
    <row r="16" spans="1:3" ht="13.75" customHeight="1" x14ac:dyDescent="0.2"/>
    <row r="17" ht="13.75" customHeight="1" x14ac:dyDescent="0.2"/>
    <row r="18" ht="13.75" customHeight="1" x14ac:dyDescent="0.2"/>
    <row r="19" ht="13.75" customHeight="1" x14ac:dyDescent="0.2"/>
    <row r="20" ht="13.75" customHeight="1" x14ac:dyDescent="0.2"/>
    <row r="21" ht="13.75" customHeight="1" x14ac:dyDescent="0.2"/>
    <row r="22" ht="13.75" customHeight="1" x14ac:dyDescent="0.2"/>
    <row r="23" ht="13.75" customHeight="1" x14ac:dyDescent="0.2"/>
    <row r="24" ht="13.75" customHeight="1" x14ac:dyDescent="0.2"/>
    <row r="25" ht="13.75" customHeight="1" x14ac:dyDescent="0.2"/>
    <row r="26" ht="13.75" customHeight="1" x14ac:dyDescent="0.2"/>
    <row r="27" ht="13.75" customHeight="1" x14ac:dyDescent="0.2"/>
    <row r="28" ht="13.75" customHeight="1" x14ac:dyDescent="0.2"/>
    <row r="29" ht="13.75" customHeight="1" x14ac:dyDescent="0.2"/>
    <row r="30" ht="13.75" customHeight="1" x14ac:dyDescent="0.2"/>
    <row r="31" ht="13.75" customHeight="1" x14ac:dyDescent="0.2"/>
    <row r="32" ht="13.75" customHeight="1" x14ac:dyDescent="0.2"/>
    <row r="33" ht="13.75" customHeight="1" x14ac:dyDescent="0.2"/>
    <row r="34" ht="13.75" customHeight="1" x14ac:dyDescent="0.2"/>
    <row r="35" ht="13.75" customHeight="1" x14ac:dyDescent="0.2"/>
    <row r="36" ht="13.75" customHeight="1" x14ac:dyDescent="0.2"/>
    <row r="37" ht="13.75" customHeight="1" x14ac:dyDescent="0.2"/>
    <row r="38" ht="13.75" customHeight="1" x14ac:dyDescent="0.2"/>
    <row r="39" ht="13.75" customHeight="1" x14ac:dyDescent="0.2"/>
    <row r="40" ht="13.75" customHeight="1" x14ac:dyDescent="0.2"/>
    <row r="41" ht="13.75" customHeight="1" x14ac:dyDescent="0.2"/>
    <row r="42" ht="13.75" customHeight="1" x14ac:dyDescent="0.2"/>
    <row r="43" ht="13.75" customHeight="1" x14ac:dyDescent="0.2"/>
    <row r="44" ht="13.75" customHeight="1" x14ac:dyDescent="0.2"/>
    <row r="45" ht="13.75" customHeight="1" x14ac:dyDescent="0.2"/>
    <row r="46" ht="13.75" customHeight="1" x14ac:dyDescent="0.2"/>
    <row r="47" ht="13.75" customHeight="1" x14ac:dyDescent="0.2"/>
    <row r="48" ht="13.75" customHeight="1" x14ac:dyDescent="0.2"/>
    <row r="49" ht="13.75" customHeight="1" x14ac:dyDescent="0.2"/>
    <row r="50" ht="13.75" customHeight="1" x14ac:dyDescent="0.2"/>
    <row r="51" ht="13.75" customHeight="1" x14ac:dyDescent="0.2"/>
    <row r="52" ht="13.75" customHeight="1" x14ac:dyDescent="0.2"/>
    <row r="53" ht="13.75" customHeight="1" x14ac:dyDescent="0.2"/>
    <row r="54" ht="13.75" customHeight="1" x14ac:dyDescent="0.2"/>
    <row r="55" ht="13.75" customHeight="1" x14ac:dyDescent="0.2"/>
    <row r="56" ht="13.75" customHeight="1" x14ac:dyDescent="0.2"/>
    <row r="57" ht="13.75" customHeight="1" x14ac:dyDescent="0.2"/>
    <row r="58" ht="13.75" customHeight="1" x14ac:dyDescent="0.2"/>
    <row r="59" ht="13.75" customHeight="1" x14ac:dyDescent="0.2"/>
    <row r="60" ht="13.75" customHeight="1" x14ac:dyDescent="0.2"/>
    <row r="61" ht="13.75" customHeight="1" x14ac:dyDescent="0.2"/>
    <row r="62" ht="13.75" customHeight="1" x14ac:dyDescent="0.2"/>
    <row r="63" ht="13.75" customHeight="1" x14ac:dyDescent="0.2"/>
    <row r="64" ht="13.75" customHeight="1" x14ac:dyDescent="0.2"/>
    <row r="65" ht="13.75" customHeight="1" x14ac:dyDescent="0.2"/>
    <row r="66" ht="13.75" customHeight="1" x14ac:dyDescent="0.2"/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38"/>
  <sheetViews>
    <sheetView zoomScaleNormal="100" workbookViewId="0">
      <selection activeCell="J1" sqref="J1"/>
    </sheetView>
  </sheetViews>
  <sheetFormatPr baseColWidth="10" defaultColWidth="8.83203125" defaultRowHeight="15" x14ac:dyDescent="0.2"/>
  <cols>
    <col min="1" max="1025" width="9.1640625" style="1" customWidth="1"/>
  </cols>
  <sheetData>
    <row r="1" spans="1:11" s="24" customFormat="1" ht="13.75" customHeight="1" x14ac:dyDescent="0.2">
      <c r="A1" s="25"/>
      <c r="B1" s="25" t="s">
        <v>354</v>
      </c>
      <c r="C1" s="25" t="s">
        <v>355</v>
      </c>
      <c r="D1" s="25" t="s">
        <v>358</v>
      </c>
      <c r="E1" s="25" t="s">
        <v>359</v>
      </c>
      <c r="F1" s="25" t="s">
        <v>360</v>
      </c>
      <c r="G1" s="25" t="s">
        <v>361</v>
      </c>
      <c r="H1" s="25" t="s">
        <v>362</v>
      </c>
      <c r="I1" s="25" t="s">
        <v>363</v>
      </c>
      <c r="J1" s="25" t="s">
        <v>364</v>
      </c>
      <c r="K1" s="25" t="s">
        <v>353</v>
      </c>
    </row>
    <row r="2" spans="1:11" x14ac:dyDescent="0.2">
      <c r="A2" s="37" t="s">
        <v>353</v>
      </c>
    </row>
    <row r="3" spans="1:11" x14ac:dyDescent="0.2">
      <c r="A3" s="37" t="s">
        <v>114</v>
      </c>
      <c r="B3" s="37">
        <v>480</v>
      </c>
      <c r="C3" s="37">
        <v>450</v>
      </c>
      <c r="D3" s="37">
        <v>255</v>
      </c>
      <c r="E3" s="37">
        <v>225</v>
      </c>
      <c r="F3" s="37">
        <v>225</v>
      </c>
      <c r="G3" s="37">
        <v>225</v>
      </c>
      <c r="H3" s="37"/>
      <c r="I3" s="37"/>
      <c r="J3" s="37"/>
      <c r="K3" s="37"/>
    </row>
    <row r="4" spans="1:11" x14ac:dyDescent="0.2">
      <c r="A4" s="37" t="s">
        <v>115</v>
      </c>
      <c r="B4" s="37">
        <v>480</v>
      </c>
      <c r="C4" s="37">
        <v>450</v>
      </c>
      <c r="D4" s="37">
        <v>255</v>
      </c>
      <c r="E4" s="37">
        <v>225</v>
      </c>
      <c r="F4" s="37">
        <v>225</v>
      </c>
      <c r="G4" s="37">
        <v>225</v>
      </c>
      <c r="H4" s="37"/>
      <c r="I4" s="37"/>
      <c r="J4" s="37"/>
      <c r="K4" s="37"/>
    </row>
    <row r="5" spans="1:11" x14ac:dyDescent="0.2">
      <c r="A5" s="37" t="s">
        <v>116</v>
      </c>
      <c r="B5" s="37">
        <v>480</v>
      </c>
      <c r="C5" s="37">
        <v>450</v>
      </c>
      <c r="D5" s="37">
        <v>255</v>
      </c>
      <c r="E5" s="37">
        <v>225</v>
      </c>
      <c r="F5" s="37">
        <v>225</v>
      </c>
      <c r="G5" s="37">
        <v>225</v>
      </c>
      <c r="H5" s="37"/>
      <c r="I5" s="37"/>
      <c r="J5" s="37"/>
      <c r="K5" s="37"/>
    </row>
    <row r="6" spans="1:11" x14ac:dyDescent="0.2">
      <c r="A6" s="37" t="s">
        <v>112</v>
      </c>
      <c r="B6" s="37">
        <v>480</v>
      </c>
      <c r="C6" s="37">
        <v>450</v>
      </c>
      <c r="D6" s="37">
        <v>255</v>
      </c>
      <c r="E6" s="37">
        <v>225</v>
      </c>
      <c r="F6" s="37">
        <v>225</v>
      </c>
      <c r="G6" s="37">
        <v>225</v>
      </c>
      <c r="H6" s="37"/>
      <c r="I6" s="37"/>
      <c r="J6" s="37"/>
      <c r="K6" s="37"/>
    </row>
    <row r="7" spans="1:11" x14ac:dyDescent="0.2">
      <c r="A7" s="37" t="s">
        <v>107</v>
      </c>
      <c r="B7" s="37">
        <v>480</v>
      </c>
      <c r="C7" s="37">
        <v>450</v>
      </c>
      <c r="D7" s="37">
        <v>255</v>
      </c>
      <c r="E7" s="37">
        <v>225</v>
      </c>
      <c r="F7" s="37">
        <v>225</v>
      </c>
      <c r="G7" s="37">
        <v>225</v>
      </c>
      <c r="H7" s="37"/>
      <c r="I7" s="37"/>
      <c r="J7" s="37"/>
      <c r="K7" s="37"/>
    </row>
    <row r="8" spans="1:11" x14ac:dyDescent="0.2">
      <c r="A8" s="37" t="s">
        <v>111</v>
      </c>
      <c r="B8" s="37">
        <v>480</v>
      </c>
      <c r="C8" s="37">
        <v>450</v>
      </c>
      <c r="D8" s="37">
        <v>255</v>
      </c>
      <c r="E8" s="37">
        <v>225</v>
      </c>
      <c r="F8" s="37">
        <v>225</v>
      </c>
      <c r="G8" s="37">
        <v>225</v>
      </c>
      <c r="H8" s="37"/>
      <c r="I8" s="37"/>
      <c r="J8" s="37"/>
      <c r="K8" s="37"/>
    </row>
    <row r="9" spans="1:11" x14ac:dyDescent="0.2">
      <c r="A9" s="37" t="s">
        <v>117</v>
      </c>
      <c r="B9" s="37">
        <v>480</v>
      </c>
      <c r="C9" s="37">
        <v>450</v>
      </c>
      <c r="D9" s="37">
        <v>255</v>
      </c>
      <c r="E9" s="37">
        <v>225</v>
      </c>
      <c r="F9" s="37">
        <v>225</v>
      </c>
      <c r="G9" s="37">
        <v>225</v>
      </c>
      <c r="H9" s="37"/>
      <c r="I9" s="37"/>
      <c r="J9" s="37"/>
      <c r="K9" s="37"/>
    </row>
    <row r="10" spans="1:11" x14ac:dyDescent="0.2">
      <c r="A10" s="37" t="s">
        <v>113</v>
      </c>
      <c r="B10" s="37">
        <v>480</v>
      </c>
      <c r="C10" s="37">
        <v>450</v>
      </c>
      <c r="D10" s="37">
        <v>255</v>
      </c>
      <c r="E10" s="37">
        <v>225</v>
      </c>
      <c r="F10" s="37">
        <v>225</v>
      </c>
      <c r="G10" s="37">
        <v>225</v>
      </c>
      <c r="H10" s="37"/>
      <c r="I10" s="37"/>
      <c r="J10" s="37"/>
      <c r="K10" s="37"/>
    </row>
    <row r="11" spans="1:11" x14ac:dyDescent="0.2">
      <c r="A11" s="37" t="s">
        <v>108</v>
      </c>
      <c r="B11" s="37">
        <v>480</v>
      </c>
      <c r="C11" s="37">
        <v>450</v>
      </c>
      <c r="D11" s="37">
        <v>255</v>
      </c>
      <c r="E11" s="37">
        <v>225</v>
      </c>
      <c r="F11" s="37">
        <v>225</v>
      </c>
      <c r="G11" s="37">
        <v>225</v>
      </c>
      <c r="H11" s="37"/>
      <c r="I11" s="37"/>
      <c r="J11" s="37"/>
      <c r="K11" s="37"/>
    </row>
    <row r="12" spans="1:11" x14ac:dyDescent="0.2">
      <c r="A12" s="37" t="s">
        <v>136</v>
      </c>
      <c r="B12" s="37"/>
      <c r="C12" s="37"/>
      <c r="D12" s="37"/>
      <c r="E12" s="37"/>
      <c r="F12" s="37"/>
      <c r="G12" s="37"/>
      <c r="H12" s="37"/>
      <c r="I12" s="37"/>
      <c r="J12" s="37"/>
      <c r="K12" s="37">
        <v>250</v>
      </c>
    </row>
    <row r="13" spans="1:11" x14ac:dyDescent="0.2">
      <c r="A13" s="37" t="s">
        <v>134</v>
      </c>
      <c r="B13" s="37"/>
      <c r="C13" s="37"/>
      <c r="D13" s="37"/>
      <c r="E13" s="37"/>
      <c r="F13" s="37"/>
      <c r="G13" s="37"/>
      <c r="H13" s="37"/>
      <c r="I13" s="37"/>
      <c r="J13" s="37"/>
      <c r="K13" s="37">
        <v>250</v>
      </c>
    </row>
    <row r="14" spans="1:11" x14ac:dyDescent="0.2">
      <c r="A14" s="37" t="s">
        <v>135</v>
      </c>
      <c r="B14" s="37"/>
      <c r="C14" s="37"/>
      <c r="D14" s="37"/>
      <c r="E14" s="37"/>
      <c r="F14" s="37"/>
      <c r="G14" s="37"/>
      <c r="H14" s="37"/>
      <c r="I14" s="37"/>
      <c r="J14" s="37"/>
      <c r="K14" s="37">
        <v>250</v>
      </c>
    </row>
    <row r="15" spans="1:11" x14ac:dyDescent="0.2">
      <c r="A15" s="37" t="s">
        <v>110</v>
      </c>
      <c r="B15" s="37">
        <v>480</v>
      </c>
      <c r="C15" s="37">
        <v>450</v>
      </c>
      <c r="D15" s="37">
        <v>255</v>
      </c>
      <c r="E15" s="37">
        <v>225</v>
      </c>
      <c r="F15" s="37">
        <v>225</v>
      </c>
      <c r="G15" s="37">
        <v>225</v>
      </c>
      <c r="H15" s="37"/>
      <c r="I15" s="37"/>
      <c r="J15" s="37"/>
      <c r="K15" s="37"/>
    </row>
    <row r="16" spans="1:11" x14ac:dyDescent="0.2">
      <c r="A16" s="37" t="s">
        <v>109</v>
      </c>
      <c r="B16" s="37">
        <v>480</v>
      </c>
      <c r="C16" s="37">
        <v>450</v>
      </c>
      <c r="D16" s="37">
        <v>255</v>
      </c>
      <c r="E16" s="37">
        <v>225</v>
      </c>
      <c r="F16" s="37">
        <v>225</v>
      </c>
      <c r="G16" s="37">
        <v>225</v>
      </c>
      <c r="H16" s="37"/>
      <c r="I16" s="37"/>
      <c r="J16" s="37"/>
      <c r="K16" s="37"/>
    </row>
    <row r="17" spans="1:11" x14ac:dyDescent="0.2">
      <c r="A17" s="37" t="s">
        <v>131</v>
      </c>
      <c r="B17" s="37"/>
      <c r="C17" s="37"/>
      <c r="D17" s="37">
        <v>450</v>
      </c>
      <c r="E17" s="37">
        <v>450</v>
      </c>
      <c r="F17" s="37">
        <v>450</v>
      </c>
      <c r="G17" s="37">
        <v>450</v>
      </c>
      <c r="H17" s="37">
        <v>450</v>
      </c>
      <c r="I17" s="37">
        <v>450</v>
      </c>
      <c r="J17" s="37">
        <v>450</v>
      </c>
      <c r="K17" s="37">
        <v>450</v>
      </c>
    </row>
    <row r="18" spans="1:11" x14ac:dyDescent="0.2">
      <c r="A18" s="37" t="s">
        <v>118</v>
      </c>
      <c r="B18" s="37"/>
      <c r="C18" s="37"/>
      <c r="D18" s="37">
        <v>450</v>
      </c>
      <c r="E18" s="37">
        <v>450</v>
      </c>
      <c r="F18" s="37">
        <v>450</v>
      </c>
      <c r="G18" s="37">
        <v>450</v>
      </c>
      <c r="H18" s="37">
        <v>450</v>
      </c>
      <c r="I18" s="37">
        <v>450</v>
      </c>
      <c r="J18" s="37">
        <v>450</v>
      </c>
      <c r="K18" s="37">
        <v>450</v>
      </c>
    </row>
    <row r="19" spans="1:11" x14ac:dyDescent="0.2">
      <c r="A19" s="37" t="s">
        <v>133</v>
      </c>
      <c r="B19" s="37"/>
      <c r="C19" s="37"/>
      <c r="D19" s="37">
        <v>450</v>
      </c>
      <c r="E19" s="37">
        <v>450</v>
      </c>
      <c r="F19" s="37">
        <v>450</v>
      </c>
      <c r="G19" s="37">
        <v>450</v>
      </c>
      <c r="H19" s="37">
        <v>450</v>
      </c>
      <c r="I19" s="37">
        <v>450</v>
      </c>
      <c r="J19" s="37">
        <v>450</v>
      </c>
      <c r="K19" s="37">
        <v>450</v>
      </c>
    </row>
    <row r="20" spans="1:11" x14ac:dyDescent="0.2">
      <c r="A20" s="37" t="s">
        <v>129</v>
      </c>
      <c r="B20" s="37"/>
      <c r="C20" s="37"/>
      <c r="D20" s="37">
        <v>450</v>
      </c>
      <c r="E20" s="37">
        <v>450</v>
      </c>
      <c r="F20" s="37">
        <v>450</v>
      </c>
      <c r="G20" s="37">
        <v>450</v>
      </c>
      <c r="H20" s="37">
        <v>450</v>
      </c>
      <c r="I20" s="37">
        <v>450</v>
      </c>
      <c r="J20" s="37">
        <v>450</v>
      </c>
      <c r="K20" s="37">
        <v>450</v>
      </c>
    </row>
    <row r="21" spans="1:11" x14ac:dyDescent="0.2">
      <c r="A21" s="37" t="s">
        <v>130</v>
      </c>
      <c r="B21" s="37"/>
      <c r="C21" s="37"/>
      <c r="D21" s="37">
        <v>450</v>
      </c>
      <c r="E21" s="37">
        <v>450</v>
      </c>
      <c r="F21" s="37">
        <v>450</v>
      </c>
      <c r="G21" s="37">
        <v>450</v>
      </c>
      <c r="H21" s="37">
        <v>450</v>
      </c>
      <c r="I21" s="37">
        <v>450</v>
      </c>
      <c r="J21" s="37">
        <v>450</v>
      </c>
      <c r="K21" s="37">
        <v>450</v>
      </c>
    </row>
    <row r="22" spans="1:11" x14ac:dyDescent="0.2">
      <c r="A22" s="37" t="s">
        <v>132</v>
      </c>
      <c r="B22" s="37"/>
      <c r="C22" s="37"/>
      <c r="D22" s="37">
        <v>450</v>
      </c>
      <c r="E22" s="37">
        <v>450</v>
      </c>
      <c r="F22" s="37">
        <v>450</v>
      </c>
      <c r="G22" s="37">
        <v>450</v>
      </c>
      <c r="H22" s="37">
        <v>450</v>
      </c>
      <c r="I22" s="37">
        <v>450</v>
      </c>
      <c r="J22" s="37">
        <v>450</v>
      </c>
      <c r="K22" s="37">
        <v>450</v>
      </c>
    </row>
    <row r="23" spans="1:11" x14ac:dyDescent="0.2">
      <c r="A23" s="37" t="s">
        <v>138</v>
      </c>
      <c r="B23" s="37"/>
      <c r="C23" s="37"/>
      <c r="D23" s="37">
        <v>450</v>
      </c>
      <c r="E23" s="37">
        <v>450</v>
      </c>
      <c r="F23" s="37">
        <v>450</v>
      </c>
      <c r="G23" s="37">
        <v>450</v>
      </c>
      <c r="H23" s="37">
        <v>450</v>
      </c>
      <c r="I23" s="37">
        <v>450</v>
      </c>
      <c r="J23" s="37">
        <v>450</v>
      </c>
      <c r="K23" s="37">
        <v>450</v>
      </c>
    </row>
    <row r="24" spans="1:11" x14ac:dyDescent="0.2">
      <c r="A24" s="37" t="s">
        <v>139</v>
      </c>
      <c r="B24" s="37"/>
      <c r="C24" s="37"/>
      <c r="D24" s="37">
        <v>450</v>
      </c>
      <c r="E24" s="37">
        <v>450</v>
      </c>
      <c r="F24" s="37">
        <v>450</v>
      </c>
      <c r="G24" s="37">
        <v>450</v>
      </c>
      <c r="H24" s="37">
        <v>450</v>
      </c>
      <c r="I24" s="37">
        <v>450</v>
      </c>
      <c r="J24" s="37">
        <v>450</v>
      </c>
      <c r="K24" s="37">
        <v>450</v>
      </c>
    </row>
    <row r="25" spans="1:11" x14ac:dyDescent="0.2">
      <c r="A25" s="37" t="s">
        <v>141</v>
      </c>
      <c r="B25" s="37"/>
      <c r="C25" s="37"/>
      <c r="D25" s="37">
        <v>450</v>
      </c>
      <c r="E25" s="37">
        <v>450</v>
      </c>
      <c r="F25" s="37">
        <v>450</v>
      </c>
      <c r="G25" s="37">
        <v>450</v>
      </c>
      <c r="H25" s="37">
        <v>450</v>
      </c>
      <c r="I25" s="37">
        <v>450</v>
      </c>
      <c r="J25" s="37">
        <v>450</v>
      </c>
      <c r="K25" s="37">
        <v>450</v>
      </c>
    </row>
    <row r="26" spans="1:11" x14ac:dyDescent="0.2">
      <c r="A26" s="37" t="s">
        <v>120</v>
      </c>
      <c r="B26" s="37"/>
      <c r="C26" s="37"/>
      <c r="D26" s="37">
        <v>450</v>
      </c>
      <c r="E26" s="37">
        <v>450</v>
      </c>
      <c r="F26" s="37">
        <v>450</v>
      </c>
      <c r="G26" s="37">
        <v>450</v>
      </c>
      <c r="H26" s="37">
        <v>450</v>
      </c>
      <c r="I26" s="37">
        <v>450</v>
      </c>
      <c r="J26" s="37">
        <v>450</v>
      </c>
      <c r="K26" s="37">
        <v>450</v>
      </c>
    </row>
    <row r="27" spans="1:11" x14ac:dyDescent="0.2">
      <c r="A27" s="37" t="s">
        <v>119</v>
      </c>
      <c r="B27" s="37"/>
      <c r="C27" s="37"/>
      <c r="D27" s="37">
        <v>450</v>
      </c>
      <c r="E27" s="37">
        <v>450</v>
      </c>
      <c r="F27" s="37">
        <v>450</v>
      </c>
      <c r="G27" s="37">
        <v>450</v>
      </c>
      <c r="H27" s="37">
        <v>450</v>
      </c>
      <c r="I27" s="37">
        <v>450</v>
      </c>
      <c r="J27" s="37">
        <v>450</v>
      </c>
      <c r="K27" s="37">
        <v>450</v>
      </c>
    </row>
    <row r="28" spans="1:11" x14ac:dyDescent="0.2">
      <c r="A28" s="37" t="s">
        <v>140</v>
      </c>
      <c r="B28" s="37"/>
      <c r="C28" s="37"/>
      <c r="D28" s="37">
        <v>450</v>
      </c>
      <c r="E28" s="37">
        <v>450</v>
      </c>
      <c r="F28" s="37">
        <v>450</v>
      </c>
      <c r="G28" s="37">
        <v>450</v>
      </c>
      <c r="H28" s="37">
        <v>450</v>
      </c>
      <c r="I28" s="37">
        <v>450</v>
      </c>
      <c r="J28" s="37">
        <v>450</v>
      </c>
      <c r="K28" s="37">
        <v>450</v>
      </c>
    </row>
    <row r="29" spans="1:11" x14ac:dyDescent="0.2">
      <c r="A29" s="37" t="s">
        <v>121</v>
      </c>
      <c r="B29" s="37"/>
      <c r="C29" s="37"/>
      <c r="D29" s="37">
        <v>450</v>
      </c>
      <c r="E29" s="37">
        <v>450</v>
      </c>
      <c r="F29" s="37">
        <v>450</v>
      </c>
      <c r="G29" s="37">
        <v>450</v>
      </c>
      <c r="H29" s="37">
        <v>450</v>
      </c>
      <c r="I29" s="37">
        <v>450</v>
      </c>
      <c r="J29" s="37">
        <v>450</v>
      </c>
      <c r="K29" s="37">
        <v>450</v>
      </c>
    </row>
    <row r="30" spans="1:11" x14ac:dyDescent="0.2">
      <c r="A30" s="37" t="s">
        <v>122</v>
      </c>
      <c r="B30" s="37"/>
      <c r="C30" s="37"/>
      <c r="D30" s="37">
        <v>450</v>
      </c>
      <c r="E30" s="37">
        <v>450</v>
      </c>
      <c r="F30" s="37">
        <v>450</v>
      </c>
      <c r="G30" s="37">
        <v>450</v>
      </c>
      <c r="H30" s="37">
        <v>450</v>
      </c>
      <c r="I30" s="37">
        <v>450</v>
      </c>
      <c r="J30" s="37">
        <v>450</v>
      </c>
      <c r="K30" s="37">
        <v>450</v>
      </c>
    </row>
    <row r="31" spans="1:11" x14ac:dyDescent="0.2">
      <c r="A31" s="37" t="s">
        <v>123</v>
      </c>
      <c r="B31" s="37"/>
      <c r="C31" s="37"/>
      <c r="D31" s="37">
        <v>450</v>
      </c>
      <c r="E31" s="37">
        <v>450</v>
      </c>
      <c r="F31" s="37">
        <v>450</v>
      </c>
      <c r="G31" s="37">
        <v>450</v>
      </c>
      <c r="H31" s="37">
        <v>450</v>
      </c>
      <c r="I31" s="37">
        <v>450</v>
      </c>
      <c r="J31" s="37">
        <v>450</v>
      </c>
      <c r="K31" s="37">
        <v>450</v>
      </c>
    </row>
    <row r="32" spans="1:11" x14ac:dyDescent="0.2">
      <c r="A32" s="37" t="s">
        <v>124</v>
      </c>
      <c r="B32" s="37"/>
      <c r="C32" s="37"/>
      <c r="D32" s="37">
        <v>450</v>
      </c>
      <c r="E32" s="37">
        <v>450</v>
      </c>
      <c r="F32" s="37">
        <v>450</v>
      </c>
      <c r="G32" s="37">
        <v>450</v>
      </c>
      <c r="H32" s="37">
        <v>450</v>
      </c>
      <c r="I32" s="37">
        <v>450</v>
      </c>
      <c r="J32" s="37">
        <v>450</v>
      </c>
      <c r="K32" s="37">
        <v>450</v>
      </c>
    </row>
    <row r="33" spans="1:11" x14ac:dyDescent="0.2">
      <c r="A33" s="37" t="s">
        <v>137</v>
      </c>
      <c r="B33" s="37"/>
      <c r="C33" s="37"/>
      <c r="D33" s="37">
        <v>450</v>
      </c>
      <c r="E33" s="37">
        <v>450</v>
      </c>
      <c r="F33" s="37">
        <v>450</v>
      </c>
      <c r="G33" s="37">
        <v>450</v>
      </c>
      <c r="H33" s="37">
        <v>450</v>
      </c>
      <c r="I33" s="37">
        <v>450</v>
      </c>
      <c r="J33" s="37">
        <v>450</v>
      </c>
      <c r="K33" s="37">
        <v>450</v>
      </c>
    </row>
    <row r="34" spans="1:11" x14ac:dyDescent="0.2">
      <c r="A34" s="37" t="s">
        <v>125</v>
      </c>
      <c r="B34" s="37"/>
      <c r="C34" s="37"/>
      <c r="D34" s="37">
        <v>450</v>
      </c>
      <c r="E34" s="37">
        <v>450</v>
      </c>
      <c r="F34" s="37">
        <v>450</v>
      </c>
      <c r="G34" s="37">
        <v>450</v>
      </c>
      <c r="H34" s="37">
        <v>450</v>
      </c>
      <c r="I34" s="37">
        <v>450</v>
      </c>
      <c r="J34" s="37">
        <v>450</v>
      </c>
      <c r="K34" s="37">
        <v>450</v>
      </c>
    </row>
    <row r="35" spans="1:11" x14ac:dyDescent="0.2">
      <c r="A35" s="37" t="s">
        <v>127</v>
      </c>
      <c r="B35" s="37"/>
      <c r="C35" s="37"/>
      <c r="D35" s="37">
        <v>450</v>
      </c>
      <c r="E35" s="37">
        <v>450</v>
      </c>
      <c r="F35" s="37">
        <v>450</v>
      </c>
      <c r="G35" s="37">
        <v>450</v>
      </c>
      <c r="H35" s="37">
        <v>450</v>
      </c>
      <c r="I35" s="37">
        <v>450</v>
      </c>
      <c r="J35" s="37">
        <v>450</v>
      </c>
      <c r="K35" s="37">
        <v>450</v>
      </c>
    </row>
    <row r="36" spans="1:11" x14ac:dyDescent="0.2">
      <c r="A36" s="37" t="s">
        <v>126</v>
      </c>
      <c r="B36" s="37"/>
      <c r="C36" s="37"/>
      <c r="D36" s="37">
        <v>450</v>
      </c>
      <c r="E36" s="37">
        <v>450</v>
      </c>
      <c r="F36" s="37">
        <v>450</v>
      </c>
      <c r="G36" s="37">
        <v>450</v>
      </c>
      <c r="H36" s="37">
        <v>450</v>
      </c>
      <c r="I36" s="37">
        <v>450</v>
      </c>
      <c r="J36" s="37">
        <v>450</v>
      </c>
      <c r="K36" s="37">
        <v>450</v>
      </c>
    </row>
    <row r="37" spans="1:11" x14ac:dyDescent="0.2">
      <c r="A37" s="37" t="s">
        <v>128</v>
      </c>
      <c r="B37" s="37"/>
      <c r="C37" s="37"/>
      <c r="D37" s="37">
        <v>450</v>
      </c>
      <c r="E37" s="37">
        <v>450</v>
      </c>
      <c r="F37" s="37">
        <v>450</v>
      </c>
      <c r="G37" s="37">
        <v>450</v>
      </c>
      <c r="H37" s="37">
        <v>450</v>
      </c>
      <c r="I37" s="37">
        <v>450</v>
      </c>
      <c r="J37" s="37">
        <v>450</v>
      </c>
      <c r="K37" s="37">
        <v>450</v>
      </c>
    </row>
    <row r="38" spans="1:11" x14ac:dyDescent="0.2">
      <c r="A38" s="37" t="s">
        <v>356</v>
      </c>
      <c r="B38" s="37"/>
      <c r="C38" s="37"/>
      <c r="D38" s="37">
        <v>450</v>
      </c>
      <c r="E38" s="37">
        <v>450</v>
      </c>
      <c r="F38" s="37">
        <v>450</v>
      </c>
      <c r="G38" s="37">
        <v>450</v>
      </c>
      <c r="H38" s="37">
        <v>450</v>
      </c>
      <c r="I38" s="37">
        <v>450</v>
      </c>
      <c r="J38" s="37">
        <v>450</v>
      </c>
      <c r="K38" s="37">
        <v>450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файл остатки</vt:lpstr>
      <vt:lpstr>планирование суточное</vt:lpstr>
      <vt:lpstr>План варок</vt:lpstr>
      <vt:lpstr>SKU Маскарпоне</vt:lpstr>
      <vt:lpstr>Заквасочники</vt:lpstr>
      <vt:lpstr>SKU заквасочник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117</cp:revision>
  <dcterms:created xsi:type="dcterms:W3CDTF">2020-12-13T08:44:49Z</dcterms:created>
  <dcterms:modified xsi:type="dcterms:W3CDTF">2022-01-27T10:08:30Z</dcterms:modified>
  <dc:language>en-US</dc:language>
</cp:coreProperties>
</file>