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"/>
    </mc:Choice>
  </mc:AlternateContent>
  <xr:revisionPtr revIDLastSave="0" documentId="13_ncr:1_{AA5201B2-85F9-0A4B-B377-753D81CC0F0B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V25" i="4" l="1"/>
  <c r="W25" i="4" s="1"/>
  <c r="P25" i="4" s="1"/>
  <c r="U25" i="4"/>
  <c r="T25" i="4"/>
  <c r="R25" i="4"/>
  <c r="A25" i="4"/>
  <c r="X24" i="4"/>
  <c r="N24" i="4" s="1"/>
  <c r="V24" i="4"/>
  <c r="W24" i="4" s="1"/>
  <c r="U24" i="4"/>
  <c r="T24" i="4"/>
  <c r="R24" i="4"/>
  <c r="Q24" i="4"/>
  <c r="P24" i="4"/>
  <c r="J24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J6" i="4"/>
  <c r="X4" i="4"/>
  <c r="N4" i="4" s="1"/>
  <c r="V4" i="4"/>
  <c r="W4" i="4" s="1"/>
  <c r="U4" i="4"/>
  <c r="T4" i="4"/>
  <c r="R4" i="4"/>
  <c r="Q4" i="4"/>
  <c r="P4" i="4"/>
  <c r="J4" i="4"/>
  <c r="X3" i="4"/>
  <c r="N3" i="4" s="1"/>
  <c r="V3" i="4"/>
  <c r="W3" i="4" s="1"/>
  <c r="U3" i="4"/>
  <c r="T3" i="4"/>
  <c r="R3" i="4"/>
  <c r="Q3" i="4"/>
  <c r="P3" i="4"/>
  <c r="J3" i="4"/>
  <c r="V5" i="4"/>
  <c r="U5" i="4"/>
  <c r="T5" i="4"/>
  <c r="R5" i="4"/>
  <c r="A5" i="4"/>
  <c r="X18" i="4"/>
  <c r="N18" i="4" s="1"/>
  <c r="V18" i="4"/>
  <c r="W18" i="4" s="1"/>
  <c r="U18" i="4"/>
  <c r="T18" i="4"/>
  <c r="R18" i="4"/>
  <c r="Q18" i="4"/>
  <c r="P18" i="4"/>
  <c r="J18" i="4"/>
  <c r="V16" i="4"/>
  <c r="U16" i="4"/>
  <c r="T16" i="4"/>
  <c r="R16" i="4"/>
  <c r="A16" i="4"/>
  <c r="X15" i="4"/>
  <c r="N15" i="4" s="1"/>
  <c r="V15" i="4"/>
  <c r="U15" i="4"/>
  <c r="T15" i="4"/>
  <c r="R15" i="4"/>
  <c r="Q15" i="4"/>
  <c r="P15" i="4"/>
  <c r="J15" i="4"/>
  <c r="X11" i="4"/>
  <c r="N11" i="4" s="1"/>
  <c r="V11" i="4"/>
  <c r="U11" i="4"/>
  <c r="T11" i="4"/>
  <c r="R11" i="4"/>
  <c r="Q11" i="4"/>
  <c r="P11" i="4"/>
  <c r="J11" i="4"/>
  <c r="W16" i="4" l="1"/>
  <c r="P16" i="4" s="1"/>
  <c r="N25" i="4"/>
  <c r="W6" i="4"/>
  <c r="W8" i="4"/>
  <c r="P8" i="4" s="1"/>
  <c r="W5" i="4"/>
  <c r="P5" i="4" s="1"/>
  <c r="N8" i="4"/>
  <c r="N5" i="4"/>
  <c r="W15" i="4"/>
  <c r="W11" i="4"/>
  <c r="N16" i="4"/>
  <c r="X128" i="4" l="1"/>
  <c r="N128" i="4" s="1"/>
  <c r="V128" i="4"/>
  <c r="U128" i="4"/>
  <c r="T128" i="4"/>
  <c r="R128" i="4"/>
  <c r="Q128" i="4"/>
  <c r="P128" i="4"/>
  <c r="J128" i="4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W126" i="4" s="1"/>
  <c r="U126" i="4"/>
  <c r="T126" i="4"/>
  <c r="R126" i="4"/>
  <c r="Q126" i="4"/>
  <c r="P126" i="4"/>
  <c r="J126" i="4"/>
  <c r="X125" i="4"/>
  <c r="V125" i="4"/>
  <c r="W125" i="4" s="1"/>
  <c r="U125" i="4"/>
  <c r="T125" i="4"/>
  <c r="R125" i="4"/>
  <c r="Q125" i="4"/>
  <c r="P125" i="4"/>
  <c r="N125" i="4"/>
  <c r="J125" i="4"/>
  <c r="X124" i="4"/>
  <c r="N124" i="4" s="1"/>
  <c r="V124" i="4"/>
  <c r="W124" i="4" s="1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W122" i="4" s="1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W120" i="4" s="1"/>
  <c r="U120" i="4"/>
  <c r="T120" i="4"/>
  <c r="R120" i="4"/>
  <c r="Q120" i="4"/>
  <c r="P120" i="4"/>
  <c r="J120" i="4"/>
  <c r="X119" i="4"/>
  <c r="N119" i="4" s="1"/>
  <c r="V119" i="4"/>
  <c r="W119" i="4" s="1"/>
  <c r="U119" i="4"/>
  <c r="T119" i="4"/>
  <c r="R119" i="4"/>
  <c r="Q119" i="4"/>
  <c r="P119" i="4"/>
  <c r="J119" i="4"/>
  <c r="X118" i="4"/>
  <c r="N118" i="4" s="1"/>
  <c r="V118" i="4"/>
  <c r="W118" i="4" s="1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W116" i="4" s="1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W114" i="4" s="1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W110" i="4" s="1"/>
  <c r="U110" i="4"/>
  <c r="T110" i="4"/>
  <c r="R110" i="4"/>
  <c r="Q110" i="4"/>
  <c r="P110" i="4"/>
  <c r="J110" i="4"/>
  <c r="X109" i="4"/>
  <c r="N109" i="4" s="1"/>
  <c r="V109" i="4"/>
  <c r="W109" i="4" s="1"/>
  <c r="U109" i="4"/>
  <c r="T109" i="4"/>
  <c r="R109" i="4"/>
  <c r="Q109" i="4"/>
  <c r="P109" i="4"/>
  <c r="J109" i="4"/>
  <c r="X108" i="4"/>
  <c r="N108" i="4" s="1"/>
  <c r="V108" i="4"/>
  <c r="W108" i="4" s="1"/>
  <c r="U108" i="4"/>
  <c r="T108" i="4"/>
  <c r="R108" i="4"/>
  <c r="Q108" i="4"/>
  <c r="P108" i="4"/>
  <c r="J108" i="4"/>
  <c r="X107" i="4"/>
  <c r="N107" i="4" s="1"/>
  <c r="V107" i="4"/>
  <c r="W107" i="4" s="1"/>
  <c r="U107" i="4"/>
  <c r="T107" i="4"/>
  <c r="R107" i="4"/>
  <c r="Q107" i="4"/>
  <c r="P107" i="4"/>
  <c r="J107" i="4"/>
  <c r="X106" i="4"/>
  <c r="N106" i="4" s="1"/>
  <c r="V106" i="4"/>
  <c r="W106" i="4" s="1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7" i="4"/>
  <c r="N7" i="4" s="1"/>
  <c r="V7" i="4"/>
  <c r="U7" i="4"/>
  <c r="T7" i="4"/>
  <c r="R7" i="4"/>
  <c r="Q7" i="4"/>
  <c r="P7" i="4"/>
  <c r="J7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X9" i="4"/>
  <c r="N9" i="4" s="1"/>
  <c r="V9" i="4"/>
  <c r="U9" i="4"/>
  <c r="T9" i="4"/>
  <c r="R9" i="4"/>
  <c r="Q9" i="4"/>
  <c r="P9" i="4"/>
  <c r="J9" i="4"/>
  <c r="V14" i="4"/>
  <c r="U14" i="4"/>
  <c r="T14" i="4"/>
  <c r="R14" i="4"/>
  <c r="A14" i="4"/>
  <c r="X10" i="4"/>
  <c r="N10" i="4" s="1"/>
  <c r="V10" i="4"/>
  <c r="U10" i="4"/>
  <c r="T10" i="4"/>
  <c r="R10" i="4"/>
  <c r="Q10" i="4"/>
  <c r="P10" i="4"/>
  <c r="J10" i="4"/>
  <c r="X13" i="4"/>
  <c r="N13" i="4" s="1"/>
  <c r="V13" i="4"/>
  <c r="U13" i="4"/>
  <c r="T13" i="4"/>
  <c r="R13" i="4"/>
  <c r="Q13" i="4"/>
  <c r="P13" i="4"/>
  <c r="J13" i="4"/>
  <c r="V19" i="4"/>
  <c r="U19" i="4"/>
  <c r="T19" i="4"/>
  <c r="R19" i="4"/>
  <c r="A19" i="4"/>
  <c r="X17" i="4"/>
  <c r="N17" i="4" s="1"/>
  <c r="V17" i="4"/>
  <c r="U17" i="4"/>
  <c r="T17" i="4"/>
  <c r="R17" i="4"/>
  <c r="Q17" i="4"/>
  <c r="P17" i="4"/>
  <c r="J17" i="4"/>
  <c r="V12" i="4"/>
  <c r="U12" i="4"/>
  <c r="T12" i="4"/>
  <c r="R12" i="4"/>
  <c r="A12" i="4"/>
  <c r="X2" i="4"/>
  <c r="N2" i="4" s="1"/>
  <c r="V2" i="4"/>
  <c r="U2" i="4"/>
  <c r="T2" i="4"/>
  <c r="R2" i="4"/>
  <c r="Q2" i="4"/>
  <c r="P2" i="4"/>
  <c r="J2" i="4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W109" i="3" s="1"/>
  <c r="U109" i="3"/>
  <c r="T109" i="3"/>
  <c r="R109" i="3"/>
  <c r="Q109" i="3"/>
  <c r="P109" i="3"/>
  <c r="J109" i="3"/>
  <c r="X108" i="3"/>
  <c r="N108" i="3" s="1"/>
  <c r="V108" i="3"/>
  <c r="W108" i="3" s="1"/>
  <c r="U108" i="3"/>
  <c r="T108" i="3"/>
  <c r="R108" i="3"/>
  <c r="Q108" i="3"/>
  <c r="P108" i="3"/>
  <c r="J108" i="3"/>
  <c r="X107" i="3"/>
  <c r="N107" i="3" s="1"/>
  <c r="V107" i="3"/>
  <c r="W107" i="3" s="1"/>
  <c r="U107" i="3"/>
  <c r="T107" i="3"/>
  <c r="R107" i="3"/>
  <c r="Q107" i="3"/>
  <c r="P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V105" i="3"/>
  <c r="W105" i="3" s="1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W102" i="3" s="1"/>
  <c r="U102" i="3"/>
  <c r="T102" i="3"/>
  <c r="R102" i="3"/>
  <c r="Q102" i="3"/>
  <c r="P102" i="3"/>
  <c r="J102" i="3"/>
  <c r="X101" i="3"/>
  <c r="N101" i="3" s="1"/>
  <c r="V101" i="3"/>
  <c r="W101" i="3" s="1"/>
  <c r="U101" i="3"/>
  <c r="T101" i="3"/>
  <c r="R101" i="3"/>
  <c r="Q101" i="3"/>
  <c r="P101" i="3"/>
  <c r="J101" i="3"/>
  <c r="X100" i="3"/>
  <c r="N100" i="3" s="1"/>
  <c r="V100" i="3"/>
  <c r="W100" i="3" s="1"/>
  <c r="U100" i="3"/>
  <c r="T100" i="3"/>
  <c r="R100" i="3"/>
  <c r="Q100" i="3"/>
  <c r="P100" i="3"/>
  <c r="J100" i="3"/>
  <c r="X99" i="3"/>
  <c r="N99" i="3" s="1"/>
  <c r="V99" i="3"/>
  <c r="W99" i="3" s="1"/>
  <c r="U99" i="3"/>
  <c r="T99" i="3"/>
  <c r="R99" i="3"/>
  <c r="Q99" i="3"/>
  <c r="P99" i="3"/>
  <c r="J99" i="3"/>
  <c r="X98" i="3"/>
  <c r="N98" i="3" s="1"/>
  <c r="V98" i="3"/>
  <c r="W98" i="3" s="1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W96" i="3" s="1"/>
  <c r="U96" i="3"/>
  <c r="T96" i="3"/>
  <c r="R96" i="3"/>
  <c r="Q96" i="3"/>
  <c r="P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N94" i="3" s="1"/>
  <c r="V94" i="3"/>
  <c r="W94" i="3" s="1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W81" i="3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W26" i="3" s="1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V16" i="3"/>
  <c r="U16" i="3"/>
  <c r="T16" i="3"/>
  <c r="R16" i="3"/>
  <c r="A16" i="3"/>
  <c r="X15" i="3"/>
  <c r="N15" i="3" s="1"/>
  <c r="V15" i="3"/>
  <c r="U15" i="3"/>
  <c r="T15" i="3"/>
  <c r="R15" i="3"/>
  <c r="Q15" i="3"/>
  <c r="P15" i="3"/>
  <c r="J15" i="3"/>
  <c r="V14" i="3"/>
  <c r="U14" i="3"/>
  <c r="T14" i="3"/>
  <c r="R14" i="3"/>
  <c r="A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V10" i="3"/>
  <c r="U10" i="3"/>
  <c r="T10" i="3"/>
  <c r="R10" i="3"/>
  <c r="A10" i="3"/>
  <c r="X9" i="3"/>
  <c r="N9" i="3" s="1"/>
  <c r="V9" i="3"/>
  <c r="U9" i="3"/>
  <c r="T9" i="3"/>
  <c r="R9" i="3"/>
  <c r="Q9" i="3"/>
  <c r="P9" i="3"/>
  <c r="J9" i="3"/>
  <c r="V8" i="3"/>
  <c r="U8" i="3"/>
  <c r="T8" i="3"/>
  <c r="R8" i="3"/>
  <c r="A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V5" i="3"/>
  <c r="U5" i="3"/>
  <c r="T5" i="3"/>
  <c r="R5" i="3"/>
  <c r="A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K65" i="2"/>
  <c r="L65" i="2" s="1"/>
  <c r="F65" i="2"/>
  <c r="E65" i="2"/>
  <c r="G62" i="2"/>
  <c r="F62" i="2"/>
  <c r="E62" i="2"/>
  <c r="F61" i="2"/>
  <c r="E61" i="2"/>
  <c r="G61" i="2" s="1"/>
  <c r="F60" i="2"/>
  <c r="E60" i="2"/>
  <c r="G60" i="2" s="1"/>
  <c r="F59" i="2"/>
  <c r="E59" i="2"/>
  <c r="G59" i="2" s="1"/>
  <c r="F58" i="2"/>
  <c r="E58" i="2"/>
  <c r="G58" i="2" s="1"/>
  <c r="F57" i="2"/>
  <c r="E57" i="2"/>
  <c r="G57" i="2" s="1"/>
  <c r="F56" i="2"/>
  <c r="E56" i="2"/>
  <c r="G56" i="2" s="1"/>
  <c r="G55" i="2"/>
  <c r="F55" i="2"/>
  <c r="E55" i="2"/>
  <c r="F54" i="2"/>
  <c r="E54" i="2"/>
  <c r="G54" i="2" s="1"/>
  <c r="G53" i="2"/>
  <c r="F53" i="2"/>
  <c r="E53" i="2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5" i="2"/>
  <c r="E45" i="2"/>
  <c r="G45" i="2" s="1"/>
  <c r="F44" i="2"/>
  <c r="E44" i="2"/>
  <c r="G44" i="2" s="1"/>
  <c r="G43" i="2"/>
  <c r="F43" i="2"/>
  <c r="E43" i="2"/>
  <c r="F42" i="2"/>
  <c r="E42" i="2"/>
  <c r="G42" i="2" s="1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G33" i="2"/>
  <c r="F33" i="2"/>
  <c r="E33" i="2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3" i="2"/>
  <c r="E23" i="2"/>
  <c r="G23" i="2" s="1"/>
  <c r="F22" i="2"/>
  <c r="E22" i="2"/>
  <c r="G22" i="2" s="1"/>
  <c r="G21" i="2"/>
  <c r="F21" i="2"/>
  <c r="E21" i="2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G14" i="2"/>
  <c r="F14" i="2"/>
  <c r="E14" i="2"/>
  <c r="F13" i="2"/>
  <c r="E13" i="2"/>
  <c r="G13" i="2" s="1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2" i="3"/>
  <c r="A12" i="3"/>
  <c r="A15" i="3"/>
  <c r="Q8" i="4"/>
  <c r="A13" i="3"/>
  <c r="A17" i="3"/>
  <c r="Q5" i="4"/>
  <c r="A7" i="3"/>
  <c r="A3" i="3"/>
  <c r="W128" i="4" l="1"/>
  <c r="K4" i="2"/>
  <c r="L4" i="2" s="1"/>
  <c r="W105" i="4"/>
  <c r="W56" i="4"/>
  <c r="W63" i="4"/>
  <c r="W81" i="4"/>
  <c r="W65" i="4"/>
  <c r="W72" i="4"/>
  <c r="W84" i="4"/>
  <c r="W90" i="4"/>
  <c r="W91" i="4"/>
  <c r="W92" i="4"/>
  <c r="W93" i="4"/>
  <c r="W97" i="4"/>
  <c r="W98" i="4"/>
  <c r="W101" i="4"/>
  <c r="W45" i="4"/>
  <c r="W57" i="4"/>
  <c r="W62" i="4"/>
  <c r="W70" i="4"/>
  <c r="W82" i="4"/>
  <c r="W58" i="4"/>
  <c r="W64" i="4"/>
  <c r="W71" i="4"/>
  <c r="W77" i="4"/>
  <c r="W85" i="4"/>
  <c r="W68" i="4"/>
  <c r="W41" i="4"/>
  <c r="W60" i="4"/>
  <c r="W83" i="4"/>
  <c r="W86" i="4"/>
  <c r="W28" i="4"/>
  <c r="W38" i="4"/>
  <c r="W27" i="4"/>
  <c r="W29" i="4"/>
  <c r="W117" i="4"/>
  <c r="W37" i="4"/>
  <c r="W13" i="4"/>
  <c r="W10" i="4"/>
  <c r="W78" i="4"/>
  <c r="W79" i="4"/>
  <c r="W80" i="4"/>
  <c r="W121" i="4"/>
  <c r="W30" i="4"/>
  <c r="W31" i="4"/>
  <c r="W99" i="4"/>
  <c r="W100" i="4"/>
  <c r="W54" i="4"/>
  <c r="W102" i="4"/>
  <c r="W103" i="4"/>
  <c r="W104" i="4"/>
  <c r="W69" i="4"/>
  <c r="W43" i="4"/>
  <c r="W44" i="4"/>
  <c r="W89" i="4"/>
  <c r="W19" i="4"/>
  <c r="P19" i="4" s="1"/>
  <c r="W46" i="4"/>
  <c r="W49" i="4"/>
  <c r="W53" i="4"/>
  <c r="W94" i="4"/>
  <c r="W96" i="4"/>
  <c r="W12" i="4"/>
  <c r="P12" i="4" s="1"/>
  <c r="W17" i="4"/>
  <c r="W61" i="4"/>
  <c r="W20" i="4"/>
  <c r="W7" i="4"/>
  <c r="W32" i="4"/>
  <c r="W33" i="4"/>
  <c r="W36" i="4"/>
  <c r="W73" i="4"/>
  <c r="W113" i="4"/>
  <c r="W2" i="4"/>
  <c r="N19" i="4"/>
  <c r="W9" i="4"/>
  <c r="W40" i="4"/>
  <c r="W59" i="4"/>
  <c r="W75" i="4"/>
  <c r="W76" i="4"/>
  <c r="W123" i="4"/>
  <c r="N12" i="4"/>
  <c r="W14" i="4"/>
  <c r="P14" i="4" s="1"/>
  <c r="W23" i="4"/>
  <c r="P23" i="4" s="1"/>
  <c r="W22" i="4"/>
  <c r="W47" i="4"/>
  <c r="W48" i="4"/>
  <c r="W66" i="4"/>
  <c r="W67" i="4"/>
  <c r="W88" i="4"/>
  <c r="W111" i="4"/>
  <c r="W112" i="4"/>
  <c r="W115" i="4"/>
  <c r="W21" i="4"/>
  <c r="P21" i="4" s="1"/>
  <c r="W35" i="4"/>
  <c r="W50" i="4"/>
  <c r="W51" i="4"/>
  <c r="W52" i="4"/>
  <c r="W3" i="3"/>
  <c r="W2" i="3"/>
  <c r="W57" i="3"/>
  <c r="W35" i="3"/>
  <c r="W74" i="3"/>
  <c r="W37" i="3"/>
  <c r="W28" i="3"/>
  <c r="W33" i="3"/>
  <c r="W39" i="3"/>
  <c r="W29" i="3"/>
  <c r="W65" i="3"/>
  <c r="W70" i="3"/>
  <c r="W8" i="3"/>
  <c r="P8" i="3" s="1"/>
  <c r="W18" i="3"/>
  <c r="P18" i="3" s="1"/>
  <c r="W5" i="3"/>
  <c r="P5" i="3" s="1"/>
  <c r="W20" i="3"/>
  <c r="W46" i="3"/>
  <c r="W63" i="3"/>
  <c r="W66" i="3"/>
  <c r="W68" i="3"/>
  <c r="W73" i="3"/>
  <c r="N16" i="3"/>
  <c r="W23" i="3"/>
  <c r="W82" i="3"/>
  <c r="W85" i="3"/>
  <c r="W14" i="3"/>
  <c r="P14" i="3" s="1"/>
  <c r="W24" i="3"/>
  <c r="W25" i="3"/>
  <c r="W97" i="3"/>
  <c r="W31" i="3"/>
  <c r="W41" i="3"/>
  <c r="W42" i="3"/>
  <c r="W44" i="3"/>
  <c r="W47" i="3"/>
  <c r="W49" i="3"/>
  <c r="W50" i="3"/>
  <c r="W53" i="3"/>
  <c r="W58" i="3"/>
  <c r="W62" i="3"/>
  <c r="Q8" i="3"/>
  <c r="Q12" i="4"/>
  <c r="A6" i="3"/>
  <c r="Q5" i="3"/>
  <c r="Q19" i="4"/>
  <c r="Q14" i="4"/>
  <c r="S2" i="4"/>
  <c r="A11" i="3"/>
  <c r="A4" i="3"/>
  <c r="S2" i="3"/>
  <c r="Q21" i="4"/>
  <c r="Q23" i="4"/>
  <c r="Q25" i="4"/>
  <c r="A9" i="3"/>
  <c r="Q16" i="4"/>
  <c r="N14" i="3" l="1"/>
  <c r="W21" i="3"/>
  <c r="W22" i="3"/>
  <c r="W30" i="3"/>
  <c r="W6" i="3"/>
  <c r="W7" i="3"/>
  <c r="W12" i="3"/>
  <c r="W32" i="3"/>
  <c r="W76" i="3"/>
  <c r="W78" i="3"/>
  <c r="W86" i="3"/>
  <c r="W92" i="3"/>
  <c r="W11" i="3"/>
  <c r="W60" i="3"/>
  <c r="W69" i="3"/>
  <c r="W79" i="3"/>
  <c r="W87" i="3"/>
  <c r="W4" i="3"/>
  <c r="W10" i="3"/>
  <c r="P10" i="3" s="1"/>
  <c r="W34" i="3"/>
  <c r="W52" i="3"/>
  <c r="W54" i="3"/>
  <c r="W61" i="3"/>
  <c r="W71" i="3"/>
  <c r="W110" i="3"/>
  <c r="W111" i="3"/>
  <c r="W9" i="3"/>
  <c r="W36" i="3"/>
  <c r="W38" i="3"/>
  <c r="W45" i="3"/>
  <c r="W55" i="3"/>
  <c r="W103" i="3"/>
  <c r="S5" i="3"/>
  <c r="S8" i="3"/>
  <c r="K48" i="2"/>
  <c r="L48" i="2" s="1"/>
  <c r="K2" i="2"/>
  <c r="L2" i="2" s="1"/>
  <c r="K26" i="2"/>
  <c r="L26" i="2" s="1"/>
  <c r="K69" i="2"/>
  <c r="L69" i="2" s="1"/>
  <c r="K13" i="2"/>
  <c r="L13" i="2" s="1"/>
  <c r="N18" i="3"/>
  <c r="W42" i="4"/>
  <c r="W13" i="3"/>
  <c r="W16" i="3"/>
  <c r="P16" i="3" s="1"/>
  <c r="W43" i="3"/>
  <c r="W51" i="3"/>
  <c r="W59" i="3"/>
  <c r="W67" i="3"/>
  <c r="W75" i="3"/>
  <c r="W83" i="3"/>
  <c r="W104" i="3"/>
  <c r="W26" i="4"/>
  <c r="W55" i="4"/>
  <c r="W17" i="3"/>
  <c r="W40" i="3"/>
  <c r="W48" i="3"/>
  <c r="W56" i="3"/>
  <c r="W64" i="3"/>
  <c r="W72" i="3"/>
  <c r="W80" i="3"/>
  <c r="W88" i="3"/>
  <c r="W39" i="4"/>
  <c r="W74" i="4"/>
  <c r="W87" i="4"/>
  <c r="W19" i="3"/>
  <c r="W34" i="4"/>
  <c r="W95" i="4"/>
  <c r="N5" i="3"/>
  <c r="N8" i="3"/>
  <c r="N10" i="3"/>
  <c r="W127" i="4"/>
  <c r="W15" i="3"/>
  <c r="W27" i="3"/>
  <c r="N14" i="4"/>
  <c r="N21" i="4"/>
  <c r="N23" i="4"/>
  <c r="A17" i="4"/>
  <c r="A7" i="4"/>
  <c r="A9" i="4"/>
  <c r="A20" i="4"/>
  <c r="A6" i="4"/>
  <c r="A3" i="4"/>
  <c r="A11" i="4"/>
  <c r="Q14" i="3"/>
  <c r="S3" i="4"/>
  <c r="A2" i="4"/>
  <c r="Q18" i="3"/>
  <c r="S9" i="3"/>
  <c r="A18" i="4"/>
  <c r="Q10" i="3"/>
  <c r="S3" i="3"/>
  <c r="A22" i="4"/>
  <c r="A13" i="4"/>
  <c r="A10" i="4"/>
  <c r="A4" i="4"/>
  <c r="Q16" i="3"/>
  <c r="A24" i="4"/>
  <c r="A15" i="4"/>
  <c r="S6" i="3"/>
  <c r="S10" i="3" l="1"/>
  <c r="S16" i="3"/>
  <c r="S18" i="3"/>
  <c r="S14" i="3"/>
  <c r="S4" i="4"/>
  <c r="S19" i="3"/>
  <c r="S11" i="3"/>
  <c r="S15" i="3"/>
  <c r="S4" i="3"/>
  <c r="J5" i="3" s="1"/>
  <c r="S17" i="3"/>
  <c r="J18" i="3" s="1"/>
  <c r="X18" i="3"/>
  <c r="X10" i="3"/>
  <c r="S12" i="3"/>
  <c r="S13" i="3"/>
  <c r="S7" i="3"/>
  <c r="J16" i="3"/>
  <c r="S20" i="3"/>
  <c r="S21" i="3" s="1"/>
  <c r="S22" i="3"/>
  <c r="S23" i="3" s="1"/>
  <c r="S24" i="3" s="1"/>
  <c r="J10" i="3"/>
  <c r="X5" i="3"/>
  <c r="S5" i="4"/>
  <c r="S25" i="3"/>
  <c r="S26" i="3" s="1"/>
  <c r="S27" i="3" s="1"/>
  <c r="S28" i="3" s="1"/>
  <c r="S29" i="3" s="1"/>
  <c r="S30" i="3" s="1"/>
  <c r="S31" i="3" s="1"/>
  <c r="S32" i="3" s="1"/>
  <c r="S33" i="3" s="1"/>
  <c r="S34" i="3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J14" i="3"/>
  <c r="X14" i="3"/>
  <c r="J8" i="3"/>
  <c r="X8" i="3"/>
  <c r="S6" i="4"/>
  <c r="X5" i="4"/>
  <c r="J5" i="4"/>
  <c r="S7" i="4"/>
  <c r="X16" i="3"/>
  <c r="S8" i="4"/>
  <c r="S9" i="4" s="1"/>
  <c r="S10" i="4" s="1"/>
  <c r="S11" i="4" s="1"/>
  <c r="J8" i="4"/>
  <c r="X8" i="4"/>
  <c r="S12" i="4"/>
  <c r="J12" i="4"/>
  <c r="X12" i="4"/>
  <c r="S13" i="4"/>
  <c r="S14" i="4"/>
  <c r="X14" i="4"/>
  <c r="J14" i="4"/>
  <c r="S15" i="4"/>
  <c r="S16" i="4"/>
  <c r="X16" i="4"/>
  <c r="J16" i="4"/>
  <c r="S17" i="4"/>
  <c r="S18" i="4" s="1"/>
  <c r="S19" i="4"/>
  <c r="X19" i="4"/>
  <c r="J19" i="4"/>
  <c r="S20" i="4"/>
  <c r="S21" i="4"/>
  <c r="J21" i="4"/>
  <c r="X21" i="4"/>
  <c r="S22" i="4"/>
  <c r="S23" i="4"/>
  <c r="S24" i="4" s="1"/>
  <c r="J23" i="4"/>
  <c r="X23" i="4"/>
  <c r="S25" i="4"/>
  <c r="X25" i="4"/>
  <c r="J25" i="4"/>
  <c r="S26" i="4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</calcChain>
</file>

<file path=xl/sharedStrings.xml><?xml version="1.0" encoding="utf-8"?>
<sst xmlns="http://schemas.openxmlformats.org/spreadsheetml/2006/main" count="2921" uniqueCount="710">
  <si>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</si>
  <si>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</si>
  <si>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</si>
  <si>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</si>
  <si>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</si>
  <si>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</si>
  <si>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</si>
  <si>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</si>
  <si>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</si>
  <si>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</si>
  <si>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</si>
  <si>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</si>
  <si>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</si>
  <si>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</si>
  <si>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</si>
  <si>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</si>
  <si>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</si>
  <si>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</si>
  <si>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</si>
  <si>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</si>
  <si>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</si>
  <si>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</si>
  <si>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</si>
  <si>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</si>
  <si>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</si>
  <si>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</si>
  <si>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</si>
  <si>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</si>
  <si>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</si>
  <si>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</si>
  <si>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</si>
  <si>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</si>
  <si>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</si>
  <si>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</si>
  <si>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</si>
  <si>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</si>
  <si>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</si>
  <si>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</si>
  <si>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</si>
  <si>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</si>
  <si>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</si>
  <si>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</si>
  <si>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</si>
  <si>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</si>
  <si>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</si>
  <si>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</si>
  <si>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</si>
  <si>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</si>
  <si>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</si>
  <si>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</si>
  <si>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</si>
  <si>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</si>
  <si>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</si>
  <si>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</si>
  <si>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</si>
  <si>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</si>
  <si>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</si>
  <si>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</si>
  <si>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</si>
  <si>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</si>
  <si>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</si>
  <si>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</si>
  <si>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</si>
  <si>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</si>
  <si>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</si>
  <si>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</si>
  <si>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</si>
  <si>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</si>
  <si>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</si>
  <si>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</si>
  <si>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</si>
  <si>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</si>
  <si>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</si>
  <si>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</si>
  <si>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</si>
  <si>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</si>
  <si>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</si>
  <si>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</si>
  <si>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</si>
  <si>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</si>
  <si>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</si>
  <si>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</si>
  <si>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</si>
  <si>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</si>
  <si>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</si>
  <si>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</si>
  <si>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</si>
  <si>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</si>
  <si>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</si>
  <si>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</si>
  <si>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</si>
  <si>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</si>
  <si>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</si>
  <si>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</si>
  <si>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</si>
  <si>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</si>
  <si>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</si>
  <si>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</si>
  <si>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</si>
  <si>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</si>
  <si>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</si>
  <si>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</si>
  <si>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</si>
  <si>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</si>
  <si>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</si>
  <si>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</si>
  <si>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</si>
  <si>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</si>
  <si>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</si>
  <si>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</si>
  <si>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</si>
  <si>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</si>
  <si>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</si>
  <si>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</si>
  <si>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</si>
  <si>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</si>
  <si>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</si>
  <si>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</si>
  <si>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</si>
  <si>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</si>
  <si>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</si>
  <si>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</si>
  <si>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</si>
  <si>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</si>
  <si>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</si>
  <si>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</si>
  <si>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</si>
  <si>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</si>
  <si>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</si>
  <si>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</si>
  <si>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</si>
  <si>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</si>
  <si>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</si>
  <si>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</si>
  <si>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</si>
  <si>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</si>
  <si>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</si>
  <si>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</si>
  <si>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</si>
  <si>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</si>
  <si>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</si>
  <si>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</si>
  <si>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</si>
  <si>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</si>
  <si>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</si>
  <si>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</si>
  <si>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</si>
  <si>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</si>
  <si>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</si>
  <si>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</si>
  <si>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</si>
  <si>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</si>
  <si>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</si>
  <si>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</si>
  <si>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</si>
  <si>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</si>
  <si>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</si>
  <si>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</si>
  <si>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</si>
  <si>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</si>
  <si>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</si>
  <si>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</si>
  <si>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</si>
  <si>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</si>
  <si>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</si>
  <si>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</si>
  <si>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</si>
  <si>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</si>
  <si>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</si>
  <si>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</si>
  <si>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</si>
  <si>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</si>
  <si>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</si>
  <si>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</si>
  <si>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</si>
  <si>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</si>
  <si>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</si>
  <si>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</si>
  <si>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</si>
  <si>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</si>
  <si>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</si>
  <si>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</si>
  <si>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</si>
  <si>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</si>
  <si>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</si>
  <si>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</si>
  <si>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</si>
  <si>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</si>
  <si>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</si>
  <si>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</si>
  <si>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</si>
  <si>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</si>
  <si>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</si>
  <si>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</si>
  <si>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</si>
  <si>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</si>
  <si>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</si>
  <si>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</si>
  <si>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</si>
  <si>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</si>
  <si>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</si>
  <si>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</si>
  <si>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</si>
  <si>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</si>
  <si>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</si>
  <si>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</si>
  <si>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</si>
  <si>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</si>
  <si>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</si>
  <si>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</si>
  <si>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</si>
  <si>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</si>
  <si>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</si>
  <si>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</si>
  <si>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</si>
  <si>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</si>
  <si>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</si>
  <si>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</si>
  <si>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</si>
  <si>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</si>
  <si>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</si>
  <si>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</si>
  <si>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</si>
  <si>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</si>
  <si>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</si>
  <si>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</si>
  <si>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</si>
  <si>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</si>
  <si>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</si>
  <si>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</si>
  <si>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</si>
  <si>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</si>
  <si>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</si>
  <si>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</si>
  <si>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</si>
  <si>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</si>
  <si>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</si>
  <si>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</si>
  <si>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</si>
  <si>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</si>
  <si>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</si>
  <si>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</si>
  <si>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</si>
  <si>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</si>
  <si>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</si>
  <si>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</si>
  <si>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</si>
  <si>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</si>
  <si>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</si>
  <si>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</si>
  <si>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</si>
  <si>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</si>
  <si>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</si>
  <si>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</si>
  <si>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</si>
  <si>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</si>
  <si>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</si>
  <si>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</si>
  <si>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</si>
  <si>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</si>
  <si>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</si>
  <si>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</si>
  <si>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</si>
  <si>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</si>
  <si>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</si>
  <si>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</si>
  <si>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</si>
  <si>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</si>
  <si>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</si>
  <si>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</si>
  <si>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</si>
  <si>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</si>
  <si>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</si>
  <si>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</si>
  <si>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</si>
  <si>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</si>
  <si>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</si>
  <si>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</si>
  <si>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</si>
  <si>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</si>
  <si>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</si>
  <si>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</si>
  <si>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</si>
  <si>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</si>
  <si>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</si>
  <si>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</si>
  <si>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</si>
  <si>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</si>
  <si>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</si>
  <si>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</si>
  <si>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</si>
  <si>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</si>
  <si>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</si>
  <si>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</si>
  <si>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</si>
  <si>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</si>
  <si>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</si>
  <si>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</si>
  <si>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</si>
  <si>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</si>
  <si>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</si>
  <si>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</si>
  <si>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</si>
  <si>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</si>
  <si>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</si>
  <si>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</si>
  <si>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</si>
  <si>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</si>
  <si>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</si>
  <si>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</si>
  <si>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</si>
  <si>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</si>
  <si>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</si>
  <si>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</si>
  <si>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</si>
  <si>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</si>
  <si>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</si>
  <si>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</si>
  <si>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</si>
  <si>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</si>
  <si>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</si>
  <si>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</si>
  <si>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</si>
  <si>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</si>
  <si>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</si>
  <si>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</si>
  <si>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</si>
  <si>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</si>
  <si>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</si>
  <si>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</si>
  <si>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</si>
  <si>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</si>
  <si>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</si>
  <si>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</si>
  <si>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</si>
  <si>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</si>
  <si>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</si>
  <si>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</si>
  <si>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</si>
  <si>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</si>
  <si>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</si>
  <si>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</si>
  <si>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</si>
  <si>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</si>
  <si>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</si>
  <si>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</si>
  <si>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</si>
  <si>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</si>
  <si>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</si>
  <si>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</si>
  <si>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</si>
  <si>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</si>
  <si>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</si>
  <si>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</si>
  <si>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</si>
  <si>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</si>
  <si>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</si>
  <si>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</si>
  <si>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</si>
  <si>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</si>
  <si>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</si>
  <si>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</si>
  <si>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</si>
  <si>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</si>
  <si>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</si>
  <si>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</si>
  <si>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</si>
  <si>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</si>
  <si>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</si>
  <si>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</si>
  <si>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</si>
  <si>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</si>
  <si>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</si>
  <si>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</si>
  <si>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</si>
  <si>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</si>
  <si>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</si>
  <si>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</si>
  <si>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</si>
  <si>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</si>
  <si>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</si>
  <si>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</si>
  <si>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</si>
  <si>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</si>
  <si>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</si>
  <si>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</si>
  <si>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</si>
  <si>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</si>
  <si>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</si>
  <si>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</si>
  <si>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</si>
  <si>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</si>
  <si>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</si>
  <si>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</si>
  <si>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</si>
  <si>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</si>
  <si>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</si>
  <si>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</si>
  <si>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</si>
  <si>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</si>
  <si>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</si>
  <si>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</si>
  <si>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</si>
  <si>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</si>
  <si>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</si>
  <si>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</si>
  <si>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</si>
  <si>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</si>
  <si>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</si>
  <si>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</si>
  <si>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</si>
  <si>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</si>
  <si>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</si>
  <si>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</si>
  <si>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</si>
  <si>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</si>
  <si>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</si>
  <si>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</si>
  <si>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</si>
  <si>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</si>
  <si>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</si>
  <si>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</si>
  <si>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</si>
  <si>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</si>
  <si>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</si>
  <si>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</si>
  <si>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</si>
  <si>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</si>
  <si>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</si>
  <si>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</si>
  <si>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</si>
  <si>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</si>
  <si>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</si>
  <si>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</si>
  <si>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</si>
  <si>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</si>
  <si>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</si>
  <si>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</si>
  <si>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</si>
  <si>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</si>
  <si>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</si>
  <si>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</si>
  <si>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</si>
  <si>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</si>
  <si>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</si>
  <si>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</si>
  <si>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</si>
  <si>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</si>
  <si>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</si>
  <si>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10.07.21</t>
  </si>
  <si>
    <t>Сводная заявка на 11.07.21</t>
  </si>
  <si>
    <t>Сводная заявка на 12.07.21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</si>
  <si>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</si>
  <si>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</si>
  <si>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</si>
  <si>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</si>
  <si>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</si>
  <si>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</si>
  <si>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</si>
  <si>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</si>
  <si>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</si>
  <si>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</si>
  <si>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</si>
  <si>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</si>
  <si>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</si>
  <si>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</si>
  <si>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</si>
  <si>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</si>
  <si>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</si>
  <si>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9 июля</t>
  </si>
  <si>
    <t>на 10 июля</t>
  </si>
  <si>
    <t>на 11 июля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</si>
  <si>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</si>
  <si>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</si>
  <si>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</si>
  <si>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</si>
  <si>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</si>
  <si>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</si>
  <si>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</si>
  <si>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</si>
  <si>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</si>
  <si>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</si>
  <si>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</si>
  <si>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</si>
  <si>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</si>
  <si>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</si>
  <si>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</si>
  <si>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</si>
  <si>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</si>
  <si>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</si>
  <si>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</si>
  <si>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</si>
  <si>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</si>
  <si>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</si>
  <si>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</si>
  <si>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</si>
  <si>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</si>
  <si>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</si>
  <si>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</si>
  <si>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</si>
  <si>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</si>
  <si>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</si>
  <si>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</si>
  <si>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</si>
  <si>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</si>
  <si>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</si>
  <si>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</si>
  <si>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</si>
  <si>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</si>
  <si>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</si>
  <si>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</si>
  <si>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</si>
  <si>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</si>
  <si>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</si>
  <si>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</si>
  <si>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</si>
  <si>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</si>
  <si>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</si>
  <si>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</si>
  <si>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</si>
  <si>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</si>
  <si>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</si>
  <si>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</si>
  <si>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</si>
  <si>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</si>
  <si>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</si>
  <si>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</si>
  <si>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</si>
  <si>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</si>
  <si>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</si>
  <si>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</si>
  <si>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</si>
  <si>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</si>
  <si>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</si>
  <si>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</si>
  <si>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</si>
  <si>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</si>
  <si>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</si>
  <si>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</si>
  <si>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</si>
  <si>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</si>
  <si>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</si>
  <si>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</si>
  <si>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</si>
  <si>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</si>
  <si>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</si>
  <si>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</si>
  <si>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</si>
  <si>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</si>
  <si>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</si>
  <si>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</si>
  <si>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</si>
  <si>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</si>
  <si>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</si>
  <si>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</si>
  <si>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</si>
  <si>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</si>
  <si>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</si>
  <si>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</si>
  <si>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</si>
  <si>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</si>
  <si>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</si>
  <si>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</si>
  <si>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</si>
  <si>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</si>
  <si>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</si>
  <si>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</si>
  <si>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</si>
  <si>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</si>
  <si>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</si>
  <si>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</si>
  <si>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</si>
  <si>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</si>
  <si>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</si>
  <si>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</si>
  <si>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</si>
  <si>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</si>
  <si>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</si>
  <si>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</si>
  <si>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</si>
  <si>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</si>
  <si>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</si>
  <si>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</si>
  <si>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</si>
  <si>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</si>
  <si>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</si>
  <si>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</si>
  <si>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</si>
  <si>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</si>
  <si>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</si>
  <si>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</si>
  <si>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</si>
  <si>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</si>
  <si>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</si>
  <si>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</si>
  <si>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</si>
  <si>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</si>
  <si>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</si>
  <si>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Н0000086350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</si>
  <si>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</si>
  <si>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</si>
  <si>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</si>
  <si>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</si>
  <si>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</si>
  <si>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</si>
  <si>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</si>
  <si>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</si>
  <si>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</si>
  <si>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</si>
  <si>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</si>
  <si>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</si>
  <si>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</si>
  <si>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</si>
  <si>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</si>
  <si>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</si>
  <si>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</si>
  <si>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</si>
  <si>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</si>
  <si>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</si>
  <si>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</si>
  <si>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</si>
  <si>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</si>
  <si>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</si>
  <si>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</si>
  <si>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</si>
  <si>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</si>
  <si>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</si>
  <si>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</si>
  <si>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</si>
  <si>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</si>
  <si>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</si>
  <si>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</si>
  <si>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</si>
  <si>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</si>
  <si>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</si>
  <si>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</si>
  <si>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</si>
  <si>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</si>
  <si>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</si>
  <si>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</si>
  <si>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</si>
  <si>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</si>
  <si>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</si>
  <si>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</si>
  <si>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</si>
  <si>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[46, 16]</t>
  </si>
  <si>
    <t>Для пиццы</t>
  </si>
  <si>
    <t>3.3, Альче, без лактозы</t>
  </si>
  <si>
    <t>Фиор Ди Латте</t>
  </si>
  <si>
    <t>[50, 59, 75, 60, 64, 76, 69]</t>
  </si>
  <si>
    <t>2.7, Сакко</t>
  </si>
  <si>
    <t>Маркет Перекресток</t>
  </si>
  <si>
    <t>[30, 22, 37, 12, 38, 73, 74, 40, 11, 21, 27]</t>
  </si>
  <si>
    <t>2.7, Альче</t>
  </si>
  <si>
    <t>Моцарелла</t>
  </si>
  <si>
    <t>[77, 29, 33, 32, 35, 31, 42, 28, 19, 20, 24, 25, 26, 36, 23, 39, 14, 13, 79, 80]</t>
  </si>
  <si>
    <t>3.3, Сакко</t>
  </si>
  <si>
    <t>[51, 52, 53, 54, 55, 56, 57, 58, 65, 66, 67, 68, 70, 71, 72]</t>
  </si>
  <si>
    <t>3.6, Альче</t>
  </si>
  <si>
    <t>[43, 78]</t>
  </si>
  <si>
    <t>Метро</t>
  </si>
  <si>
    <t>[49, 62, 63]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</si>
  <si>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</si>
  <si>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</si>
  <si>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</si>
  <si>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</si>
  <si>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</si>
  <si>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</si>
  <si>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</si>
  <si>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</si>
  <si>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</si>
  <si>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</si>
  <si>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</si>
  <si>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</si>
  <si>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</si>
  <si>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</si>
  <si>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</si>
  <si>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</si>
  <si>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</si>
  <si>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</si>
  <si>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</si>
  <si>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</si>
  <si>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-</t>
  </si>
  <si>
    <t>Вода: 100</t>
  </si>
  <si>
    <t>Вода: 8</t>
  </si>
  <si>
    <t>Соль: 30</t>
  </si>
  <si>
    <t>Ульма</t>
  </si>
  <si>
    <t>Соль: 1</t>
  </si>
  <si>
    <t>Соль: 460</t>
  </si>
  <si>
    <t>Техновак</t>
  </si>
  <si>
    <t>Соль: 200</t>
  </si>
  <si>
    <t>Соль: 280</t>
  </si>
  <si>
    <t>Соль: 1200</t>
  </si>
  <si>
    <t>Короткая мойка</t>
  </si>
  <si>
    <t>Длинная мойка</t>
  </si>
  <si>
    <t>Вода: 200</t>
  </si>
  <si>
    <t>Вода: 25</t>
  </si>
  <si>
    <t>Масса</t>
  </si>
  <si>
    <t>Соль: 15</t>
  </si>
  <si>
    <t>Соль: 260</t>
  </si>
  <si>
    <t>Соль: 370</t>
  </si>
  <si>
    <t>Соль: 7.5</t>
  </si>
  <si>
    <t>Соль: 700</t>
  </si>
  <si>
    <t>Моцарелла сердечки в воде "Unagrande", 45%, 0,125/0,225 кг, ф/п, (8 шт)</t>
  </si>
  <si>
    <t>3.3, Альче</t>
  </si>
  <si>
    <t>Качокавалло "Unagrande" (ОК), 45%, кг</t>
  </si>
  <si>
    <t>Качокавалло "Unagrande", 45%, кг Х5</t>
  </si>
  <si>
    <t>Моцарелла (палочки), 45%, кг, пл/л</t>
  </si>
  <si>
    <t>Моцарелла палочки 7,5 гр Эсперсен, 45%, кг, пл/л</t>
  </si>
  <si>
    <t>Саккардо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</si>
</sst>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6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3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7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3">
        <v>44387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F2" s="1" t="s">
        <v>131</v>
      </c>
      <c r="G2" s="1" t="s">
        <v>132</v>
      </c>
      <c r="K2" s="1" t="s">
        <v>133</v>
      </c>
      <c r="O2" s="1" t="s">
        <v>134</v>
      </c>
      <c r="P2" s="1" t="s">
        <v>135</v>
      </c>
      <c r="T2" s="1" t="s">
        <v>136</v>
      </c>
      <c r="V2" s="1" t="s">
        <v>137</v>
      </c>
      <c r="AP2" s="1" t="s">
        <v>138</v>
      </c>
      <c r="AR2" s="1" t="s">
        <v>139</v>
      </c>
      <c r="AT2" s="1" t="s">
        <v>140</v>
      </c>
      <c r="BG2" s="1" t="s">
        <v>141</v>
      </c>
      <c r="BH2" s="1" t="s">
        <v>142</v>
      </c>
      <c r="BS2" s="1" t="s">
        <v>143</v>
      </c>
      <c r="CL2" s="1" t="s">
        <v>144</v>
      </c>
      <c r="CO2" s="1" t="s">
        <v>145</v>
      </c>
      <c r="CY2" s="1" t="s">
        <v>146</v>
      </c>
      <c r="DB2" s="1" t="s">
        <v>147</v>
      </c>
      <c r="DJ2" s="1" t="s">
        <v>148</v>
      </c>
      <c r="DQ2" s="1" t="s">
        <v>149</v>
      </c>
      <c r="DR2" s="1" t="s">
        <v>150</v>
      </c>
      <c r="DW2" s="1" t="s">
        <v>151</v>
      </c>
      <c r="DX2" s="1" t="s">
        <v>129</v>
      </c>
    </row>
    <row r="3" spans="1:130" x14ac:dyDescent="0.2">
      <c r="A3" s="2" t="s">
        <v>152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157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157</v>
      </c>
      <c r="AN3" s="1" t="s">
        <v>157</v>
      </c>
      <c r="AO3" s="1" t="s">
        <v>157</v>
      </c>
      <c r="AP3" s="1" t="s">
        <v>158</v>
      </c>
      <c r="AQ3" s="1" t="s">
        <v>158</v>
      </c>
      <c r="AR3" s="1" t="s">
        <v>139</v>
      </c>
      <c r="AS3" s="1" t="s">
        <v>139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159</v>
      </c>
      <c r="BE3" s="1" t="s">
        <v>159</v>
      </c>
      <c r="BF3" s="1" t="s">
        <v>159</v>
      </c>
      <c r="BG3" s="1" t="s">
        <v>141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160</v>
      </c>
      <c r="BQ3" s="1" t="s">
        <v>160</v>
      </c>
      <c r="BR3" s="1" t="s">
        <v>160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143</v>
      </c>
      <c r="CJ3" s="1" t="s">
        <v>143</v>
      </c>
      <c r="CK3" s="1" t="s">
        <v>143</v>
      </c>
      <c r="CL3" s="1" t="s">
        <v>144</v>
      </c>
      <c r="CM3" s="1" t="s">
        <v>144</v>
      </c>
      <c r="CN3" s="1" t="s">
        <v>144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161</v>
      </c>
      <c r="CX3" s="1" t="s">
        <v>161</v>
      </c>
      <c r="CY3" s="1" t="s">
        <v>146</v>
      </c>
      <c r="CZ3" s="1" t="s">
        <v>162</v>
      </c>
      <c r="DA3" s="1" t="s">
        <v>162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147</v>
      </c>
      <c r="DI3" s="1" t="s">
        <v>147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148</v>
      </c>
      <c r="DQ3" s="1" t="s">
        <v>149</v>
      </c>
      <c r="DR3" s="1" t="s">
        <v>150</v>
      </c>
      <c r="DX3" s="1" t="s">
        <v>152</v>
      </c>
    </row>
    <row r="4" spans="1:130" x14ac:dyDescent="0.2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172</v>
      </c>
      <c r="V4" s="1" t="s">
        <v>169</v>
      </c>
      <c r="W4" s="1" t="s">
        <v>169</v>
      </c>
      <c r="X4" s="1" t="s">
        <v>169</v>
      </c>
      <c r="Y4" s="1" t="s">
        <v>173</v>
      </c>
      <c r="Z4" s="1" t="s">
        <v>165</v>
      </c>
      <c r="AA4" s="1" t="s">
        <v>167</v>
      </c>
      <c r="AB4" s="1" t="s">
        <v>167</v>
      </c>
      <c r="AC4" s="1" t="s">
        <v>169</v>
      </c>
      <c r="AD4" s="1" t="s">
        <v>169</v>
      </c>
      <c r="AE4" s="1" t="s">
        <v>170</v>
      </c>
      <c r="AF4" s="1" t="s">
        <v>174</v>
      </c>
      <c r="AG4" s="1" t="s">
        <v>169</v>
      </c>
      <c r="AH4" s="1" t="s">
        <v>175</v>
      </c>
      <c r="AI4" s="1" t="s">
        <v>175</v>
      </c>
      <c r="AJ4" s="1" t="s">
        <v>170</v>
      </c>
      <c r="AK4" s="1" t="s">
        <v>170</v>
      </c>
      <c r="AL4" s="1" t="s">
        <v>176</v>
      </c>
      <c r="AM4" s="1" t="s">
        <v>169</v>
      </c>
      <c r="AN4" s="1" t="s">
        <v>169</v>
      </c>
      <c r="AO4" s="1" t="s">
        <v>175</v>
      </c>
      <c r="AP4" s="1" t="s">
        <v>169</v>
      </c>
      <c r="AQ4" s="1" t="s">
        <v>169</v>
      </c>
      <c r="AR4" s="1" t="s">
        <v>177</v>
      </c>
      <c r="AS4" s="1" t="s">
        <v>177</v>
      </c>
      <c r="AT4" s="1" t="s">
        <v>169</v>
      </c>
      <c r="AU4" s="1" t="s">
        <v>169</v>
      </c>
      <c r="AV4" s="1" t="s">
        <v>170</v>
      </c>
      <c r="AW4" s="1" t="s">
        <v>170</v>
      </c>
      <c r="AX4" s="1" t="s">
        <v>178</v>
      </c>
      <c r="AY4" s="1" t="s">
        <v>167</v>
      </c>
      <c r="AZ4" s="1" t="s">
        <v>172</v>
      </c>
      <c r="BA4" s="1" t="s">
        <v>174</v>
      </c>
      <c r="BB4" s="1" t="s">
        <v>179</v>
      </c>
      <c r="BC4" s="1" t="s">
        <v>180</v>
      </c>
      <c r="BD4" s="1" t="s">
        <v>167</v>
      </c>
      <c r="BE4" s="1" t="s">
        <v>175</v>
      </c>
      <c r="BF4" s="1" t="s">
        <v>165</v>
      </c>
      <c r="BG4" s="1" t="s">
        <v>169</v>
      </c>
      <c r="BH4" s="1" t="s">
        <v>169</v>
      </c>
      <c r="BI4" s="1" t="s">
        <v>169</v>
      </c>
      <c r="BJ4" s="1" t="s">
        <v>170</v>
      </c>
      <c r="BK4" s="1" t="s">
        <v>174</v>
      </c>
      <c r="BL4" s="1" t="s">
        <v>172</v>
      </c>
      <c r="BM4" s="1" t="s">
        <v>180</v>
      </c>
      <c r="BN4" s="1" t="s">
        <v>175</v>
      </c>
      <c r="BO4" s="1" t="s">
        <v>167</v>
      </c>
      <c r="BP4" s="1" t="s">
        <v>179</v>
      </c>
      <c r="BQ4" s="1" t="s">
        <v>178</v>
      </c>
      <c r="BR4" s="1" t="s">
        <v>167</v>
      </c>
      <c r="BS4" s="1" t="s">
        <v>169</v>
      </c>
      <c r="BT4" s="1" t="s">
        <v>169</v>
      </c>
      <c r="BU4" s="1" t="s">
        <v>174</v>
      </c>
      <c r="BV4" s="1" t="s">
        <v>174</v>
      </c>
      <c r="BW4" s="1" t="s">
        <v>169</v>
      </c>
      <c r="BX4" s="1" t="s">
        <v>170</v>
      </c>
      <c r="BY4" s="1" t="s">
        <v>170</v>
      </c>
      <c r="BZ4" s="1" t="s">
        <v>176</v>
      </c>
      <c r="CA4" s="1" t="s">
        <v>165</v>
      </c>
      <c r="CB4" s="1" t="s">
        <v>167</v>
      </c>
      <c r="CC4" s="1" t="s">
        <v>167</v>
      </c>
      <c r="CD4" s="1" t="s">
        <v>167</v>
      </c>
      <c r="CE4" s="1" t="s">
        <v>181</v>
      </c>
      <c r="CF4" s="1" t="s">
        <v>173</v>
      </c>
      <c r="CG4" s="1" t="s">
        <v>173</v>
      </c>
      <c r="CH4" s="1" t="s">
        <v>173</v>
      </c>
      <c r="CI4" s="1" t="s">
        <v>173</v>
      </c>
      <c r="CJ4" s="1" t="s">
        <v>175</v>
      </c>
      <c r="CK4" s="1" t="s">
        <v>173</v>
      </c>
      <c r="CL4" s="1" t="s">
        <v>169</v>
      </c>
      <c r="CM4" s="1" t="s">
        <v>169</v>
      </c>
      <c r="CN4" s="1" t="s">
        <v>167</v>
      </c>
      <c r="CO4" s="1" t="s">
        <v>169</v>
      </c>
      <c r="CP4" s="1" t="s">
        <v>170</v>
      </c>
      <c r="CQ4" s="1" t="s">
        <v>170</v>
      </c>
      <c r="CR4" s="1" t="s">
        <v>170</v>
      </c>
      <c r="CS4" s="1" t="s">
        <v>167</v>
      </c>
      <c r="CT4" s="1" t="s">
        <v>170</v>
      </c>
      <c r="CU4" s="1" t="s">
        <v>165</v>
      </c>
      <c r="CV4" s="1" t="s">
        <v>176</v>
      </c>
      <c r="CW4" s="1" t="s">
        <v>169</v>
      </c>
      <c r="CX4" s="1" t="s">
        <v>169</v>
      </c>
      <c r="CY4" s="1" t="s">
        <v>170</v>
      </c>
      <c r="CZ4" s="1" t="s">
        <v>169</v>
      </c>
      <c r="DA4" s="1" t="s">
        <v>169</v>
      </c>
      <c r="DB4" s="1" t="s">
        <v>182</v>
      </c>
      <c r="DC4" s="1" t="s">
        <v>170</v>
      </c>
      <c r="DD4" s="1" t="s">
        <v>170</v>
      </c>
      <c r="DE4" s="1" t="s">
        <v>167</v>
      </c>
      <c r="DF4" s="1" t="s">
        <v>167</v>
      </c>
      <c r="DG4" s="1" t="s">
        <v>165</v>
      </c>
      <c r="DH4" s="1" t="s">
        <v>182</v>
      </c>
      <c r="DI4" s="1" t="s">
        <v>173</v>
      </c>
      <c r="DJ4" s="1" t="s">
        <v>164</v>
      </c>
      <c r="DK4" s="1" t="s">
        <v>164</v>
      </c>
      <c r="DL4" s="1" t="s">
        <v>169</v>
      </c>
      <c r="DM4" s="1" t="s">
        <v>169</v>
      </c>
      <c r="DN4" s="1" t="s">
        <v>169</v>
      </c>
      <c r="DO4" s="1" t="s">
        <v>183</v>
      </c>
      <c r="DP4" s="1" t="s">
        <v>183</v>
      </c>
      <c r="DX4" s="1" t="s">
        <v>163</v>
      </c>
    </row>
    <row r="5" spans="1:130" x14ac:dyDescent="0.2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303</v>
      </c>
      <c r="DQ5" s="1" t="s">
        <v>149</v>
      </c>
      <c r="DR5" s="1" t="s">
        <v>304</v>
      </c>
      <c r="DS5" s="1" t="s">
        <v>305</v>
      </c>
      <c r="DU5" s="1" t="s">
        <v>306</v>
      </c>
      <c r="DX5" s="1" t="s">
        <v>184</v>
      </c>
    </row>
    <row r="6" spans="1:130" x14ac:dyDescent="0.2">
      <c r="A6" s="2" t="s">
        <v>307</v>
      </c>
      <c r="B6" s="1" t="s">
        <v>308</v>
      </c>
      <c r="C6" s="1" t="s">
        <v>309</v>
      </c>
      <c r="D6" s="1" t="s">
        <v>310</v>
      </c>
      <c r="E6" s="1" t="s">
        <v>311</v>
      </c>
      <c r="F6" s="1" t="s">
        <v>312</v>
      </c>
      <c r="G6" s="1" t="s">
        <v>313</v>
      </c>
      <c r="H6" s="1" t="s">
        <v>314</v>
      </c>
      <c r="I6" s="1" t="s">
        <v>315</v>
      </c>
      <c r="J6" s="1" t="s">
        <v>316</v>
      </c>
      <c r="K6" s="1">
        <v>3503984</v>
      </c>
      <c r="L6" s="1" t="s">
        <v>317</v>
      </c>
      <c r="M6" s="1" t="s">
        <v>318</v>
      </c>
      <c r="N6" s="1" t="s">
        <v>319</v>
      </c>
      <c r="O6" s="1" t="s">
        <v>320</v>
      </c>
      <c r="P6" s="1" t="s">
        <v>321</v>
      </c>
      <c r="Q6" s="1" t="s">
        <v>322</v>
      </c>
      <c r="R6" s="1" t="s">
        <v>323</v>
      </c>
      <c r="S6" s="1" t="s">
        <v>324</v>
      </c>
      <c r="T6" s="1" t="s">
        <v>325</v>
      </c>
      <c r="U6" s="1" t="s">
        <v>326</v>
      </c>
      <c r="V6" s="1" t="s">
        <v>327</v>
      </c>
      <c r="W6" s="1" t="s">
        <v>328</v>
      </c>
      <c r="X6" s="1" t="s">
        <v>329</v>
      </c>
      <c r="Y6" s="1" t="s">
        <v>330</v>
      </c>
      <c r="Z6" s="1" t="s">
        <v>331</v>
      </c>
      <c r="AA6" s="1" t="s">
        <v>332</v>
      </c>
      <c r="AB6" s="1" t="s">
        <v>333</v>
      </c>
      <c r="AC6" s="1" t="s">
        <v>334</v>
      </c>
      <c r="AD6" s="1" t="s">
        <v>335</v>
      </c>
      <c r="AE6" s="1" t="s">
        <v>336</v>
      </c>
      <c r="AF6" s="1" t="s">
        <v>337</v>
      </c>
      <c r="AG6" s="1" t="s">
        <v>338</v>
      </c>
      <c r="AH6" s="1" t="s">
        <v>339</v>
      </c>
      <c r="AI6" s="1" t="s">
        <v>340</v>
      </c>
      <c r="AJ6" s="1" t="s">
        <v>341</v>
      </c>
      <c r="AK6" s="1" t="s">
        <v>342</v>
      </c>
      <c r="AL6" s="1" t="s">
        <v>343</v>
      </c>
      <c r="AM6" s="1" t="s">
        <v>344</v>
      </c>
      <c r="AN6" s="1" t="s">
        <v>345</v>
      </c>
      <c r="AO6" s="1" t="s">
        <v>346</v>
      </c>
      <c r="AP6" s="1" t="s">
        <v>347</v>
      </c>
      <c r="AQ6" s="1" t="s">
        <v>348</v>
      </c>
      <c r="AR6" s="1" t="s">
        <v>349</v>
      </c>
      <c r="AS6" s="1" t="s">
        <v>350</v>
      </c>
      <c r="AT6" s="1" t="s">
        <v>351</v>
      </c>
      <c r="AU6" s="1" t="s">
        <v>352</v>
      </c>
      <c r="AV6" s="1" t="s">
        <v>353</v>
      </c>
      <c r="AW6" s="1" t="s">
        <v>354</v>
      </c>
      <c r="AX6" s="1">
        <v>327193010</v>
      </c>
      <c r="AY6" s="1" t="s">
        <v>355</v>
      </c>
      <c r="AZ6" s="1" t="s">
        <v>356</v>
      </c>
      <c r="BA6" s="1" t="s">
        <v>357</v>
      </c>
      <c r="BB6" s="1" t="s">
        <v>358</v>
      </c>
      <c r="BC6" s="1" t="s">
        <v>359</v>
      </c>
      <c r="BD6" s="1" t="s">
        <v>360</v>
      </c>
      <c r="BE6" s="1" t="s">
        <v>361</v>
      </c>
      <c r="BF6" s="1" t="s">
        <v>362</v>
      </c>
      <c r="BG6" s="1" t="s">
        <v>363</v>
      </c>
      <c r="BH6" s="1" t="s">
        <v>364</v>
      </c>
      <c r="BI6" s="1" t="s">
        <v>365</v>
      </c>
      <c r="BJ6" s="1" t="s">
        <v>366</v>
      </c>
      <c r="BK6" s="1" t="s">
        <v>367</v>
      </c>
      <c r="BL6" s="1" t="s">
        <v>368</v>
      </c>
      <c r="BM6" s="1" t="s">
        <v>369</v>
      </c>
      <c r="BN6" s="1" t="s">
        <v>370</v>
      </c>
      <c r="BO6" s="1" t="s">
        <v>371</v>
      </c>
      <c r="BP6" s="1" t="s">
        <v>372</v>
      </c>
      <c r="BQ6" s="1">
        <v>327192013</v>
      </c>
      <c r="BR6" s="1" t="s">
        <v>373</v>
      </c>
      <c r="BS6" s="1" t="s">
        <v>374</v>
      </c>
      <c r="BT6" s="1" t="s">
        <v>375</v>
      </c>
      <c r="BU6" s="1" t="s">
        <v>376</v>
      </c>
      <c r="BV6" s="1" t="s">
        <v>377</v>
      </c>
      <c r="BW6" s="1" t="s">
        <v>378</v>
      </c>
      <c r="BX6" s="1" t="s">
        <v>379</v>
      </c>
      <c r="BY6" s="1" t="s">
        <v>380</v>
      </c>
      <c r="BZ6" s="1" t="s">
        <v>381</v>
      </c>
      <c r="CA6" s="1" t="s">
        <v>382</v>
      </c>
      <c r="CB6" s="1" t="s">
        <v>383</v>
      </c>
      <c r="CC6" s="1" t="s">
        <v>384</v>
      </c>
      <c r="CD6" s="1" t="s">
        <v>385</v>
      </c>
      <c r="CE6" s="1" t="s">
        <v>386</v>
      </c>
      <c r="CF6" s="1" t="s">
        <v>387</v>
      </c>
      <c r="CG6" s="1" t="s">
        <v>388</v>
      </c>
      <c r="CH6" s="1" t="s">
        <v>389</v>
      </c>
      <c r="CI6" s="1" t="s">
        <v>390</v>
      </c>
      <c r="CJ6" s="1" t="s">
        <v>391</v>
      </c>
      <c r="CK6" s="1" t="s">
        <v>392</v>
      </c>
      <c r="CL6" s="1" t="s">
        <v>393</v>
      </c>
      <c r="CM6" s="1" t="s">
        <v>394</v>
      </c>
      <c r="CN6" s="1" t="s">
        <v>395</v>
      </c>
      <c r="CO6" s="1" t="s">
        <v>396</v>
      </c>
      <c r="CP6" s="1" t="s">
        <v>397</v>
      </c>
      <c r="CQ6" s="1" t="s">
        <v>398</v>
      </c>
      <c r="CR6" s="1" t="s">
        <v>399</v>
      </c>
      <c r="CS6" s="1" t="s">
        <v>400</v>
      </c>
      <c r="CT6" s="1" t="s">
        <v>401</v>
      </c>
      <c r="CU6" s="1" t="s">
        <v>402</v>
      </c>
      <c r="CV6" s="1" t="s">
        <v>403</v>
      </c>
      <c r="CW6" s="1" t="s">
        <v>404</v>
      </c>
      <c r="CX6" s="1" t="s">
        <v>405</v>
      </c>
      <c r="CY6" s="1" t="s">
        <v>406</v>
      </c>
      <c r="CZ6" s="1" t="s">
        <v>407</v>
      </c>
      <c r="DA6" s="1" t="s">
        <v>408</v>
      </c>
      <c r="DB6" s="1" t="s">
        <v>409</v>
      </c>
      <c r="DC6" s="1" t="s">
        <v>410</v>
      </c>
      <c r="DD6" s="1" t="s">
        <v>411</v>
      </c>
      <c r="DE6" s="1" t="s">
        <v>412</v>
      </c>
      <c r="DF6" s="1" t="s">
        <v>413</v>
      </c>
      <c r="DG6" s="1" t="s">
        <v>414</v>
      </c>
      <c r="DH6" s="1" t="s">
        <v>415</v>
      </c>
      <c r="DI6" s="1" t="s">
        <v>416</v>
      </c>
      <c r="DJ6" s="1" t="s">
        <v>417</v>
      </c>
      <c r="DK6" s="1" t="s">
        <v>418</v>
      </c>
      <c r="DL6" s="1" t="s">
        <v>419</v>
      </c>
      <c r="DM6" s="1" t="s">
        <v>420</v>
      </c>
      <c r="DN6" s="1" t="s">
        <v>421</v>
      </c>
      <c r="DO6" s="1" t="s">
        <v>422</v>
      </c>
      <c r="DP6" s="1" t="s">
        <v>423</v>
      </c>
      <c r="DR6" s="1" t="s">
        <v>424</v>
      </c>
      <c r="DS6" s="1" t="s">
        <v>425</v>
      </c>
      <c r="DU6" s="1" t="s">
        <v>426</v>
      </c>
      <c r="DX6" s="1" t="s">
        <v>307</v>
      </c>
    </row>
    <row r="7" spans="1:130" x14ac:dyDescent="0.2">
      <c r="A7" s="2" t="s">
        <v>427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2.2400000000000002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2.2200000000000002</v>
      </c>
      <c r="V7" s="1">
        <v>3.68</v>
      </c>
      <c r="W7" s="1">
        <v>2.9</v>
      </c>
      <c r="X7" s="1">
        <v>1.2</v>
      </c>
      <c r="Y7" s="1">
        <v>1.35</v>
      </c>
      <c r="Z7" s="1">
        <v>1.2</v>
      </c>
      <c r="AA7" s="1">
        <v>1.35</v>
      </c>
      <c r="AB7" s="1">
        <v>2.4500000000000002</v>
      </c>
      <c r="AC7" s="1">
        <v>2.2400000000000002</v>
      </c>
      <c r="AD7" s="1">
        <v>2.2400000000000002</v>
      </c>
      <c r="AE7" s="1">
        <v>9.6</v>
      </c>
      <c r="AF7" s="1">
        <v>2.02</v>
      </c>
      <c r="AG7" s="1">
        <v>9.6</v>
      </c>
      <c r="AH7" s="1">
        <v>2.4</v>
      </c>
      <c r="AI7" s="1">
        <v>9.8000000000000007</v>
      </c>
      <c r="AJ7" s="1">
        <v>3.68</v>
      </c>
      <c r="AK7" s="1">
        <v>1.8</v>
      </c>
      <c r="AL7" s="1">
        <v>1.8</v>
      </c>
      <c r="AM7" s="1">
        <v>6</v>
      </c>
      <c r="AN7" s="1">
        <v>1.35</v>
      </c>
      <c r="AO7" s="1">
        <v>9.1999999999999993</v>
      </c>
      <c r="AP7" s="1">
        <v>2.08</v>
      </c>
      <c r="AQ7" s="1">
        <v>1.72</v>
      </c>
      <c r="AR7" s="1">
        <v>7.38</v>
      </c>
      <c r="AS7" s="1">
        <v>7.58</v>
      </c>
      <c r="AT7" s="1">
        <v>1</v>
      </c>
      <c r="AU7" s="1">
        <v>1</v>
      </c>
      <c r="AV7" s="1">
        <v>1</v>
      </c>
      <c r="AW7" s="1">
        <v>0.8</v>
      </c>
      <c r="AX7" s="1">
        <v>1.2</v>
      </c>
      <c r="AY7" s="1">
        <v>1.5</v>
      </c>
      <c r="AZ7" s="1">
        <v>1.5</v>
      </c>
      <c r="BA7" s="1">
        <v>1.57</v>
      </c>
      <c r="BB7" s="1">
        <v>1.54</v>
      </c>
      <c r="BC7" s="1">
        <v>1.2</v>
      </c>
      <c r="BD7" s="1">
        <v>1.93</v>
      </c>
      <c r="BE7" s="1">
        <v>2.85</v>
      </c>
      <c r="BF7" s="1">
        <v>1</v>
      </c>
      <c r="BG7" s="1">
        <v>1.6</v>
      </c>
      <c r="BH7" s="1">
        <v>1</v>
      </c>
      <c r="BI7" s="1">
        <v>1</v>
      </c>
      <c r="BJ7" s="1">
        <v>0.8</v>
      </c>
      <c r="BK7" s="1">
        <v>1.57</v>
      </c>
      <c r="BL7" s="1">
        <v>1.5</v>
      </c>
      <c r="BM7" s="1">
        <v>1.2</v>
      </c>
      <c r="BN7" s="1">
        <v>2.85</v>
      </c>
      <c r="BO7" s="1">
        <v>1.93</v>
      </c>
      <c r="BP7" s="1">
        <v>1.54</v>
      </c>
      <c r="BQ7" s="1">
        <v>1.2</v>
      </c>
      <c r="BR7" s="1">
        <v>1.5</v>
      </c>
      <c r="BS7" s="1">
        <v>1.5</v>
      </c>
      <c r="BT7" s="1">
        <v>3</v>
      </c>
      <c r="BU7" s="1">
        <v>1.42</v>
      </c>
      <c r="BV7" s="1">
        <v>1.42</v>
      </c>
      <c r="BW7" s="1">
        <v>1.8</v>
      </c>
      <c r="BX7" s="1">
        <v>3</v>
      </c>
      <c r="BY7" s="1">
        <v>1.2</v>
      </c>
      <c r="BZ7" s="1">
        <v>1.2</v>
      </c>
      <c r="CA7" s="1">
        <v>1.08</v>
      </c>
      <c r="CB7" s="1">
        <v>1.5</v>
      </c>
      <c r="CC7" s="1">
        <v>1.42</v>
      </c>
      <c r="CD7" s="1">
        <v>1.42</v>
      </c>
      <c r="CE7" s="1">
        <v>1.2</v>
      </c>
      <c r="CF7" s="1">
        <v>1.42</v>
      </c>
      <c r="CG7" s="1">
        <v>1.42</v>
      </c>
      <c r="CH7" s="1">
        <v>1.42</v>
      </c>
      <c r="CI7" s="1">
        <v>1.42</v>
      </c>
      <c r="CJ7" s="1">
        <v>3.25</v>
      </c>
      <c r="CK7" s="1">
        <v>1.42</v>
      </c>
      <c r="CL7" s="1">
        <v>3</v>
      </c>
      <c r="CM7" s="1">
        <v>1.81</v>
      </c>
      <c r="CN7" s="1">
        <v>1.72</v>
      </c>
      <c r="CO7" s="1">
        <v>3</v>
      </c>
      <c r="CP7" s="1">
        <v>1.26</v>
      </c>
      <c r="CQ7" s="1">
        <v>1.26</v>
      </c>
      <c r="CR7" s="1">
        <v>1.26</v>
      </c>
      <c r="CS7" s="1">
        <v>1.42</v>
      </c>
      <c r="CT7" s="1">
        <v>1.42</v>
      </c>
      <c r="CU7" s="1">
        <v>1.08</v>
      </c>
      <c r="CV7" s="1">
        <v>1.2</v>
      </c>
      <c r="CW7" s="1">
        <v>1.42</v>
      </c>
      <c r="CX7" s="1">
        <v>1.08</v>
      </c>
      <c r="CY7" s="1">
        <v>1.42</v>
      </c>
      <c r="CZ7" s="1">
        <v>1.26</v>
      </c>
      <c r="DA7" s="1">
        <v>1.08</v>
      </c>
      <c r="DB7" s="1" t="s">
        <v>428</v>
      </c>
      <c r="DC7" s="1">
        <v>1.5</v>
      </c>
      <c r="DD7" s="1">
        <v>3</v>
      </c>
      <c r="DE7" s="1">
        <v>1.5</v>
      </c>
      <c r="DF7" s="1">
        <v>1.42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427</v>
      </c>
    </row>
    <row r="8" spans="1:130" x14ac:dyDescent="0.2">
      <c r="A8" s="2" t="s">
        <v>429</v>
      </c>
      <c r="B8" s="1" t="s">
        <v>430</v>
      </c>
      <c r="BY8" s="1" t="s">
        <v>431</v>
      </c>
      <c r="DS8" s="1" t="s">
        <v>432</v>
      </c>
      <c r="DT8" s="1" t="s">
        <v>433</v>
      </c>
      <c r="DU8" s="1" t="s">
        <v>432</v>
      </c>
      <c r="DV8" s="1" t="s">
        <v>433</v>
      </c>
      <c r="DX8" s="1" t="s">
        <v>429</v>
      </c>
    </row>
    <row r="9" spans="1:130" x14ac:dyDescent="0.2">
      <c r="A9" s="23">
        <v>44351</v>
      </c>
      <c r="B9" s="1" t="s">
        <v>431</v>
      </c>
      <c r="E9" s="1" t="s">
        <v>431</v>
      </c>
      <c r="F9" s="1" t="s">
        <v>431</v>
      </c>
      <c r="G9" s="1" t="s">
        <v>431</v>
      </c>
      <c r="J9" s="1" t="s">
        <v>431</v>
      </c>
      <c r="K9" s="1" t="s">
        <v>431</v>
      </c>
      <c r="L9" s="1" t="s">
        <v>431</v>
      </c>
      <c r="M9" s="1" t="s">
        <v>431</v>
      </c>
      <c r="Q9" s="1" t="s">
        <v>431</v>
      </c>
      <c r="S9" s="1" t="s">
        <v>431</v>
      </c>
      <c r="T9" s="1" t="s">
        <v>431</v>
      </c>
      <c r="W9" s="1" t="s">
        <v>431</v>
      </c>
      <c r="AB9" s="1" t="s">
        <v>431</v>
      </c>
      <c r="AD9" s="1" t="s">
        <v>431</v>
      </c>
      <c r="AE9" s="1" t="s">
        <v>431</v>
      </c>
      <c r="AG9" s="1" t="s">
        <v>431</v>
      </c>
      <c r="AH9" s="1" t="s">
        <v>431</v>
      </c>
      <c r="AI9" s="1" t="s">
        <v>431</v>
      </c>
      <c r="AJ9" s="1" t="s">
        <v>431</v>
      </c>
      <c r="AM9" s="1" t="s">
        <v>431</v>
      </c>
      <c r="BX9" s="1" t="s">
        <v>431</v>
      </c>
      <c r="CI9" s="1" t="s">
        <v>431</v>
      </c>
      <c r="CO9" s="1" t="s">
        <v>431</v>
      </c>
      <c r="CQ9" s="1" t="s">
        <v>431</v>
      </c>
      <c r="CR9" s="1" t="s">
        <v>431</v>
      </c>
      <c r="CS9" s="1" t="s">
        <v>431</v>
      </c>
      <c r="CT9" s="1" t="s">
        <v>431</v>
      </c>
      <c r="CW9" s="1" t="s">
        <v>431</v>
      </c>
      <c r="DA9" s="1" t="s">
        <v>431</v>
      </c>
      <c r="DC9" s="1" t="s">
        <v>431</v>
      </c>
      <c r="DF9" s="1" t="s">
        <v>431</v>
      </c>
      <c r="DG9" s="1" t="s">
        <v>431</v>
      </c>
      <c r="DH9" s="1" t="s">
        <v>431</v>
      </c>
      <c r="DI9" s="1" t="s">
        <v>431</v>
      </c>
      <c r="DM9" s="1">
        <v>99</v>
      </c>
      <c r="DP9" s="1" t="s">
        <v>431</v>
      </c>
      <c r="DW9" s="1">
        <v>99</v>
      </c>
      <c r="DX9" s="24">
        <v>44351</v>
      </c>
    </row>
    <row r="10" spans="1:130" x14ac:dyDescent="0.2">
      <c r="A10" s="23">
        <v>44352</v>
      </c>
      <c r="B10" s="1" t="s">
        <v>431</v>
      </c>
      <c r="F10" s="1" t="s">
        <v>431</v>
      </c>
      <c r="G10" s="1" t="s">
        <v>431</v>
      </c>
      <c r="O10" s="1" t="s">
        <v>431</v>
      </c>
      <c r="P10" s="1" t="s">
        <v>431</v>
      </c>
      <c r="R10" s="1" t="s">
        <v>431</v>
      </c>
      <c r="X10" s="1" t="s">
        <v>431</v>
      </c>
      <c r="Y10" s="1" t="s">
        <v>430</v>
      </c>
      <c r="Z10" s="1" t="s">
        <v>431</v>
      </c>
      <c r="AK10" s="1" t="s">
        <v>431</v>
      </c>
      <c r="AQ10" s="1" t="s">
        <v>431</v>
      </c>
      <c r="AT10" s="1" t="s">
        <v>431</v>
      </c>
      <c r="AV10" s="1" t="s">
        <v>431</v>
      </c>
      <c r="AW10" s="1" t="s">
        <v>431</v>
      </c>
      <c r="AX10" s="1" t="s">
        <v>431</v>
      </c>
      <c r="AY10" s="1" t="s">
        <v>431</v>
      </c>
      <c r="AZ10" s="1" t="s">
        <v>431</v>
      </c>
      <c r="BC10" s="1" t="s">
        <v>431</v>
      </c>
      <c r="BD10" s="1" t="s">
        <v>431</v>
      </c>
      <c r="BF10" s="1" t="s">
        <v>431</v>
      </c>
      <c r="BG10" s="1" t="s">
        <v>431</v>
      </c>
      <c r="BH10" s="1" t="s">
        <v>431</v>
      </c>
      <c r="BI10" s="1" t="s">
        <v>431</v>
      </c>
      <c r="BJ10" s="1" t="s">
        <v>431</v>
      </c>
      <c r="BL10" s="1" t="s">
        <v>431</v>
      </c>
      <c r="BM10" s="1" t="s">
        <v>431</v>
      </c>
      <c r="BO10" s="1" t="s">
        <v>431</v>
      </c>
      <c r="BQ10" s="1" t="s">
        <v>431</v>
      </c>
      <c r="BR10" s="1" t="s">
        <v>431</v>
      </c>
      <c r="BS10" s="1" t="s">
        <v>431</v>
      </c>
      <c r="BT10" s="1" t="s">
        <v>431</v>
      </c>
      <c r="BX10" s="1" t="s">
        <v>431</v>
      </c>
      <c r="BY10" s="1" t="s">
        <v>431</v>
      </c>
      <c r="CA10" s="1" t="s">
        <v>431</v>
      </c>
      <c r="CB10" s="1" t="s">
        <v>431</v>
      </c>
      <c r="CC10" s="1" t="s">
        <v>431</v>
      </c>
      <c r="CF10" s="1" t="s">
        <v>431</v>
      </c>
      <c r="CK10" s="1" t="s">
        <v>431</v>
      </c>
      <c r="CL10" s="1" t="s">
        <v>431</v>
      </c>
      <c r="CM10" s="1" t="s">
        <v>431</v>
      </c>
      <c r="CN10" s="1" t="s">
        <v>431</v>
      </c>
      <c r="CO10" s="1" t="s">
        <v>431</v>
      </c>
      <c r="CU10" s="1" t="s">
        <v>431</v>
      </c>
      <c r="CX10" s="1" t="s">
        <v>431</v>
      </c>
      <c r="DB10" s="1" t="s">
        <v>431</v>
      </c>
      <c r="DC10" s="1" t="s">
        <v>431</v>
      </c>
      <c r="DH10" s="1" t="s">
        <v>431</v>
      </c>
      <c r="DM10" s="1" t="s">
        <v>431</v>
      </c>
      <c r="DO10" s="1" t="s">
        <v>431</v>
      </c>
      <c r="DP10" s="1" t="s">
        <v>431</v>
      </c>
      <c r="DW10" s="1">
        <v>0</v>
      </c>
      <c r="DX10" s="24">
        <v>44352</v>
      </c>
    </row>
    <row r="11" spans="1:130" x14ac:dyDescent="0.2">
      <c r="A11" s="23">
        <v>44353</v>
      </c>
      <c r="K11" s="1" t="s">
        <v>431</v>
      </c>
      <c r="L11" s="1" t="s">
        <v>431</v>
      </c>
      <c r="N11" s="1" t="s">
        <v>431</v>
      </c>
      <c r="AC11" s="1" t="s">
        <v>431</v>
      </c>
      <c r="AE11" s="1" t="s">
        <v>431</v>
      </c>
      <c r="AI11" s="1" t="s">
        <v>431</v>
      </c>
      <c r="AM11" s="1" t="s">
        <v>431</v>
      </c>
      <c r="AV11" s="1" t="s">
        <v>431</v>
      </c>
      <c r="AW11" s="1" t="s">
        <v>431</v>
      </c>
      <c r="BB11" s="1" t="s">
        <v>431</v>
      </c>
      <c r="BH11" s="1" t="s">
        <v>431</v>
      </c>
      <c r="BJ11" s="1" t="s">
        <v>431</v>
      </c>
      <c r="BP11" s="1" t="s">
        <v>431</v>
      </c>
      <c r="BW11" s="1" t="s">
        <v>431</v>
      </c>
      <c r="BX11" s="1" t="s">
        <v>431</v>
      </c>
      <c r="BY11" s="1" t="s">
        <v>431</v>
      </c>
      <c r="DC11" s="1" t="s">
        <v>431</v>
      </c>
      <c r="DW11" s="1">
        <v>0</v>
      </c>
      <c r="DX11" s="24">
        <v>44353</v>
      </c>
    </row>
    <row r="12" spans="1:130" x14ac:dyDescent="0.2">
      <c r="A12" s="23">
        <v>44354</v>
      </c>
      <c r="BJ12" s="1" t="s">
        <v>431</v>
      </c>
      <c r="DW12" s="1">
        <v>0</v>
      </c>
      <c r="DX12" s="24">
        <v>44354</v>
      </c>
    </row>
    <row r="13" spans="1:130" x14ac:dyDescent="0.2">
      <c r="A13" s="23">
        <v>44355</v>
      </c>
      <c r="B13" s="1" t="s">
        <v>431</v>
      </c>
      <c r="E13" s="1" t="s">
        <v>431</v>
      </c>
      <c r="F13" s="1" t="s">
        <v>431</v>
      </c>
      <c r="G13" s="1" t="s">
        <v>431</v>
      </c>
      <c r="J13" s="1" t="s">
        <v>431</v>
      </c>
      <c r="M13" s="1" t="s">
        <v>431</v>
      </c>
      <c r="N13" s="1" t="s">
        <v>431</v>
      </c>
      <c r="S13" s="1" t="s">
        <v>431</v>
      </c>
      <c r="W13" s="1" t="s">
        <v>431</v>
      </c>
      <c r="AB13" s="1" t="s">
        <v>431</v>
      </c>
      <c r="AD13" s="1" t="s">
        <v>431</v>
      </c>
      <c r="AE13" s="1" t="s">
        <v>431</v>
      </c>
      <c r="AG13" s="1" t="s">
        <v>431</v>
      </c>
      <c r="AI13" s="1" t="s">
        <v>431</v>
      </c>
      <c r="AM13" s="1" t="s">
        <v>431</v>
      </c>
      <c r="AQ13" s="1" t="s">
        <v>431</v>
      </c>
      <c r="AT13" s="1" t="s">
        <v>431</v>
      </c>
      <c r="AU13" s="1" t="s">
        <v>431</v>
      </c>
      <c r="AV13" s="1" t="s">
        <v>431</v>
      </c>
      <c r="AW13" s="1" t="s">
        <v>431</v>
      </c>
      <c r="AX13" s="1" t="s">
        <v>431</v>
      </c>
      <c r="AY13" s="1" t="s">
        <v>431</v>
      </c>
      <c r="AZ13" s="1" t="s">
        <v>431</v>
      </c>
      <c r="BB13" s="1" t="s">
        <v>431</v>
      </c>
      <c r="BC13" s="1" t="s">
        <v>431</v>
      </c>
      <c r="BD13" s="1" t="s">
        <v>431</v>
      </c>
      <c r="BF13" s="1" t="s">
        <v>431</v>
      </c>
      <c r="BG13" s="1" t="s">
        <v>431</v>
      </c>
      <c r="BH13" s="1" t="s">
        <v>431</v>
      </c>
      <c r="BI13" s="1" t="s">
        <v>431</v>
      </c>
      <c r="BJ13" s="1" t="s">
        <v>431</v>
      </c>
      <c r="BL13" s="1" t="s">
        <v>431</v>
      </c>
      <c r="BM13" s="1" t="s">
        <v>431</v>
      </c>
      <c r="BO13" s="1" t="s">
        <v>431</v>
      </c>
      <c r="BP13" s="1" t="s">
        <v>431</v>
      </c>
      <c r="BQ13" s="1" t="s">
        <v>431</v>
      </c>
      <c r="BR13" s="1" t="s">
        <v>431</v>
      </c>
      <c r="BS13" s="1" t="s">
        <v>431</v>
      </c>
      <c r="BT13" s="1" t="s">
        <v>431</v>
      </c>
      <c r="BX13" s="1" t="s">
        <v>431</v>
      </c>
      <c r="BY13" s="1" t="s">
        <v>431</v>
      </c>
      <c r="BZ13" s="1" t="s">
        <v>431</v>
      </c>
      <c r="CA13" s="1" t="s">
        <v>431</v>
      </c>
      <c r="CB13" s="1" t="s">
        <v>431</v>
      </c>
      <c r="CC13" s="1" t="s">
        <v>431</v>
      </c>
      <c r="CF13" s="1" t="s">
        <v>431</v>
      </c>
      <c r="CJ13" s="1" t="s">
        <v>431</v>
      </c>
      <c r="CL13" s="1" t="s">
        <v>431</v>
      </c>
      <c r="CM13" s="1" t="s">
        <v>431</v>
      </c>
      <c r="CN13" s="1" t="s">
        <v>431</v>
      </c>
      <c r="CO13" s="1" t="s">
        <v>431</v>
      </c>
      <c r="CU13" s="1" t="s">
        <v>431</v>
      </c>
      <c r="CV13" s="1" t="s">
        <v>431</v>
      </c>
      <c r="DD13" s="1" t="s">
        <v>431</v>
      </c>
      <c r="DE13" s="1" t="s">
        <v>431</v>
      </c>
      <c r="DG13" s="1" t="s">
        <v>431</v>
      </c>
      <c r="DP13" s="1" t="s">
        <v>431</v>
      </c>
      <c r="DW13" s="1">
        <v>0</v>
      </c>
      <c r="DX13" s="24">
        <v>44355</v>
      </c>
    </row>
    <row r="14" spans="1:130" x14ac:dyDescent="0.2">
      <c r="A14" s="23">
        <v>44356</v>
      </c>
      <c r="F14" s="1" t="s">
        <v>431</v>
      </c>
      <c r="N14" s="1" t="s">
        <v>431</v>
      </c>
      <c r="O14" s="1" t="s">
        <v>431</v>
      </c>
      <c r="P14" s="1" t="s">
        <v>431</v>
      </c>
      <c r="T14" s="1" t="s">
        <v>431</v>
      </c>
      <c r="W14" s="1" t="s">
        <v>431</v>
      </c>
      <c r="Z14" s="1" t="s">
        <v>431</v>
      </c>
      <c r="AA14" s="1" t="s">
        <v>431</v>
      </c>
      <c r="AC14" s="1" t="s">
        <v>431</v>
      </c>
      <c r="AM14" s="1" t="s">
        <v>431</v>
      </c>
      <c r="AQ14" s="1" t="s">
        <v>431</v>
      </c>
      <c r="AT14" s="1" t="s">
        <v>431</v>
      </c>
      <c r="AU14" s="1" t="s">
        <v>431</v>
      </c>
      <c r="AV14" s="1" t="s">
        <v>431</v>
      </c>
      <c r="AW14" s="1" t="s">
        <v>431</v>
      </c>
      <c r="AX14" s="1" t="s">
        <v>431</v>
      </c>
      <c r="AY14" s="1" t="s">
        <v>431</v>
      </c>
      <c r="AZ14" s="1" t="s">
        <v>431</v>
      </c>
      <c r="BC14" s="1" t="s">
        <v>431</v>
      </c>
      <c r="BD14" s="1" t="s">
        <v>431</v>
      </c>
      <c r="BG14" s="1" t="s">
        <v>431</v>
      </c>
      <c r="BI14" s="1" t="s">
        <v>431</v>
      </c>
      <c r="BJ14" s="1" t="s">
        <v>431</v>
      </c>
      <c r="BL14" s="1" t="s">
        <v>431</v>
      </c>
      <c r="BM14" s="1" t="s">
        <v>431</v>
      </c>
      <c r="BO14" s="1" t="s">
        <v>431</v>
      </c>
      <c r="BQ14" s="1" t="s">
        <v>431</v>
      </c>
      <c r="BR14" s="1" t="s">
        <v>431</v>
      </c>
      <c r="BS14" s="1" t="s">
        <v>431</v>
      </c>
      <c r="BW14" s="1" t="s">
        <v>431</v>
      </c>
      <c r="BX14" s="1" t="s">
        <v>431</v>
      </c>
      <c r="BY14" s="1" t="s">
        <v>431</v>
      </c>
      <c r="CG14" s="1" t="s">
        <v>431</v>
      </c>
      <c r="CY14" s="1" t="s">
        <v>431</v>
      </c>
      <c r="CZ14" s="1" t="s">
        <v>431</v>
      </c>
      <c r="DD14" s="1" t="s">
        <v>431</v>
      </c>
      <c r="DI14" s="1" t="s">
        <v>431</v>
      </c>
      <c r="DJ14" s="1" t="s">
        <v>431</v>
      </c>
      <c r="DW14" s="1">
        <v>0</v>
      </c>
      <c r="DX14" s="24">
        <v>44356</v>
      </c>
    </row>
    <row r="15" spans="1:130" x14ac:dyDescent="0.2">
      <c r="A15" s="23">
        <v>44357</v>
      </c>
      <c r="BJ15" s="1" t="s">
        <v>431</v>
      </c>
      <c r="DW15" s="1">
        <v>0</v>
      </c>
      <c r="DX15" s="24">
        <v>44357</v>
      </c>
    </row>
    <row r="16" spans="1:130" x14ac:dyDescent="0.2">
      <c r="A16" s="23">
        <v>44358</v>
      </c>
      <c r="B16" s="1" t="s">
        <v>431</v>
      </c>
      <c r="E16" s="1" t="s">
        <v>431</v>
      </c>
      <c r="G16" s="1" t="s">
        <v>431</v>
      </c>
      <c r="K16" s="1" t="s">
        <v>431</v>
      </c>
      <c r="L16" s="1" t="s">
        <v>431</v>
      </c>
      <c r="M16" s="1" t="s">
        <v>431</v>
      </c>
      <c r="N16" s="1" t="s">
        <v>431</v>
      </c>
      <c r="O16" s="1" t="s">
        <v>431</v>
      </c>
      <c r="Q16" s="1" t="s">
        <v>431</v>
      </c>
      <c r="S16" s="1" t="s">
        <v>431</v>
      </c>
      <c r="T16" s="1" t="s">
        <v>431</v>
      </c>
      <c r="W16" s="1" t="s">
        <v>431</v>
      </c>
      <c r="AB16" s="1" t="s">
        <v>431</v>
      </c>
      <c r="AC16" s="1" t="s">
        <v>431</v>
      </c>
      <c r="AE16" s="1" t="s">
        <v>431</v>
      </c>
      <c r="AF16" s="1" t="s">
        <v>431</v>
      </c>
      <c r="AI16" s="1" t="s">
        <v>431</v>
      </c>
      <c r="AJ16" s="1" t="s">
        <v>431</v>
      </c>
      <c r="AK16" s="1" t="s">
        <v>431</v>
      </c>
      <c r="AM16" s="1" t="s">
        <v>431</v>
      </c>
      <c r="AQ16" s="1" t="s">
        <v>431</v>
      </c>
      <c r="BJ16" s="1" t="s">
        <v>431</v>
      </c>
      <c r="BU16" s="1" t="s">
        <v>431</v>
      </c>
      <c r="BW16" s="1" t="s">
        <v>431</v>
      </c>
      <c r="BX16" s="1" t="s">
        <v>431</v>
      </c>
      <c r="BY16" s="1" t="s">
        <v>431</v>
      </c>
      <c r="CA16" s="1" t="s">
        <v>431</v>
      </c>
      <c r="CB16" s="1" t="s">
        <v>431</v>
      </c>
      <c r="CD16" s="1" t="s">
        <v>431</v>
      </c>
      <c r="CI16" s="1" t="s">
        <v>431</v>
      </c>
      <c r="CO16" s="1" t="s">
        <v>431</v>
      </c>
      <c r="CQ16" s="1" t="s">
        <v>431</v>
      </c>
      <c r="CR16" s="1" t="s">
        <v>431</v>
      </c>
      <c r="CU16" s="1" t="s">
        <v>431</v>
      </c>
      <c r="CX16" s="1" t="s">
        <v>431</v>
      </c>
      <c r="DD16" s="1" t="s">
        <v>431</v>
      </c>
      <c r="DJ16" s="1" t="s">
        <v>431</v>
      </c>
      <c r="DW16" s="1">
        <v>0</v>
      </c>
      <c r="DX16" s="24">
        <v>44358</v>
      </c>
    </row>
    <row r="17" spans="1:128" x14ac:dyDescent="0.2">
      <c r="A17" s="23">
        <v>44359</v>
      </c>
      <c r="B17" s="1" t="s">
        <v>431</v>
      </c>
      <c r="E17" s="1" t="s">
        <v>431</v>
      </c>
      <c r="F17" s="1" t="s">
        <v>431</v>
      </c>
      <c r="G17" s="1" t="s">
        <v>431</v>
      </c>
      <c r="I17" s="1" t="s">
        <v>431</v>
      </c>
      <c r="N17" s="1" t="s">
        <v>431</v>
      </c>
      <c r="P17" s="1" t="s">
        <v>431</v>
      </c>
      <c r="R17" s="1" t="s">
        <v>431</v>
      </c>
      <c r="Y17" s="1" t="s">
        <v>431</v>
      </c>
      <c r="Z17" s="1" t="s">
        <v>431</v>
      </c>
      <c r="AE17" s="1" t="s">
        <v>431</v>
      </c>
      <c r="AQ17" s="1" t="s">
        <v>431</v>
      </c>
      <c r="AT17" s="1" t="s">
        <v>431</v>
      </c>
      <c r="AU17" s="1" t="s">
        <v>431</v>
      </c>
      <c r="AV17" s="1" t="s">
        <v>431</v>
      </c>
      <c r="AW17" s="1" t="s">
        <v>431</v>
      </c>
      <c r="AX17" s="1" t="s">
        <v>431</v>
      </c>
      <c r="AY17" s="1" t="s">
        <v>431</v>
      </c>
      <c r="AZ17" s="1" t="s">
        <v>431</v>
      </c>
      <c r="BA17" s="1" t="s">
        <v>431</v>
      </c>
      <c r="BC17" s="1" t="s">
        <v>431</v>
      </c>
      <c r="BD17" s="1" t="s">
        <v>431</v>
      </c>
      <c r="BF17" s="1" t="s">
        <v>431</v>
      </c>
      <c r="BG17" s="1" t="s">
        <v>431</v>
      </c>
      <c r="BH17" s="1" t="s">
        <v>431</v>
      </c>
      <c r="BI17" s="1" t="s">
        <v>431</v>
      </c>
      <c r="BJ17" s="1" t="s">
        <v>431</v>
      </c>
      <c r="BK17" s="1" t="s">
        <v>431</v>
      </c>
      <c r="BL17" s="1" t="s">
        <v>431</v>
      </c>
      <c r="BM17" s="1" t="s">
        <v>431</v>
      </c>
      <c r="BO17" s="1" t="s">
        <v>431</v>
      </c>
      <c r="BQ17" s="1" t="s">
        <v>431</v>
      </c>
      <c r="BR17" s="1" t="s">
        <v>431</v>
      </c>
      <c r="BS17" s="1" t="s">
        <v>431</v>
      </c>
      <c r="BX17" s="1" t="s">
        <v>431</v>
      </c>
      <c r="BY17" s="1" t="s">
        <v>431</v>
      </c>
      <c r="BZ17" s="1" t="s">
        <v>431</v>
      </c>
      <c r="CB17" s="1" t="s">
        <v>431</v>
      </c>
      <c r="CE17" s="1" t="s">
        <v>431</v>
      </c>
      <c r="CL17" s="1" t="s">
        <v>431</v>
      </c>
      <c r="CN17" s="1" t="s">
        <v>431</v>
      </c>
      <c r="CT17" s="1" t="s">
        <v>431</v>
      </c>
      <c r="DC17" s="1" t="s">
        <v>431</v>
      </c>
      <c r="DD17" s="1" t="s">
        <v>431</v>
      </c>
      <c r="DG17" s="1" t="s">
        <v>431</v>
      </c>
      <c r="DI17" s="1" t="s">
        <v>431</v>
      </c>
      <c r="DW17" s="1">
        <v>0</v>
      </c>
      <c r="DX17" s="24">
        <v>44359</v>
      </c>
    </row>
    <row r="18" spans="1:128" x14ac:dyDescent="0.2">
      <c r="A18" s="23">
        <v>44360</v>
      </c>
      <c r="L18" s="1" t="s">
        <v>431</v>
      </c>
      <c r="T18" s="1" t="s">
        <v>431</v>
      </c>
      <c r="AK18" s="1" t="s">
        <v>431</v>
      </c>
      <c r="AM18" s="1" t="s">
        <v>431</v>
      </c>
      <c r="AT18" s="1" t="s">
        <v>431</v>
      </c>
      <c r="AU18" s="1" t="s">
        <v>431</v>
      </c>
      <c r="AV18" s="1" t="s">
        <v>431</v>
      </c>
      <c r="AW18" s="1" t="s">
        <v>431</v>
      </c>
      <c r="AY18" s="1" t="s">
        <v>431</v>
      </c>
      <c r="BA18" s="1" t="s">
        <v>431</v>
      </c>
      <c r="BB18" s="1" t="s">
        <v>431</v>
      </c>
      <c r="BH18" s="1" t="s">
        <v>431</v>
      </c>
      <c r="BI18" s="1" t="s">
        <v>431</v>
      </c>
      <c r="BJ18" s="1" t="s">
        <v>431</v>
      </c>
      <c r="BK18" s="1" t="s">
        <v>431</v>
      </c>
      <c r="BP18" s="1" t="s">
        <v>431</v>
      </c>
      <c r="CV18" s="1" t="s">
        <v>431</v>
      </c>
      <c r="CW18" s="1" t="s">
        <v>431</v>
      </c>
      <c r="CX18" s="1" t="s">
        <v>431</v>
      </c>
      <c r="DJ18" s="1" t="s">
        <v>431</v>
      </c>
      <c r="DP18" s="1" t="s">
        <v>431</v>
      </c>
      <c r="DW18" s="1">
        <v>0</v>
      </c>
      <c r="DX18" s="24">
        <v>44360</v>
      </c>
    </row>
    <row r="19" spans="1:128" x14ac:dyDescent="0.2">
      <c r="A19" s="23">
        <v>44361</v>
      </c>
      <c r="AT19" s="1" t="s">
        <v>431</v>
      </c>
      <c r="BJ19" s="1" t="s">
        <v>431</v>
      </c>
      <c r="DW19" s="1">
        <v>0</v>
      </c>
      <c r="DX19" s="24">
        <v>44361</v>
      </c>
    </row>
    <row r="20" spans="1:128" x14ac:dyDescent="0.2">
      <c r="A20" s="23">
        <v>44362</v>
      </c>
      <c r="B20" s="1" t="s">
        <v>431</v>
      </c>
      <c r="E20" s="1" t="s">
        <v>431</v>
      </c>
      <c r="F20" s="1" t="s">
        <v>431</v>
      </c>
      <c r="G20" s="1" t="s">
        <v>431</v>
      </c>
      <c r="L20" s="1" t="s">
        <v>431</v>
      </c>
      <c r="N20" s="1" t="s">
        <v>431</v>
      </c>
      <c r="S20" s="1" t="s">
        <v>431</v>
      </c>
      <c r="Z20" s="1" t="s">
        <v>431</v>
      </c>
      <c r="AI20" s="1" t="s">
        <v>431</v>
      </c>
      <c r="AJ20" s="1" t="s">
        <v>431</v>
      </c>
      <c r="AP20" s="1" t="s">
        <v>431</v>
      </c>
      <c r="AX20" s="1" t="s">
        <v>431</v>
      </c>
      <c r="AY20" s="1" t="s">
        <v>431</v>
      </c>
      <c r="AZ20" s="1" t="s">
        <v>431</v>
      </c>
      <c r="BB20" s="1" t="s">
        <v>431</v>
      </c>
      <c r="BD20" s="1" t="s">
        <v>431</v>
      </c>
      <c r="BF20" s="1" t="s">
        <v>431</v>
      </c>
      <c r="BL20" s="1" t="s">
        <v>431</v>
      </c>
      <c r="BM20" s="1" t="s">
        <v>431</v>
      </c>
      <c r="BP20" s="1" t="s">
        <v>431</v>
      </c>
      <c r="BR20" s="1" t="s">
        <v>431</v>
      </c>
      <c r="BS20" s="1" t="s">
        <v>431</v>
      </c>
      <c r="BT20" s="1" t="s">
        <v>431</v>
      </c>
      <c r="BY20" s="1" t="s">
        <v>431</v>
      </c>
      <c r="CA20" s="1" t="s">
        <v>431</v>
      </c>
      <c r="CJ20" s="1" t="s">
        <v>431</v>
      </c>
      <c r="CL20" s="1" t="s">
        <v>431</v>
      </c>
      <c r="CM20" s="1" t="s">
        <v>431</v>
      </c>
      <c r="CN20" s="1" t="s">
        <v>431</v>
      </c>
      <c r="CV20" s="1" t="s">
        <v>431</v>
      </c>
      <c r="DD20" s="1" t="s">
        <v>431</v>
      </c>
      <c r="DE20" s="1" t="s">
        <v>431</v>
      </c>
      <c r="DG20" s="1" t="s">
        <v>431</v>
      </c>
      <c r="DH20" s="1" t="s">
        <v>431</v>
      </c>
      <c r="DL20" s="1">
        <v>239</v>
      </c>
      <c r="DN20" s="1">
        <v>234</v>
      </c>
      <c r="DW20" s="1">
        <v>473</v>
      </c>
      <c r="DX20" s="24">
        <v>44362</v>
      </c>
    </row>
    <row r="21" spans="1:128" x14ac:dyDescent="0.2">
      <c r="A21" s="23">
        <v>44363</v>
      </c>
      <c r="B21" s="1" t="s">
        <v>431</v>
      </c>
      <c r="E21" s="1" t="s">
        <v>431</v>
      </c>
      <c r="N21" s="1" t="s">
        <v>431</v>
      </c>
      <c r="P21" s="1" t="s">
        <v>431</v>
      </c>
      <c r="W21" s="1" t="s">
        <v>431</v>
      </c>
      <c r="AB21" s="1" t="s">
        <v>431</v>
      </c>
      <c r="AD21" s="1" t="s">
        <v>431</v>
      </c>
      <c r="AE21" s="1" t="s">
        <v>431</v>
      </c>
      <c r="AF21" s="1" t="s">
        <v>431</v>
      </c>
      <c r="AM21" s="1" t="s">
        <v>431</v>
      </c>
      <c r="AQ21" s="1" t="s">
        <v>431</v>
      </c>
      <c r="AT21" s="1" t="s">
        <v>431</v>
      </c>
      <c r="AW21" s="1" t="s">
        <v>431</v>
      </c>
      <c r="AY21" s="1" t="s">
        <v>431</v>
      </c>
      <c r="AZ21" s="1" t="s">
        <v>431</v>
      </c>
      <c r="BA21" s="1" t="s">
        <v>431</v>
      </c>
      <c r="BC21" s="1" t="s">
        <v>431</v>
      </c>
      <c r="BG21" s="1" t="s">
        <v>431</v>
      </c>
      <c r="BH21" s="1" t="s">
        <v>431</v>
      </c>
      <c r="BI21" s="1" t="s">
        <v>431</v>
      </c>
      <c r="BK21" s="1" t="s">
        <v>431</v>
      </c>
      <c r="BR21" s="1" t="s">
        <v>431</v>
      </c>
      <c r="BU21" s="1" t="s">
        <v>431</v>
      </c>
      <c r="BW21" s="1" t="s">
        <v>431</v>
      </c>
      <c r="BY21" s="1" t="s">
        <v>431</v>
      </c>
      <c r="CK21" s="1" t="s">
        <v>431</v>
      </c>
      <c r="CT21" s="1">
        <v>133.19999999999999</v>
      </c>
      <c r="DC21" s="1" t="s">
        <v>431</v>
      </c>
      <c r="DD21" s="1" t="s">
        <v>431</v>
      </c>
      <c r="DP21" s="1" t="s">
        <v>431</v>
      </c>
      <c r="DW21" s="1">
        <v>133.19999999999999</v>
      </c>
      <c r="DX21" s="24">
        <v>44363</v>
      </c>
    </row>
    <row r="22" spans="1:128" x14ac:dyDescent="0.2">
      <c r="A22" s="23">
        <v>44364</v>
      </c>
      <c r="DW22" s="1">
        <v>0</v>
      </c>
      <c r="DX22" s="24">
        <v>44364</v>
      </c>
    </row>
    <row r="23" spans="1:128" x14ac:dyDescent="0.2">
      <c r="A23" s="23">
        <v>44365</v>
      </c>
      <c r="B23" s="1" t="s">
        <v>431</v>
      </c>
      <c r="K23" s="1" t="s">
        <v>431</v>
      </c>
      <c r="L23" s="1" t="s">
        <v>431</v>
      </c>
      <c r="M23" s="1" t="s">
        <v>431</v>
      </c>
      <c r="N23" s="1" t="s">
        <v>431</v>
      </c>
      <c r="O23" s="1" t="s">
        <v>431</v>
      </c>
      <c r="Q23" s="1" t="s">
        <v>431</v>
      </c>
      <c r="AB23" s="1" t="s">
        <v>431</v>
      </c>
      <c r="AF23" s="1" t="s">
        <v>431</v>
      </c>
      <c r="AI23" s="1" t="s">
        <v>431</v>
      </c>
      <c r="AT23" s="1" t="s">
        <v>431</v>
      </c>
      <c r="BH23" s="1" t="s">
        <v>431</v>
      </c>
      <c r="BS23" s="1" t="s">
        <v>431</v>
      </c>
      <c r="BW23" s="1" t="s">
        <v>431</v>
      </c>
      <c r="CA23" s="1" t="s">
        <v>431</v>
      </c>
      <c r="CB23" s="1" t="s">
        <v>431</v>
      </c>
      <c r="CL23" s="1" t="s">
        <v>431</v>
      </c>
      <c r="CM23" s="1" t="s">
        <v>431</v>
      </c>
      <c r="CN23" s="1" t="s">
        <v>431</v>
      </c>
      <c r="CO23" s="1" t="s">
        <v>431</v>
      </c>
      <c r="CS23" s="1" t="s">
        <v>431</v>
      </c>
      <c r="CT23" s="1">
        <v>159.6</v>
      </c>
      <c r="CU23" s="1" t="s">
        <v>431</v>
      </c>
      <c r="CX23" s="1" t="s">
        <v>431</v>
      </c>
      <c r="DB23" s="1" t="s">
        <v>431</v>
      </c>
      <c r="DD23" s="1" t="s">
        <v>431</v>
      </c>
      <c r="DK23" s="1" t="s">
        <v>431</v>
      </c>
      <c r="DW23" s="1">
        <v>159.6</v>
      </c>
      <c r="DX23" s="24">
        <v>44365</v>
      </c>
    </row>
    <row r="24" spans="1:128" x14ac:dyDescent="0.2">
      <c r="A24" s="23">
        <v>44366</v>
      </c>
      <c r="B24" s="1" t="s">
        <v>431</v>
      </c>
      <c r="E24" s="1" t="s">
        <v>431</v>
      </c>
      <c r="N24" s="1" t="s">
        <v>431</v>
      </c>
      <c r="P24" s="1" t="s">
        <v>431</v>
      </c>
      <c r="S24" s="1" t="s">
        <v>431</v>
      </c>
      <c r="T24" s="1" t="s">
        <v>431</v>
      </c>
      <c r="W24" s="1" t="s">
        <v>431</v>
      </c>
      <c r="X24" s="1" t="s">
        <v>431</v>
      </c>
      <c r="Y24" s="1" t="s">
        <v>431</v>
      </c>
      <c r="Z24" s="1" t="s">
        <v>431</v>
      </c>
      <c r="AB24" s="1" t="s">
        <v>431</v>
      </c>
      <c r="AC24" s="1" t="s">
        <v>431</v>
      </c>
      <c r="AF24" s="1" t="s">
        <v>431</v>
      </c>
      <c r="AH24" s="1" t="s">
        <v>431</v>
      </c>
      <c r="AQ24" s="1" t="s">
        <v>431</v>
      </c>
      <c r="AV24" s="1" t="s">
        <v>431</v>
      </c>
      <c r="AX24" s="1" t="s">
        <v>431</v>
      </c>
      <c r="AY24" s="1" t="s">
        <v>431</v>
      </c>
      <c r="BA24" s="1" t="s">
        <v>431</v>
      </c>
      <c r="BG24" s="1" t="s">
        <v>431</v>
      </c>
      <c r="BH24" s="1" t="s">
        <v>431</v>
      </c>
      <c r="BI24" s="1" t="s">
        <v>431</v>
      </c>
      <c r="BM24" s="1" t="s">
        <v>431</v>
      </c>
      <c r="BQ24" s="1" t="s">
        <v>431</v>
      </c>
      <c r="BV24" s="1">
        <v>42</v>
      </c>
      <c r="BX24" s="1" t="s">
        <v>431</v>
      </c>
      <c r="BY24" s="1" t="s">
        <v>431</v>
      </c>
      <c r="CF24" s="1">
        <v>22.2</v>
      </c>
      <c r="CG24" s="1" t="s">
        <v>431</v>
      </c>
      <c r="CK24" s="1" t="s">
        <v>431</v>
      </c>
      <c r="CP24" s="1">
        <v>20.16</v>
      </c>
      <c r="CQ24" s="1">
        <v>33.6</v>
      </c>
      <c r="CR24" s="1">
        <v>23.52</v>
      </c>
      <c r="CT24" s="1" t="s">
        <v>431</v>
      </c>
      <c r="CU24" s="1" t="s">
        <v>431</v>
      </c>
      <c r="DJ24" s="1">
        <v>342</v>
      </c>
      <c r="DK24" s="1" t="s">
        <v>431</v>
      </c>
      <c r="DW24" s="1">
        <v>483.48</v>
      </c>
      <c r="DX24" s="24">
        <v>44366</v>
      </c>
    </row>
    <row r="25" spans="1:128" x14ac:dyDescent="0.2">
      <c r="A25" s="23">
        <v>44367</v>
      </c>
      <c r="B25" s="1" t="s">
        <v>431</v>
      </c>
      <c r="F25" s="1" t="s">
        <v>431</v>
      </c>
      <c r="G25" s="1" t="s">
        <v>431</v>
      </c>
      <c r="J25" s="1" t="s">
        <v>431</v>
      </c>
      <c r="N25" s="1" t="s">
        <v>431</v>
      </c>
      <c r="W25" s="1" t="s">
        <v>431</v>
      </c>
      <c r="AE25" s="1" t="s">
        <v>431</v>
      </c>
      <c r="AK25" s="1" t="s">
        <v>431</v>
      </c>
      <c r="AQ25" s="1" t="s">
        <v>431</v>
      </c>
      <c r="AV25" s="1" t="s">
        <v>431</v>
      </c>
      <c r="AW25" s="1" t="s">
        <v>431</v>
      </c>
      <c r="BB25" s="1" t="s">
        <v>431</v>
      </c>
      <c r="BU25" s="1" t="s">
        <v>431</v>
      </c>
      <c r="BX25" s="1" t="s">
        <v>431</v>
      </c>
      <c r="BY25" s="1" t="s">
        <v>431</v>
      </c>
      <c r="BZ25" s="1" t="s">
        <v>431</v>
      </c>
      <c r="CO25" s="1" t="s">
        <v>431</v>
      </c>
      <c r="CT25" s="1" t="s">
        <v>431</v>
      </c>
      <c r="CX25" s="1" t="s">
        <v>431</v>
      </c>
      <c r="CZ25" s="1">
        <v>52.64</v>
      </c>
      <c r="DA25" s="1" t="s">
        <v>431</v>
      </c>
      <c r="DC25" s="1" t="s">
        <v>431</v>
      </c>
      <c r="DD25" s="1" t="s">
        <v>431</v>
      </c>
      <c r="DW25" s="1">
        <v>52.64</v>
      </c>
      <c r="DX25" s="24">
        <v>44367</v>
      </c>
    </row>
    <row r="26" spans="1:128" x14ac:dyDescent="0.2">
      <c r="A26" s="23">
        <v>44368</v>
      </c>
      <c r="DW26" s="1">
        <v>0</v>
      </c>
      <c r="DX26" s="24">
        <v>44368</v>
      </c>
    </row>
    <row r="27" spans="1:128" x14ac:dyDescent="0.2">
      <c r="A27" s="23">
        <v>44369</v>
      </c>
      <c r="B27" s="1" t="s">
        <v>431</v>
      </c>
      <c r="E27" s="1" t="s">
        <v>431</v>
      </c>
      <c r="F27" s="1" t="s">
        <v>431</v>
      </c>
      <c r="K27" s="1" t="s">
        <v>431</v>
      </c>
      <c r="L27" s="1" t="s">
        <v>431</v>
      </c>
      <c r="M27" s="1" t="s">
        <v>431</v>
      </c>
      <c r="N27" s="1" t="s">
        <v>431</v>
      </c>
      <c r="S27" s="1" t="s">
        <v>431</v>
      </c>
      <c r="W27" s="1" t="s">
        <v>431</v>
      </c>
      <c r="AG27" s="1" t="s">
        <v>431</v>
      </c>
      <c r="AM27" s="1" t="s">
        <v>431</v>
      </c>
      <c r="AT27" s="1" t="s">
        <v>431</v>
      </c>
      <c r="AU27" s="1" t="s">
        <v>431</v>
      </c>
      <c r="AV27" s="1" t="s">
        <v>431</v>
      </c>
      <c r="AW27" s="1" t="s">
        <v>431</v>
      </c>
      <c r="AX27" s="1" t="s">
        <v>431</v>
      </c>
      <c r="AY27" s="1" t="s">
        <v>431</v>
      </c>
      <c r="AZ27" s="1" t="s">
        <v>431</v>
      </c>
      <c r="BB27" s="1" t="s">
        <v>431</v>
      </c>
      <c r="BC27" s="1" t="s">
        <v>431</v>
      </c>
      <c r="BD27" s="1" t="s">
        <v>431</v>
      </c>
      <c r="BF27" s="1" t="s">
        <v>431</v>
      </c>
      <c r="BG27" s="1" t="s">
        <v>431</v>
      </c>
      <c r="BH27" s="1" t="s">
        <v>431</v>
      </c>
      <c r="BI27" s="1" t="s">
        <v>431</v>
      </c>
      <c r="BJ27" s="1" t="s">
        <v>431</v>
      </c>
      <c r="BL27" s="1" t="s">
        <v>431</v>
      </c>
      <c r="BM27" s="1" t="s">
        <v>431</v>
      </c>
      <c r="BO27" s="1" t="s">
        <v>431</v>
      </c>
      <c r="BP27" s="1" t="s">
        <v>431</v>
      </c>
      <c r="BQ27" s="1" t="s">
        <v>431</v>
      </c>
      <c r="BR27" s="1" t="s">
        <v>431</v>
      </c>
      <c r="BS27" s="1" t="s">
        <v>431</v>
      </c>
      <c r="BX27" s="1" t="s">
        <v>431</v>
      </c>
      <c r="CA27" s="1" t="s">
        <v>431</v>
      </c>
      <c r="CD27" s="1" t="s">
        <v>431</v>
      </c>
      <c r="CE27" s="1" t="s">
        <v>431</v>
      </c>
      <c r="CF27" s="1" t="s">
        <v>431</v>
      </c>
      <c r="CJ27" s="1" t="s">
        <v>431</v>
      </c>
      <c r="CV27" s="1" t="s">
        <v>431</v>
      </c>
      <c r="CW27" s="1" t="s">
        <v>431</v>
      </c>
      <c r="DC27" s="1" t="s">
        <v>431</v>
      </c>
      <c r="DD27" s="1" t="s">
        <v>431</v>
      </c>
      <c r="DG27" s="1" t="s">
        <v>431</v>
      </c>
      <c r="DH27" s="1" t="s">
        <v>431</v>
      </c>
      <c r="DI27" s="1" t="s">
        <v>431</v>
      </c>
      <c r="DO27" s="1" t="s">
        <v>431</v>
      </c>
      <c r="DP27" s="1" t="s">
        <v>431</v>
      </c>
      <c r="DW27" s="1">
        <v>0</v>
      </c>
      <c r="DX27" s="24">
        <v>44369</v>
      </c>
    </row>
    <row r="28" spans="1:128" x14ac:dyDescent="0.2">
      <c r="A28" s="23">
        <v>44370</v>
      </c>
      <c r="B28" s="1" t="s">
        <v>431</v>
      </c>
      <c r="E28" s="1" t="s">
        <v>431</v>
      </c>
      <c r="I28" s="1" t="s">
        <v>431</v>
      </c>
      <c r="N28" s="1" t="s">
        <v>431</v>
      </c>
      <c r="O28" s="1" t="s">
        <v>431</v>
      </c>
      <c r="P28" s="1" t="s">
        <v>431</v>
      </c>
      <c r="R28" s="1" t="s">
        <v>431</v>
      </c>
      <c r="X28" s="1" t="s">
        <v>431</v>
      </c>
      <c r="Z28" s="1" t="s">
        <v>431</v>
      </c>
      <c r="AA28" s="1" t="s">
        <v>431</v>
      </c>
      <c r="AF28" s="1" t="s">
        <v>431</v>
      </c>
      <c r="AG28" s="1">
        <v>144</v>
      </c>
      <c r="AI28" s="1" t="s">
        <v>431</v>
      </c>
      <c r="AJ28" s="1" t="s">
        <v>431</v>
      </c>
      <c r="AM28" s="1" t="s">
        <v>431</v>
      </c>
      <c r="AP28" s="1" t="s">
        <v>431</v>
      </c>
      <c r="AT28" s="1" t="s">
        <v>431</v>
      </c>
      <c r="AU28" s="1" t="s">
        <v>431</v>
      </c>
      <c r="AV28" s="1" t="s">
        <v>431</v>
      </c>
      <c r="AW28" s="1" t="s">
        <v>431</v>
      </c>
      <c r="AY28" s="1" t="s">
        <v>431</v>
      </c>
      <c r="AZ28" s="1" t="s">
        <v>431</v>
      </c>
      <c r="BB28" s="1" t="s">
        <v>431</v>
      </c>
      <c r="BC28" s="1" t="s">
        <v>431</v>
      </c>
      <c r="BD28" s="1" t="s">
        <v>431</v>
      </c>
      <c r="BG28" s="1" t="s">
        <v>431</v>
      </c>
      <c r="BH28" s="1" t="s">
        <v>431</v>
      </c>
      <c r="BI28" s="1" t="s">
        <v>431</v>
      </c>
      <c r="BJ28" s="1" t="s">
        <v>431</v>
      </c>
      <c r="BK28" s="1" t="s">
        <v>431</v>
      </c>
      <c r="BL28" s="1" t="s">
        <v>431</v>
      </c>
      <c r="BM28" s="1" t="s">
        <v>431</v>
      </c>
      <c r="BO28" s="1" t="s">
        <v>431</v>
      </c>
      <c r="BP28" s="1" t="s">
        <v>431</v>
      </c>
      <c r="BQ28" s="1" t="s">
        <v>431</v>
      </c>
      <c r="BR28" s="1" t="s">
        <v>431</v>
      </c>
      <c r="BX28" s="1" t="s">
        <v>431</v>
      </c>
      <c r="BY28" s="1" t="s">
        <v>431</v>
      </c>
      <c r="CB28" s="1" t="s">
        <v>431</v>
      </c>
      <c r="DC28" s="1" t="s">
        <v>431</v>
      </c>
      <c r="DD28" s="1" t="s">
        <v>431</v>
      </c>
      <c r="DE28" s="1" t="s">
        <v>431</v>
      </c>
      <c r="DH28" s="1" t="s">
        <v>431</v>
      </c>
      <c r="DJ28" s="1">
        <v>456</v>
      </c>
      <c r="DK28" s="1">
        <v>360</v>
      </c>
      <c r="DW28" s="1">
        <v>960</v>
      </c>
      <c r="DX28" s="24">
        <v>44370</v>
      </c>
    </row>
    <row r="29" spans="1:128" x14ac:dyDescent="0.2">
      <c r="A29" s="23">
        <v>44371</v>
      </c>
      <c r="DW29" s="1">
        <v>0</v>
      </c>
      <c r="DX29" s="24">
        <v>44371</v>
      </c>
    </row>
    <row r="30" spans="1:128" x14ac:dyDescent="0.2">
      <c r="A30" s="23">
        <v>44372</v>
      </c>
      <c r="B30" s="1" t="s">
        <v>431</v>
      </c>
      <c r="C30" s="1" t="s">
        <v>431</v>
      </c>
      <c r="E30" s="1" t="s">
        <v>431</v>
      </c>
      <c r="G30" s="1" t="s">
        <v>431</v>
      </c>
      <c r="J30" s="1" t="s">
        <v>431</v>
      </c>
      <c r="K30" s="1" t="s">
        <v>431</v>
      </c>
      <c r="M30" s="1" t="s">
        <v>431</v>
      </c>
      <c r="O30" s="1" t="s">
        <v>431</v>
      </c>
      <c r="Q30" s="1" t="s">
        <v>431</v>
      </c>
      <c r="S30" s="1" t="s">
        <v>431</v>
      </c>
      <c r="T30" s="1" t="s">
        <v>431</v>
      </c>
      <c r="AA30" s="1" t="s">
        <v>431</v>
      </c>
      <c r="AC30" s="1" t="s">
        <v>431</v>
      </c>
      <c r="AN30" s="1" t="s">
        <v>431</v>
      </c>
      <c r="AQ30" s="1" t="s">
        <v>431</v>
      </c>
      <c r="BG30" s="1" t="s">
        <v>431</v>
      </c>
      <c r="BH30" s="1" t="s">
        <v>431</v>
      </c>
      <c r="BT30" s="1" t="s">
        <v>431</v>
      </c>
      <c r="BW30" s="1" t="s">
        <v>431</v>
      </c>
      <c r="BY30" s="1" t="s">
        <v>431</v>
      </c>
      <c r="CA30" s="1" t="s">
        <v>431</v>
      </c>
      <c r="CO30" s="1" t="s">
        <v>431</v>
      </c>
      <c r="CU30" s="1" t="s">
        <v>431</v>
      </c>
      <c r="CX30" s="1" t="s">
        <v>431</v>
      </c>
      <c r="DB30" s="1" t="s">
        <v>431</v>
      </c>
      <c r="DC30" s="1" t="s">
        <v>431</v>
      </c>
      <c r="DG30" s="1" t="s">
        <v>431</v>
      </c>
      <c r="DW30" s="1">
        <v>0</v>
      </c>
      <c r="DX30" s="24">
        <v>44372</v>
      </c>
    </row>
    <row r="31" spans="1:128" x14ac:dyDescent="0.2">
      <c r="A31" s="23">
        <v>44373</v>
      </c>
      <c r="F31" s="1" t="s">
        <v>431</v>
      </c>
      <c r="L31" s="1" t="s">
        <v>431</v>
      </c>
      <c r="P31" s="1" t="s">
        <v>431</v>
      </c>
      <c r="R31" s="1" t="s">
        <v>431</v>
      </c>
      <c r="X31" s="1" t="s">
        <v>431</v>
      </c>
      <c r="Z31" s="1" t="s">
        <v>431</v>
      </c>
      <c r="AA31" s="1" t="s">
        <v>431</v>
      </c>
      <c r="AF31" s="1" t="s">
        <v>431</v>
      </c>
      <c r="AJ31" s="1" t="s">
        <v>431</v>
      </c>
      <c r="AK31" s="1" t="s">
        <v>431</v>
      </c>
      <c r="AQ31" s="1" t="s">
        <v>431</v>
      </c>
      <c r="AV31" s="1" t="s">
        <v>431</v>
      </c>
      <c r="AX31" s="1" t="s">
        <v>431</v>
      </c>
      <c r="BA31" s="1" t="s">
        <v>431</v>
      </c>
      <c r="BB31" s="1" t="s">
        <v>431</v>
      </c>
      <c r="BF31" s="1" t="s">
        <v>431</v>
      </c>
      <c r="BI31" s="1" t="s">
        <v>431</v>
      </c>
      <c r="BP31" s="1" t="s">
        <v>431</v>
      </c>
      <c r="BQ31" s="1" t="s">
        <v>431</v>
      </c>
      <c r="CM31" s="1">
        <v>3</v>
      </c>
      <c r="CO31" s="1" t="s">
        <v>431</v>
      </c>
      <c r="CU31" s="1" t="s">
        <v>431</v>
      </c>
      <c r="CX31" s="1" t="s">
        <v>431</v>
      </c>
      <c r="CY31" s="1" t="s">
        <v>431</v>
      </c>
      <c r="DA31" s="1">
        <v>38.880000000000003</v>
      </c>
      <c r="DB31" s="1" t="s">
        <v>431</v>
      </c>
      <c r="DE31" s="1" t="s">
        <v>431</v>
      </c>
      <c r="DH31" s="1" t="s">
        <v>431</v>
      </c>
      <c r="DI31" s="1" t="s">
        <v>431</v>
      </c>
      <c r="DO31" s="1">
        <v>294</v>
      </c>
      <c r="DP31" s="1">
        <v>228</v>
      </c>
      <c r="DW31" s="1">
        <v>563.88</v>
      </c>
      <c r="DX31" s="24">
        <v>44373</v>
      </c>
    </row>
    <row r="32" spans="1:128" x14ac:dyDescent="0.2">
      <c r="A32" s="23">
        <v>44374</v>
      </c>
      <c r="B32" s="1" t="s">
        <v>431</v>
      </c>
      <c r="E32" s="1">
        <v>71.040000000000006</v>
      </c>
      <c r="F32" s="1" t="s">
        <v>431</v>
      </c>
      <c r="W32" s="1" t="s">
        <v>431</v>
      </c>
      <c r="AC32" s="1" t="s">
        <v>431</v>
      </c>
      <c r="AD32" s="1" t="s">
        <v>431</v>
      </c>
      <c r="AE32" s="1" t="s">
        <v>431</v>
      </c>
      <c r="AT32" s="1" t="s">
        <v>431</v>
      </c>
      <c r="AW32" s="1" t="s">
        <v>431</v>
      </c>
      <c r="BH32" s="1" t="s">
        <v>431</v>
      </c>
      <c r="BM32" s="1" t="s">
        <v>431</v>
      </c>
      <c r="BR32" s="1" t="s">
        <v>431</v>
      </c>
      <c r="BS32" s="1" t="s">
        <v>431</v>
      </c>
      <c r="BU32" s="1" t="s">
        <v>431</v>
      </c>
      <c r="BY32" s="1" t="s">
        <v>431</v>
      </c>
      <c r="CF32" s="1" t="s">
        <v>431</v>
      </c>
      <c r="CG32" s="1" t="s">
        <v>431</v>
      </c>
      <c r="DC32" s="1" t="s">
        <v>431</v>
      </c>
      <c r="DD32" s="1" t="s">
        <v>431</v>
      </c>
      <c r="DJ32" s="1">
        <v>405</v>
      </c>
      <c r="DK32" s="1">
        <v>492</v>
      </c>
      <c r="DW32" s="1">
        <v>968.04</v>
      </c>
      <c r="DX32" s="24">
        <v>44374</v>
      </c>
    </row>
    <row r="33" spans="1:128" x14ac:dyDescent="0.2">
      <c r="A33" s="23">
        <v>44375</v>
      </c>
      <c r="DW33" s="1">
        <v>0</v>
      </c>
      <c r="DX33" s="24">
        <v>44375</v>
      </c>
    </row>
    <row r="34" spans="1:128" x14ac:dyDescent="0.2">
      <c r="A34" s="23">
        <v>44376</v>
      </c>
      <c r="B34" s="1" t="s">
        <v>431</v>
      </c>
      <c r="C34" s="1" t="s">
        <v>431</v>
      </c>
      <c r="F34" s="1" t="s">
        <v>431</v>
      </c>
      <c r="G34" s="1" t="s">
        <v>431</v>
      </c>
      <c r="K34" s="1">
        <v>100.8</v>
      </c>
      <c r="L34" s="1" t="s">
        <v>431</v>
      </c>
      <c r="M34" s="1" t="s">
        <v>431</v>
      </c>
      <c r="N34" s="1" t="s">
        <v>431</v>
      </c>
      <c r="O34" s="1" t="s">
        <v>431</v>
      </c>
      <c r="P34" s="1" t="s">
        <v>431</v>
      </c>
      <c r="R34" s="1" t="s">
        <v>431</v>
      </c>
      <c r="T34" s="1" t="s">
        <v>431</v>
      </c>
      <c r="X34" s="1" t="s">
        <v>431</v>
      </c>
      <c r="Y34" s="1" t="s">
        <v>431</v>
      </c>
      <c r="Z34" s="1" t="s">
        <v>431</v>
      </c>
      <c r="AA34" s="1" t="s">
        <v>431</v>
      </c>
      <c r="AE34" s="1" t="s">
        <v>431</v>
      </c>
      <c r="AI34" s="1" t="s">
        <v>431</v>
      </c>
      <c r="AM34" s="1" t="s">
        <v>431</v>
      </c>
      <c r="AT34" s="1" t="s">
        <v>431</v>
      </c>
      <c r="AY34" s="1" t="s">
        <v>431</v>
      </c>
      <c r="AZ34" s="1" t="s">
        <v>431</v>
      </c>
      <c r="BD34" s="1" t="s">
        <v>431</v>
      </c>
      <c r="BF34" s="1" t="s">
        <v>431</v>
      </c>
      <c r="BG34" s="1" t="s">
        <v>431</v>
      </c>
      <c r="BH34" s="1" t="s">
        <v>431</v>
      </c>
      <c r="BJ34" s="1" t="s">
        <v>431</v>
      </c>
      <c r="BL34" s="1" t="s">
        <v>431</v>
      </c>
      <c r="BM34" s="1" t="s">
        <v>431</v>
      </c>
      <c r="BO34" s="1" t="s">
        <v>431</v>
      </c>
      <c r="BQ34" s="1" t="s">
        <v>431</v>
      </c>
      <c r="BS34" s="1" t="s">
        <v>431</v>
      </c>
      <c r="BT34" s="1">
        <v>6</v>
      </c>
      <c r="BX34" s="1" t="s">
        <v>431</v>
      </c>
      <c r="BZ34" s="1" t="s">
        <v>431</v>
      </c>
      <c r="CC34" s="1">
        <v>16.8</v>
      </c>
      <c r="CD34" s="1" t="s">
        <v>431</v>
      </c>
      <c r="CE34" s="1" t="s">
        <v>431</v>
      </c>
      <c r="CF34" s="1" t="s">
        <v>431</v>
      </c>
      <c r="CG34" s="1" t="s">
        <v>431</v>
      </c>
      <c r="DB34" s="1" t="s">
        <v>431</v>
      </c>
      <c r="DC34" s="1" t="s">
        <v>431</v>
      </c>
      <c r="DD34" s="1" t="s">
        <v>431</v>
      </c>
      <c r="DE34" s="1" t="s">
        <v>431</v>
      </c>
      <c r="DG34" s="1" t="s">
        <v>431</v>
      </c>
      <c r="DH34" s="1" t="s">
        <v>431</v>
      </c>
      <c r="DK34" s="1">
        <v>486</v>
      </c>
      <c r="DO34" s="1">
        <v>426</v>
      </c>
      <c r="DW34" s="1">
        <v>1035.5999999999999</v>
      </c>
      <c r="DX34" s="24">
        <v>44376</v>
      </c>
    </row>
    <row r="35" spans="1:128" x14ac:dyDescent="0.2">
      <c r="A35" s="23">
        <v>44377</v>
      </c>
      <c r="D35" s="1" t="s">
        <v>431</v>
      </c>
      <c r="J35" s="1" t="s">
        <v>431</v>
      </c>
      <c r="N35" s="1" t="s">
        <v>431</v>
      </c>
      <c r="O35" s="1" t="s">
        <v>431</v>
      </c>
      <c r="R35" s="1" t="s">
        <v>431</v>
      </c>
      <c r="Y35" s="1" t="s">
        <v>431</v>
      </c>
      <c r="AA35" s="1" t="s">
        <v>431</v>
      </c>
      <c r="AM35" s="1" t="s">
        <v>431</v>
      </c>
      <c r="AP35" s="1" t="s">
        <v>431</v>
      </c>
      <c r="AX35" s="1" t="s">
        <v>431</v>
      </c>
      <c r="AZ35" s="1" t="s">
        <v>431</v>
      </c>
      <c r="BA35" s="1" t="s">
        <v>431</v>
      </c>
      <c r="BC35" s="1" t="s">
        <v>431</v>
      </c>
      <c r="BG35" s="1" t="s">
        <v>431</v>
      </c>
      <c r="BH35" s="1" t="s">
        <v>431</v>
      </c>
      <c r="BI35" s="1" t="s">
        <v>431</v>
      </c>
      <c r="BJ35" s="1" t="s">
        <v>431</v>
      </c>
      <c r="BO35" s="1" t="s">
        <v>431</v>
      </c>
      <c r="BQ35" s="1" t="s">
        <v>431</v>
      </c>
      <c r="BR35" s="1" t="s">
        <v>431</v>
      </c>
      <c r="BU35" s="1" t="s">
        <v>431</v>
      </c>
      <c r="BX35" s="1" t="s">
        <v>431</v>
      </c>
      <c r="BY35" s="1" t="s">
        <v>431</v>
      </c>
      <c r="CA35" s="1" t="s">
        <v>431</v>
      </c>
      <c r="CK35" s="1" t="s">
        <v>431</v>
      </c>
      <c r="CL35" s="1" t="s">
        <v>431</v>
      </c>
      <c r="CN35" s="1" t="s">
        <v>431</v>
      </c>
      <c r="CO35" s="1" t="s">
        <v>431</v>
      </c>
      <c r="CX35" s="1">
        <v>2.16</v>
      </c>
      <c r="CY35" s="1" t="s">
        <v>431</v>
      </c>
      <c r="DA35" s="1">
        <v>100.44</v>
      </c>
      <c r="DC35" s="1" t="s">
        <v>431</v>
      </c>
      <c r="DD35" s="1" t="s">
        <v>431</v>
      </c>
      <c r="DW35" s="1">
        <v>102.6</v>
      </c>
      <c r="DX35" s="24">
        <v>44377</v>
      </c>
    </row>
    <row r="36" spans="1:128" x14ac:dyDescent="0.2">
      <c r="A36" s="23">
        <v>44378</v>
      </c>
      <c r="DW36" s="1">
        <v>0</v>
      </c>
      <c r="DX36" s="24">
        <v>44378</v>
      </c>
    </row>
    <row r="37" spans="1:128" x14ac:dyDescent="0.2">
      <c r="A37" s="23">
        <v>44379</v>
      </c>
      <c r="B37" s="1" t="s">
        <v>431</v>
      </c>
      <c r="C37" s="1" t="s">
        <v>431</v>
      </c>
      <c r="F37" s="1" t="s">
        <v>431</v>
      </c>
      <c r="J37" s="1" t="s">
        <v>431</v>
      </c>
      <c r="L37" s="1" t="s">
        <v>431</v>
      </c>
      <c r="M37" s="1" t="s">
        <v>431</v>
      </c>
      <c r="N37" s="1" t="s">
        <v>431</v>
      </c>
      <c r="O37" s="1" t="s">
        <v>431</v>
      </c>
      <c r="P37" s="1" t="s">
        <v>431</v>
      </c>
      <c r="Q37" s="1">
        <v>38.4</v>
      </c>
      <c r="S37" s="1" t="s">
        <v>431</v>
      </c>
      <c r="T37" s="1" t="s">
        <v>431</v>
      </c>
      <c r="W37" s="1" t="s">
        <v>431</v>
      </c>
      <c r="X37" s="1" t="s">
        <v>431</v>
      </c>
      <c r="Y37" s="1" t="s">
        <v>431</v>
      </c>
      <c r="Z37" s="1" t="s">
        <v>431</v>
      </c>
      <c r="AB37" s="1" t="s">
        <v>431</v>
      </c>
      <c r="AE37" s="1">
        <v>28.8</v>
      </c>
      <c r="AF37" s="1" t="s">
        <v>431</v>
      </c>
      <c r="AH37" s="1" t="s">
        <v>431</v>
      </c>
      <c r="AK37" s="1" t="s">
        <v>431</v>
      </c>
      <c r="AN37" s="1">
        <v>22.8</v>
      </c>
      <c r="AP37" s="1">
        <v>91.52</v>
      </c>
      <c r="AQ37" s="1" t="s">
        <v>431</v>
      </c>
      <c r="BB37" s="1" t="s">
        <v>431</v>
      </c>
      <c r="BW37" s="1" t="s">
        <v>431</v>
      </c>
      <c r="BX37" s="1" t="s">
        <v>431</v>
      </c>
      <c r="CA37" s="1" t="s">
        <v>431</v>
      </c>
      <c r="CB37" s="1" t="s">
        <v>431</v>
      </c>
      <c r="CD37" s="1">
        <v>34.799999999999997</v>
      </c>
      <c r="CG37" s="1" t="s">
        <v>431</v>
      </c>
      <c r="CK37" s="1" t="s">
        <v>431</v>
      </c>
      <c r="CO37" s="1" t="s">
        <v>431</v>
      </c>
      <c r="CP37" s="1">
        <v>38.08</v>
      </c>
      <c r="CQ37" s="1">
        <v>52.64</v>
      </c>
      <c r="CR37" s="1">
        <v>42.56</v>
      </c>
      <c r="CS37" s="1">
        <v>8.4</v>
      </c>
      <c r="CY37" s="1">
        <v>104.4</v>
      </c>
      <c r="DW37" s="1">
        <v>462.4</v>
      </c>
      <c r="DX37" s="24">
        <v>44379</v>
      </c>
    </row>
    <row r="38" spans="1:128" x14ac:dyDescent="0.2">
      <c r="A38" s="23">
        <v>44380</v>
      </c>
      <c r="B38" s="1" t="s">
        <v>431</v>
      </c>
      <c r="F38" s="1" t="s">
        <v>431</v>
      </c>
      <c r="AQ38" s="1" t="s">
        <v>431</v>
      </c>
      <c r="AR38" s="1" t="s">
        <v>431</v>
      </c>
      <c r="AT38" s="1" t="s">
        <v>431</v>
      </c>
      <c r="AV38" s="1" t="s">
        <v>431</v>
      </c>
      <c r="AW38" s="1" t="s">
        <v>431</v>
      </c>
      <c r="AX38" s="1" t="s">
        <v>431</v>
      </c>
      <c r="AY38" s="1" t="s">
        <v>431</v>
      </c>
      <c r="AZ38" s="1" t="s">
        <v>431</v>
      </c>
      <c r="BC38" s="1" t="s">
        <v>431</v>
      </c>
      <c r="BD38" s="1" t="s">
        <v>431</v>
      </c>
      <c r="BF38" s="1" t="s">
        <v>431</v>
      </c>
      <c r="BG38" s="1" t="s">
        <v>431</v>
      </c>
      <c r="BH38" s="1" t="s">
        <v>431</v>
      </c>
      <c r="BI38" s="1" t="s">
        <v>431</v>
      </c>
      <c r="BJ38" s="1" t="s">
        <v>431</v>
      </c>
      <c r="BK38" s="1" t="s">
        <v>431</v>
      </c>
      <c r="BL38" s="1" t="s">
        <v>431</v>
      </c>
      <c r="BO38" s="1" t="s">
        <v>431</v>
      </c>
      <c r="BP38" s="1" t="s">
        <v>431</v>
      </c>
      <c r="BQ38" s="1" t="s">
        <v>431</v>
      </c>
      <c r="BR38" s="1" t="s">
        <v>431</v>
      </c>
      <c r="BS38" s="1" t="s">
        <v>431</v>
      </c>
      <c r="BU38" s="1" t="s">
        <v>431</v>
      </c>
      <c r="BW38" s="1" t="s">
        <v>431</v>
      </c>
      <c r="BX38" s="1" t="s">
        <v>431</v>
      </c>
      <c r="CE38" s="1">
        <v>111.6</v>
      </c>
      <c r="CO38" s="1" t="s">
        <v>431</v>
      </c>
      <c r="CU38" s="1">
        <v>388.8</v>
      </c>
      <c r="CW38" s="1">
        <v>84</v>
      </c>
      <c r="DC38" s="1" t="s">
        <v>431</v>
      </c>
      <c r="DE38" s="1" t="s">
        <v>431</v>
      </c>
      <c r="DG38" s="1" t="s">
        <v>431</v>
      </c>
      <c r="DI38" s="1">
        <v>39.6</v>
      </c>
      <c r="DP38" s="1">
        <v>414</v>
      </c>
      <c r="DW38" s="1">
        <v>1038</v>
      </c>
      <c r="DX38" s="24">
        <v>44380</v>
      </c>
    </row>
    <row r="39" spans="1:128" x14ac:dyDescent="0.2">
      <c r="A39" s="23">
        <v>44381</v>
      </c>
      <c r="L39" s="1" t="s">
        <v>431</v>
      </c>
      <c r="M39" s="1" t="s">
        <v>431</v>
      </c>
      <c r="N39" s="1" t="s">
        <v>431</v>
      </c>
      <c r="P39" s="1" t="s">
        <v>431</v>
      </c>
      <c r="R39" s="1" t="s">
        <v>431</v>
      </c>
      <c r="X39" s="1" t="s">
        <v>431</v>
      </c>
      <c r="Y39" s="1" t="s">
        <v>431</v>
      </c>
      <c r="AA39" s="1" t="s">
        <v>431</v>
      </c>
      <c r="AC39" s="1">
        <v>208.32</v>
      </c>
      <c r="AF39" s="1" t="s">
        <v>431</v>
      </c>
      <c r="AK39" s="1" t="s">
        <v>431</v>
      </c>
      <c r="AM39" s="1" t="s">
        <v>431</v>
      </c>
      <c r="AT39" s="1" t="s">
        <v>431</v>
      </c>
      <c r="AU39" s="1" t="s">
        <v>431</v>
      </c>
      <c r="AV39" s="1">
        <v>22</v>
      </c>
      <c r="BA39" s="1" t="s">
        <v>431</v>
      </c>
      <c r="BH39" s="1" t="s">
        <v>431</v>
      </c>
      <c r="BJ39" s="1" t="s">
        <v>431</v>
      </c>
      <c r="BK39" s="1" t="s">
        <v>431</v>
      </c>
      <c r="BX39" s="1" t="s">
        <v>431</v>
      </c>
      <c r="BY39" s="1" t="s">
        <v>431</v>
      </c>
      <c r="CI39" s="1">
        <v>85.2</v>
      </c>
      <c r="DB39" s="1">
        <v>129</v>
      </c>
      <c r="DC39" s="1">
        <v>808.5</v>
      </c>
      <c r="DD39" s="1">
        <v>438</v>
      </c>
      <c r="DP39" s="1" t="s">
        <v>431</v>
      </c>
      <c r="DW39" s="1">
        <v>1691.02</v>
      </c>
      <c r="DX39" s="24">
        <v>44381</v>
      </c>
    </row>
    <row r="40" spans="1:128" x14ac:dyDescent="0.2">
      <c r="A40" s="23">
        <v>44382</v>
      </c>
      <c r="DW40" s="1">
        <v>0</v>
      </c>
      <c r="DX40" s="24">
        <v>44382</v>
      </c>
    </row>
    <row r="41" spans="1:128" x14ac:dyDescent="0.2">
      <c r="A41" s="23">
        <v>44383</v>
      </c>
      <c r="G41" s="1">
        <v>148</v>
      </c>
      <c r="I41" s="1">
        <v>2.96</v>
      </c>
      <c r="L41" s="1">
        <v>103.04</v>
      </c>
      <c r="M41" s="1">
        <v>4.4800000000000004</v>
      </c>
      <c r="N41" s="1" t="s">
        <v>431</v>
      </c>
      <c r="O41" s="1" t="s">
        <v>431</v>
      </c>
      <c r="P41" s="1">
        <v>1.2</v>
      </c>
      <c r="R41" s="1">
        <v>39.6</v>
      </c>
      <c r="S41" s="1">
        <v>1.2</v>
      </c>
      <c r="T41" s="1">
        <v>317.45999999999998</v>
      </c>
      <c r="W41" s="1" t="s">
        <v>431</v>
      </c>
      <c r="X41" s="1">
        <v>1.2</v>
      </c>
      <c r="Y41" s="1">
        <v>87.6</v>
      </c>
      <c r="Z41" s="1" t="s">
        <v>431</v>
      </c>
      <c r="AA41" s="1">
        <v>64.8</v>
      </c>
      <c r="AB41" s="1" t="s">
        <v>431</v>
      </c>
      <c r="AC41" s="1">
        <v>398.72</v>
      </c>
      <c r="AD41" s="1">
        <v>266.56</v>
      </c>
      <c r="AE41" s="1">
        <v>547.20000000000005</v>
      </c>
      <c r="AF41" s="1" t="s">
        <v>431</v>
      </c>
      <c r="AI41" s="1">
        <v>124.8</v>
      </c>
      <c r="AJ41" s="1" t="s">
        <v>431</v>
      </c>
      <c r="AK41" s="1" t="s">
        <v>431</v>
      </c>
      <c r="AM41" s="1" t="s">
        <v>431</v>
      </c>
      <c r="AQ41" s="1" t="s">
        <v>431</v>
      </c>
      <c r="AT41" s="1" t="s">
        <v>431</v>
      </c>
      <c r="AV41" s="1" t="s">
        <v>431</v>
      </c>
      <c r="AW41" s="1" t="s">
        <v>431</v>
      </c>
      <c r="AX41" s="1" t="s">
        <v>431</v>
      </c>
      <c r="AY41" s="1" t="s">
        <v>431</v>
      </c>
      <c r="AZ41" s="1">
        <v>1.5</v>
      </c>
      <c r="BA41" s="1" t="s">
        <v>431</v>
      </c>
      <c r="BB41" s="1">
        <v>0.8</v>
      </c>
      <c r="BC41" s="1" t="s">
        <v>431</v>
      </c>
      <c r="BD41" s="1" t="s">
        <v>431</v>
      </c>
      <c r="BF41" s="1" t="s">
        <v>431</v>
      </c>
      <c r="BH41" s="1">
        <v>661</v>
      </c>
      <c r="BI41" s="1" t="s">
        <v>431</v>
      </c>
      <c r="BJ41" s="1" t="s">
        <v>431</v>
      </c>
      <c r="BK41" s="1" t="s">
        <v>431</v>
      </c>
      <c r="BL41" s="1" t="s">
        <v>431</v>
      </c>
      <c r="BM41" s="1" t="s">
        <v>431</v>
      </c>
      <c r="BO41" s="1" t="s">
        <v>431</v>
      </c>
      <c r="BP41" s="1">
        <v>2.4</v>
      </c>
      <c r="BQ41" s="1" t="s">
        <v>431</v>
      </c>
      <c r="BR41" s="1" t="s">
        <v>431</v>
      </c>
      <c r="BS41" s="1">
        <v>216</v>
      </c>
      <c r="BT41" s="1">
        <v>324</v>
      </c>
      <c r="BX41" s="1" t="s">
        <v>431</v>
      </c>
      <c r="CJ41" s="1">
        <v>105</v>
      </c>
      <c r="CL41" s="1">
        <v>33</v>
      </c>
      <c r="CM41" s="1">
        <v>19.5</v>
      </c>
      <c r="CN41" s="1">
        <v>24</v>
      </c>
      <c r="CO41" s="1">
        <v>210</v>
      </c>
      <c r="CU41" s="1">
        <v>489.24</v>
      </c>
      <c r="CV41" s="1">
        <v>64.8</v>
      </c>
      <c r="CX41" s="1">
        <v>139.32</v>
      </c>
      <c r="DD41" s="1">
        <v>960</v>
      </c>
      <c r="DE41" s="1">
        <v>834</v>
      </c>
      <c r="DG41" s="1">
        <v>616.5</v>
      </c>
      <c r="DJ41" s="1">
        <v>252</v>
      </c>
      <c r="DM41" s="1">
        <v>252</v>
      </c>
      <c r="DP41" s="1">
        <v>402</v>
      </c>
      <c r="DW41" s="1">
        <v>7715.88</v>
      </c>
      <c r="DX41" s="24">
        <v>44383</v>
      </c>
    </row>
    <row r="42" spans="1:128" x14ac:dyDescent="0.2">
      <c r="A42" s="23">
        <v>44384</v>
      </c>
      <c r="B42" s="1">
        <v>455.84</v>
      </c>
      <c r="C42" s="1">
        <v>2.96</v>
      </c>
      <c r="D42" s="1" t="s">
        <v>431</v>
      </c>
      <c r="E42" s="1" t="s">
        <v>431</v>
      </c>
      <c r="F42" s="1">
        <v>380.8</v>
      </c>
      <c r="G42" s="1" t="s">
        <v>431</v>
      </c>
      <c r="H42" s="1">
        <v>14.8</v>
      </c>
      <c r="I42" s="1" t="s">
        <v>431</v>
      </c>
      <c r="J42" s="1">
        <v>162.80000000000001</v>
      </c>
      <c r="N42" s="1">
        <v>3297.28</v>
      </c>
      <c r="O42" s="1">
        <v>3.6</v>
      </c>
      <c r="P42" s="1">
        <v>30</v>
      </c>
      <c r="W42" s="1">
        <v>670.68</v>
      </c>
      <c r="X42" s="1">
        <v>36</v>
      </c>
      <c r="AB42" s="1">
        <v>138.88</v>
      </c>
      <c r="AF42" s="1">
        <v>9</v>
      </c>
      <c r="AJ42" s="1">
        <v>73.599999999999994</v>
      </c>
      <c r="AK42" s="1">
        <v>1832.4</v>
      </c>
      <c r="AQ42" s="1" t="s">
        <v>431</v>
      </c>
      <c r="AT42" s="1">
        <v>44</v>
      </c>
      <c r="AV42" s="1">
        <v>16</v>
      </c>
      <c r="AW42" s="1">
        <v>68</v>
      </c>
      <c r="AX42" s="1">
        <v>1.2</v>
      </c>
      <c r="AY42" s="1" t="s">
        <v>431</v>
      </c>
      <c r="AZ42" s="1" t="s">
        <v>431</v>
      </c>
      <c r="BA42" s="1" t="s">
        <v>431</v>
      </c>
      <c r="BB42" s="1" t="s">
        <v>431</v>
      </c>
      <c r="BC42" s="1" t="s">
        <v>431</v>
      </c>
      <c r="BD42" s="1">
        <v>1</v>
      </c>
      <c r="BG42" s="1">
        <v>35.200000000000003</v>
      </c>
      <c r="BI42" s="1">
        <v>38</v>
      </c>
      <c r="BJ42" s="1">
        <v>524.79999999999995</v>
      </c>
      <c r="BK42" s="1">
        <v>5</v>
      </c>
      <c r="BL42" s="1">
        <v>1.5</v>
      </c>
      <c r="BO42" s="1">
        <v>1</v>
      </c>
      <c r="BQ42" s="1">
        <v>4.8</v>
      </c>
      <c r="BR42" s="1">
        <v>3</v>
      </c>
      <c r="BU42" s="1">
        <v>130.80000000000001</v>
      </c>
      <c r="BW42" s="1">
        <v>18</v>
      </c>
      <c r="BX42" s="1">
        <v>57</v>
      </c>
      <c r="BY42" s="1">
        <v>877.2</v>
      </c>
      <c r="BZ42" s="1">
        <v>61.2</v>
      </c>
      <c r="CA42" s="1">
        <v>531.36</v>
      </c>
      <c r="CB42" s="1">
        <v>121.5</v>
      </c>
      <c r="CC42" s="1">
        <v>50.4</v>
      </c>
      <c r="CD42" s="1">
        <v>50.4</v>
      </c>
      <c r="CF42" s="1">
        <v>43.2</v>
      </c>
      <c r="CG42" s="1">
        <v>58.8</v>
      </c>
      <c r="CK42" s="1">
        <v>292.8</v>
      </c>
      <c r="DB42" s="1">
        <v>931.5</v>
      </c>
      <c r="DC42" s="1">
        <v>876</v>
      </c>
      <c r="DD42" s="1">
        <v>462</v>
      </c>
      <c r="DF42" s="1">
        <v>81.599999999999994</v>
      </c>
      <c r="DH42" s="1">
        <v>207</v>
      </c>
      <c r="DI42" s="1">
        <v>193.2</v>
      </c>
      <c r="DW42" s="1">
        <v>12896.1</v>
      </c>
      <c r="DX42" s="24">
        <v>44384</v>
      </c>
    </row>
    <row r="43" spans="1:128" x14ac:dyDescent="0.2">
      <c r="A43" s="23">
        <v>44385</v>
      </c>
      <c r="DW43" s="1">
        <v>0</v>
      </c>
      <c r="DX43" s="24">
        <v>44385</v>
      </c>
    </row>
    <row r="44" spans="1:128" x14ac:dyDescent="0.2">
      <c r="A44" s="23">
        <v>44386</v>
      </c>
      <c r="B44" s="1">
        <v>2578.16</v>
      </c>
      <c r="C44" s="1">
        <v>130.24</v>
      </c>
      <c r="D44" s="1">
        <v>29.6</v>
      </c>
      <c r="E44" s="1">
        <v>153.91999999999999</v>
      </c>
      <c r="K44" s="1">
        <v>452.48</v>
      </c>
      <c r="L44" s="1">
        <v>203.84</v>
      </c>
      <c r="M44" s="1">
        <v>201.6</v>
      </c>
      <c r="N44" s="1">
        <v>4229.12</v>
      </c>
      <c r="O44" s="1">
        <v>176.4</v>
      </c>
      <c r="Q44" s="1">
        <v>1170</v>
      </c>
      <c r="S44" s="1">
        <v>588</v>
      </c>
      <c r="T44" s="1">
        <v>796.98</v>
      </c>
      <c r="W44" s="1">
        <v>1368.96</v>
      </c>
      <c r="AE44" s="1">
        <v>1219.2</v>
      </c>
      <c r="AF44" s="1">
        <v>63</v>
      </c>
      <c r="AH44" s="1">
        <v>102.12</v>
      </c>
      <c r="AJ44" s="1">
        <v>456.32</v>
      </c>
      <c r="AM44" s="1">
        <v>1146</v>
      </c>
      <c r="AQ44" s="1">
        <v>22.4</v>
      </c>
      <c r="BU44" s="1">
        <v>403.2</v>
      </c>
      <c r="BX44" s="1">
        <v>726</v>
      </c>
      <c r="BY44" s="1">
        <v>3956.4</v>
      </c>
      <c r="CA44" s="1">
        <v>802.44</v>
      </c>
      <c r="CH44" s="1">
        <v>112.8</v>
      </c>
      <c r="CL44" s="1">
        <v>156</v>
      </c>
      <c r="CM44" s="1">
        <v>52.5</v>
      </c>
      <c r="CN44" s="1">
        <v>21</v>
      </c>
      <c r="CO44" s="1">
        <v>150</v>
      </c>
      <c r="CS44" s="1">
        <v>100.8</v>
      </c>
      <c r="CU44" s="1">
        <v>438.48</v>
      </c>
      <c r="CW44" s="1">
        <v>121.2</v>
      </c>
      <c r="CX44" s="1">
        <v>200.88</v>
      </c>
      <c r="CY44" s="1">
        <v>487.2</v>
      </c>
      <c r="DA44" s="1">
        <v>163.08000000000001</v>
      </c>
      <c r="DW44" s="1">
        <v>22980.32</v>
      </c>
      <c r="DX44" s="24">
        <v>44386</v>
      </c>
    </row>
    <row r="45" spans="1:128" x14ac:dyDescent="0.2">
      <c r="A45" s="23">
        <v>44387</v>
      </c>
      <c r="P45" s="1">
        <v>1093.2</v>
      </c>
      <c r="R45" s="1">
        <v>51.6</v>
      </c>
      <c r="X45" s="1">
        <v>602.4</v>
      </c>
      <c r="Y45" s="1">
        <v>70.8</v>
      </c>
      <c r="Z45" s="1">
        <v>786</v>
      </c>
      <c r="AT45" s="1">
        <v>1051</v>
      </c>
      <c r="AV45" s="1">
        <v>35</v>
      </c>
      <c r="AW45" s="1">
        <v>355.2</v>
      </c>
      <c r="AX45" s="1">
        <v>160.80000000000001</v>
      </c>
      <c r="AY45" s="1">
        <v>616.5</v>
      </c>
      <c r="AZ45" s="1">
        <v>57</v>
      </c>
      <c r="BA45" s="1">
        <v>64</v>
      </c>
      <c r="BB45" s="1">
        <v>220</v>
      </c>
      <c r="BC45" s="1">
        <v>120</v>
      </c>
      <c r="BD45" s="1">
        <v>49</v>
      </c>
      <c r="BF45" s="1">
        <v>505</v>
      </c>
      <c r="BG45" s="1">
        <v>105.6</v>
      </c>
      <c r="BH45" s="1">
        <v>100</v>
      </c>
      <c r="BI45" s="1">
        <v>167</v>
      </c>
      <c r="BO45" s="1">
        <v>51</v>
      </c>
      <c r="BR45" s="1">
        <v>250.5</v>
      </c>
      <c r="BS45" s="1">
        <v>889.5</v>
      </c>
      <c r="BX45" s="1">
        <v>753</v>
      </c>
      <c r="BZ45" s="1">
        <v>100.8</v>
      </c>
      <c r="CB45" s="1">
        <v>217.5</v>
      </c>
      <c r="DC45" s="1">
        <v>1795.5</v>
      </c>
      <c r="DW45" s="1">
        <v>10267.9</v>
      </c>
      <c r="DX45" s="24">
        <v>44387</v>
      </c>
    </row>
    <row r="46" spans="1:128" x14ac:dyDescent="0.2">
      <c r="A46" s="23">
        <v>44388</v>
      </c>
      <c r="DW46" s="1">
        <v>0</v>
      </c>
      <c r="DX46" s="24">
        <v>44388</v>
      </c>
    </row>
    <row r="47" spans="1:128" x14ac:dyDescent="0.2">
      <c r="A47" s="23">
        <v>44389</v>
      </c>
      <c r="DW47" s="1">
        <v>0</v>
      </c>
      <c r="DX47" s="24">
        <v>44389</v>
      </c>
    </row>
    <row r="48" spans="1:128" x14ac:dyDescent="0.2">
      <c r="A48" s="23">
        <v>44390</v>
      </c>
      <c r="DW48" s="1">
        <v>0</v>
      </c>
      <c r="DX48" s="24">
        <v>44390</v>
      </c>
    </row>
    <row r="49" spans="1:128" x14ac:dyDescent="0.2">
      <c r="A49" s="23">
        <v>44391</v>
      </c>
      <c r="DW49" s="1">
        <v>0</v>
      </c>
      <c r="DX49" s="24">
        <v>44391</v>
      </c>
    </row>
    <row r="50" spans="1:128" x14ac:dyDescent="0.2">
      <c r="A50" s="23">
        <v>44392</v>
      </c>
      <c r="DW50" s="1">
        <v>0</v>
      </c>
      <c r="DX50" s="24">
        <v>44392</v>
      </c>
    </row>
    <row r="51" spans="1:128" x14ac:dyDescent="0.2">
      <c r="A51" s="23">
        <v>44393</v>
      </c>
      <c r="DW51" s="1">
        <v>0</v>
      </c>
      <c r="DX51" s="24">
        <v>44393</v>
      </c>
    </row>
    <row r="52" spans="1:128" x14ac:dyDescent="0.2">
      <c r="A52" s="23">
        <v>44394</v>
      </c>
      <c r="DW52" s="1">
        <v>0</v>
      </c>
      <c r="DX52" s="24">
        <v>44394</v>
      </c>
    </row>
    <row r="53" spans="1:128" x14ac:dyDescent="0.2">
      <c r="A53" s="23">
        <v>44395</v>
      </c>
      <c r="DW53" s="1">
        <v>0</v>
      </c>
      <c r="DX53" s="24">
        <v>44395</v>
      </c>
    </row>
    <row r="54" spans="1:128" x14ac:dyDescent="0.2">
      <c r="A54" s="23">
        <v>44396</v>
      </c>
      <c r="DW54" s="1">
        <v>0</v>
      </c>
      <c r="DX54" s="24">
        <v>44396</v>
      </c>
    </row>
    <row r="55" spans="1:128" x14ac:dyDescent="0.2">
      <c r="A55" s="23">
        <v>44397</v>
      </c>
      <c r="DW55" s="1">
        <v>0</v>
      </c>
      <c r="DX55" s="24">
        <v>44397</v>
      </c>
    </row>
    <row r="56" spans="1:128" x14ac:dyDescent="0.2">
      <c r="A56" s="23">
        <v>44398</v>
      </c>
      <c r="DW56" s="1">
        <v>0</v>
      </c>
      <c r="DX56" s="24">
        <v>44398</v>
      </c>
    </row>
    <row r="57" spans="1:128" x14ac:dyDescent="0.2">
      <c r="A57" s="23">
        <v>44399</v>
      </c>
      <c r="DW57" s="1">
        <v>0</v>
      </c>
      <c r="DX57" s="24">
        <v>44399</v>
      </c>
    </row>
    <row r="58" spans="1:128" x14ac:dyDescent="0.2">
      <c r="A58" s="23">
        <v>44400</v>
      </c>
      <c r="DW58" s="1">
        <v>0</v>
      </c>
      <c r="DX58" s="24">
        <v>44400</v>
      </c>
    </row>
    <row r="59" spans="1:128" x14ac:dyDescent="0.2">
      <c r="A59" s="23">
        <v>44401</v>
      </c>
      <c r="DW59" s="1">
        <v>0</v>
      </c>
      <c r="DX59" s="24">
        <v>44401</v>
      </c>
    </row>
    <row r="60" spans="1:128" x14ac:dyDescent="0.2">
      <c r="A60" s="23">
        <v>44402</v>
      </c>
      <c r="DW60" s="1">
        <v>0</v>
      </c>
      <c r="DX60" s="24">
        <v>44402</v>
      </c>
    </row>
    <row r="61" spans="1:128" x14ac:dyDescent="0.2">
      <c r="A61" s="23">
        <v>44403</v>
      </c>
      <c r="DW61" s="1">
        <v>0</v>
      </c>
      <c r="DX61" s="24">
        <v>44403</v>
      </c>
    </row>
    <row r="62" spans="1:128" x14ac:dyDescent="0.2">
      <c r="A62" s="23">
        <v>44404</v>
      </c>
      <c r="DW62" s="1">
        <v>0</v>
      </c>
      <c r="DX62" s="24">
        <v>44404</v>
      </c>
    </row>
    <row r="63" spans="1:128" x14ac:dyDescent="0.2">
      <c r="A63" s="23">
        <v>44405</v>
      </c>
      <c r="DW63" s="1">
        <v>0</v>
      </c>
      <c r="DX63" s="24">
        <v>44405</v>
      </c>
    </row>
    <row r="64" spans="1:128" x14ac:dyDescent="0.2">
      <c r="A64" s="2"/>
    </row>
    <row r="65" spans="1:128" x14ac:dyDescent="0.2">
      <c r="A65" s="2" t="s">
        <v>434</v>
      </c>
      <c r="B65" s="1">
        <v>3034</v>
      </c>
      <c r="C65" s="1">
        <v>133.19999999999999</v>
      </c>
      <c r="D65" s="1">
        <v>29.6</v>
      </c>
      <c r="E65" s="1">
        <v>224.96</v>
      </c>
      <c r="F65" s="1">
        <v>380.8</v>
      </c>
      <c r="G65" s="1">
        <v>148</v>
      </c>
      <c r="H65" s="1">
        <v>14.8</v>
      </c>
      <c r="I65" s="1">
        <v>2.96</v>
      </c>
      <c r="J65" s="1">
        <v>162.80000000000001</v>
      </c>
      <c r="K65" s="1">
        <v>553.28</v>
      </c>
      <c r="L65" s="1">
        <v>306.88</v>
      </c>
      <c r="M65" s="1">
        <v>206.08</v>
      </c>
      <c r="N65" s="1">
        <v>7526.4</v>
      </c>
      <c r="O65" s="1">
        <v>180</v>
      </c>
      <c r="P65" s="1">
        <v>1124.4000000000001</v>
      </c>
      <c r="Q65" s="1">
        <v>1208.4000000000001</v>
      </c>
      <c r="R65" s="1">
        <v>91.2</v>
      </c>
      <c r="S65" s="1">
        <v>589.20000000000005</v>
      </c>
      <c r="T65" s="1">
        <v>1114.44</v>
      </c>
      <c r="U65" s="1">
        <v>0</v>
      </c>
      <c r="V65" s="1">
        <v>0</v>
      </c>
      <c r="W65" s="1">
        <v>2039.64</v>
      </c>
      <c r="X65" s="1">
        <v>639.6</v>
      </c>
      <c r="Y65" s="1">
        <v>158.4</v>
      </c>
      <c r="Z65" s="1">
        <v>786</v>
      </c>
      <c r="AA65" s="1">
        <v>64.8</v>
      </c>
      <c r="AB65" s="1">
        <v>138.88</v>
      </c>
      <c r="AC65" s="1">
        <v>607.04</v>
      </c>
      <c r="AD65" s="1">
        <v>266.56</v>
      </c>
      <c r="AE65" s="1">
        <v>1795.2</v>
      </c>
      <c r="AF65" s="1">
        <v>72</v>
      </c>
      <c r="AG65" s="1">
        <v>144</v>
      </c>
      <c r="AH65" s="1">
        <v>102.12</v>
      </c>
      <c r="AI65" s="1">
        <v>124.8</v>
      </c>
      <c r="AJ65" s="1">
        <v>529.91999999999996</v>
      </c>
      <c r="AK65" s="1">
        <v>1832.4</v>
      </c>
      <c r="AL65" s="1">
        <v>0</v>
      </c>
      <c r="AM65" s="1">
        <v>1146</v>
      </c>
      <c r="AN65" s="1">
        <v>22.8</v>
      </c>
      <c r="AO65" s="1">
        <v>0</v>
      </c>
      <c r="AP65" s="1">
        <v>91.52</v>
      </c>
      <c r="AQ65" s="1">
        <v>22.4</v>
      </c>
      <c r="AR65" s="1">
        <v>0</v>
      </c>
      <c r="AS65" s="1">
        <v>0</v>
      </c>
      <c r="AT65" s="1">
        <v>1095</v>
      </c>
      <c r="AU65" s="1">
        <v>0</v>
      </c>
      <c r="AV65" s="1">
        <v>73</v>
      </c>
      <c r="AW65" s="1">
        <v>423.2</v>
      </c>
      <c r="AX65" s="1">
        <v>162</v>
      </c>
      <c r="AY65" s="1">
        <v>616.5</v>
      </c>
      <c r="AZ65" s="1">
        <v>58.5</v>
      </c>
      <c r="BA65" s="1">
        <v>64</v>
      </c>
      <c r="BB65" s="1">
        <v>220.8</v>
      </c>
      <c r="BC65" s="1">
        <v>120</v>
      </c>
      <c r="BD65" s="1">
        <v>50</v>
      </c>
      <c r="BE65" s="1">
        <v>0</v>
      </c>
      <c r="BF65" s="1">
        <v>505</v>
      </c>
      <c r="BG65" s="1">
        <v>140.80000000000001</v>
      </c>
      <c r="BH65" s="1">
        <v>761</v>
      </c>
      <c r="BI65" s="1">
        <v>205</v>
      </c>
      <c r="BJ65" s="1">
        <v>524.79999999999995</v>
      </c>
      <c r="BK65" s="1">
        <v>5</v>
      </c>
      <c r="BL65" s="1">
        <v>1.5</v>
      </c>
      <c r="BM65" s="1">
        <v>0</v>
      </c>
      <c r="BN65" s="1">
        <v>0</v>
      </c>
      <c r="BO65" s="1">
        <v>52</v>
      </c>
      <c r="BP65" s="1">
        <v>2.4</v>
      </c>
      <c r="BQ65" s="1">
        <v>4.8</v>
      </c>
      <c r="BR65" s="1">
        <v>253.5</v>
      </c>
      <c r="BS65" s="1">
        <v>1105.5</v>
      </c>
      <c r="BT65" s="1">
        <v>330</v>
      </c>
      <c r="BU65" s="1">
        <v>534</v>
      </c>
      <c r="BV65" s="1">
        <v>42</v>
      </c>
      <c r="BW65" s="1">
        <v>18</v>
      </c>
      <c r="BX65" s="1">
        <v>1536</v>
      </c>
      <c r="BY65" s="1">
        <v>4833.6000000000004</v>
      </c>
      <c r="BZ65" s="1">
        <v>162</v>
      </c>
      <c r="CA65" s="1">
        <v>1333.8</v>
      </c>
      <c r="CB65" s="1">
        <v>339</v>
      </c>
      <c r="CC65" s="1">
        <v>67.2</v>
      </c>
      <c r="CD65" s="1">
        <v>85.199999999999989</v>
      </c>
      <c r="CE65" s="1">
        <v>111.6</v>
      </c>
      <c r="CF65" s="1">
        <v>65.400000000000006</v>
      </c>
      <c r="CG65" s="1">
        <v>58.8</v>
      </c>
      <c r="CH65" s="1">
        <v>112.8</v>
      </c>
      <c r="CI65" s="1">
        <v>85.2</v>
      </c>
      <c r="CJ65" s="1">
        <v>105</v>
      </c>
      <c r="CK65" s="1">
        <v>292.8</v>
      </c>
      <c r="CL65" s="1">
        <v>189</v>
      </c>
      <c r="CM65" s="1">
        <v>75</v>
      </c>
      <c r="CN65" s="1">
        <v>45</v>
      </c>
      <c r="CO65" s="1">
        <v>360</v>
      </c>
      <c r="CP65" s="1">
        <v>58.239999999999988</v>
      </c>
      <c r="CQ65" s="1">
        <v>86.240000000000009</v>
      </c>
      <c r="CR65" s="1">
        <v>66.08</v>
      </c>
      <c r="CS65" s="1">
        <v>109.2</v>
      </c>
      <c r="CT65" s="1">
        <v>292.8</v>
      </c>
      <c r="CU65" s="1">
        <v>1316.52</v>
      </c>
      <c r="CV65" s="1">
        <v>64.8</v>
      </c>
      <c r="CW65" s="1">
        <v>205.2</v>
      </c>
      <c r="CX65" s="1">
        <v>342.36</v>
      </c>
      <c r="CY65" s="1">
        <v>591.6</v>
      </c>
      <c r="CZ65" s="1">
        <v>52.64</v>
      </c>
      <c r="DA65" s="1">
        <v>302.39999999999998</v>
      </c>
      <c r="DB65" s="1">
        <v>1060.5</v>
      </c>
      <c r="DC65" s="1">
        <v>3480</v>
      </c>
      <c r="DD65" s="1">
        <v>1860</v>
      </c>
      <c r="DE65" s="1">
        <v>834</v>
      </c>
      <c r="DF65" s="1">
        <v>81.599999999999994</v>
      </c>
      <c r="DG65" s="1">
        <v>616.5</v>
      </c>
      <c r="DH65" s="1">
        <v>207</v>
      </c>
      <c r="DI65" s="1">
        <v>232.8</v>
      </c>
      <c r="DJ65" s="1">
        <v>1455</v>
      </c>
      <c r="DK65" s="1">
        <v>1338</v>
      </c>
      <c r="DL65" s="1">
        <v>239</v>
      </c>
      <c r="DM65" s="1">
        <v>351</v>
      </c>
      <c r="DN65" s="1">
        <v>234</v>
      </c>
      <c r="DO65" s="1">
        <v>720</v>
      </c>
      <c r="DP65" s="1">
        <v>1044</v>
      </c>
      <c r="DQ65" s="1">
        <v>0</v>
      </c>
      <c r="DW65" s="1">
        <v>62082.66</v>
      </c>
      <c r="DX65" s="1" t="s">
        <v>434</v>
      </c>
    </row>
    <row r="66" spans="1:128" x14ac:dyDescent="0.2">
      <c r="A66" s="2" t="s">
        <v>435</v>
      </c>
      <c r="B66" s="1">
        <v>3034</v>
      </c>
      <c r="C66" s="1">
        <v>133.19999999999999</v>
      </c>
      <c r="D66" s="1">
        <v>29.6</v>
      </c>
      <c r="E66" s="1">
        <v>224.96</v>
      </c>
      <c r="F66" s="1">
        <v>380.8</v>
      </c>
      <c r="G66" s="1">
        <v>148</v>
      </c>
      <c r="H66" s="1">
        <v>14.8</v>
      </c>
      <c r="I66" s="1">
        <v>2.96</v>
      </c>
      <c r="J66" s="1">
        <v>162.80000000000001</v>
      </c>
      <c r="K66" s="1">
        <v>553.28</v>
      </c>
      <c r="L66" s="1">
        <v>306.88</v>
      </c>
      <c r="M66" s="1">
        <v>206.08</v>
      </c>
      <c r="N66" s="1">
        <v>7526.4</v>
      </c>
      <c r="O66" s="1">
        <v>180</v>
      </c>
      <c r="P66" s="1">
        <v>1124.4000000000001</v>
      </c>
      <c r="Q66" s="1">
        <v>1208.4000000000001</v>
      </c>
      <c r="R66" s="1">
        <v>91.2</v>
      </c>
      <c r="S66" s="1">
        <v>589.20000000000005</v>
      </c>
      <c r="T66" s="1">
        <v>1114.44</v>
      </c>
      <c r="U66" s="1">
        <v>0</v>
      </c>
      <c r="V66" s="1">
        <v>0</v>
      </c>
      <c r="W66" s="1">
        <v>2039.64</v>
      </c>
      <c r="X66" s="1">
        <v>639.6</v>
      </c>
      <c r="Y66" s="1">
        <v>158.4</v>
      </c>
      <c r="Z66" s="1">
        <v>786</v>
      </c>
      <c r="AA66" s="1">
        <v>64.8</v>
      </c>
      <c r="AB66" s="1">
        <v>138.88</v>
      </c>
      <c r="AC66" s="1">
        <v>607.04</v>
      </c>
      <c r="AD66" s="1">
        <v>266.56</v>
      </c>
      <c r="AE66" s="1">
        <v>1795.2</v>
      </c>
      <c r="AF66" s="1">
        <v>72</v>
      </c>
      <c r="AG66" s="1">
        <v>144</v>
      </c>
      <c r="AH66" s="1">
        <v>102.12</v>
      </c>
      <c r="AI66" s="1">
        <v>124.8</v>
      </c>
      <c r="AJ66" s="1">
        <v>529.91999999999996</v>
      </c>
      <c r="AK66" s="1">
        <v>1832.4</v>
      </c>
      <c r="AL66" s="1">
        <v>0</v>
      </c>
      <c r="AM66" s="1">
        <v>1146</v>
      </c>
      <c r="AN66" s="1">
        <v>22.8</v>
      </c>
      <c r="AO66" s="1">
        <v>0</v>
      </c>
      <c r="AP66" s="1">
        <v>91.52</v>
      </c>
      <c r="AQ66" s="1">
        <v>22.4</v>
      </c>
      <c r="AR66" s="1">
        <v>0</v>
      </c>
      <c r="AS66" s="1">
        <v>0</v>
      </c>
      <c r="AT66" s="1">
        <v>1095</v>
      </c>
      <c r="AU66" s="1">
        <v>0</v>
      </c>
      <c r="AV66" s="1">
        <v>73</v>
      </c>
      <c r="AW66" s="1">
        <v>423.2</v>
      </c>
      <c r="AX66" s="1">
        <v>162</v>
      </c>
      <c r="AY66" s="1">
        <v>616.5</v>
      </c>
      <c r="AZ66" s="1">
        <v>58.5</v>
      </c>
      <c r="BA66" s="1">
        <v>64</v>
      </c>
      <c r="BB66" s="1">
        <v>220.8</v>
      </c>
      <c r="BC66" s="1">
        <v>120</v>
      </c>
      <c r="BD66" s="1">
        <v>50</v>
      </c>
      <c r="BE66" s="1">
        <v>0</v>
      </c>
      <c r="BF66" s="1">
        <v>505</v>
      </c>
      <c r="BG66" s="1">
        <v>140.80000000000001</v>
      </c>
      <c r="BH66" s="1">
        <v>761</v>
      </c>
      <c r="BI66" s="1">
        <v>205</v>
      </c>
      <c r="BJ66" s="1">
        <v>524.79999999999995</v>
      </c>
      <c r="BK66" s="1">
        <v>5</v>
      </c>
      <c r="BL66" s="1">
        <v>1.5</v>
      </c>
      <c r="BM66" s="1">
        <v>0</v>
      </c>
      <c r="BN66" s="1">
        <v>0</v>
      </c>
      <c r="BO66" s="1">
        <v>52</v>
      </c>
      <c r="BP66" s="1">
        <v>2.4</v>
      </c>
      <c r="BQ66" s="1">
        <v>4.8</v>
      </c>
      <c r="BR66" s="1">
        <v>253.5</v>
      </c>
      <c r="BS66" s="1">
        <v>1105.5</v>
      </c>
      <c r="BT66" s="1">
        <v>330</v>
      </c>
      <c r="BU66" s="1">
        <v>534</v>
      </c>
      <c r="BV66" s="1">
        <v>42</v>
      </c>
      <c r="BW66" s="1">
        <v>18</v>
      </c>
      <c r="BX66" s="1">
        <v>1536</v>
      </c>
      <c r="BY66" s="1">
        <v>4833.6000000000004</v>
      </c>
      <c r="BZ66" s="1">
        <v>162</v>
      </c>
      <c r="CA66" s="1">
        <v>1333.8</v>
      </c>
      <c r="CB66" s="1">
        <v>339</v>
      </c>
      <c r="CC66" s="1">
        <v>67.2</v>
      </c>
      <c r="CD66" s="1">
        <v>85.199999999999989</v>
      </c>
      <c r="CE66" s="1">
        <v>111.6</v>
      </c>
      <c r="CF66" s="1">
        <v>65.400000000000006</v>
      </c>
      <c r="CG66" s="1">
        <v>58.8</v>
      </c>
      <c r="CH66" s="1">
        <v>112.8</v>
      </c>
      <c r="CI66" s="1">
        <v>85.2</v>
      </c>
      <c r="CJ66" s="1">
        <v>105</v>
      </c>
      <c r="CK66" s="1">
        <v>292.8</v>
      </c>
      <c r="CL66" s="1">
        <v>189</v>
      </c>
      <c r="CM66" s="1">
        <v>75</v>
      </c>
      <c r="CN66" s="1">
        <v>45</v>
      </c>
      <c r="CO66" s="1">
        <v>360</v>
      </c>
      <c r="CP66" s="1">
        <v>58.239999999999988</v>
      </c>
      <c r="CQ66" s="1">
        <v>86.240000000000009</v>
      </c>
      <c r="CR66" s="1">
        <v>66.08</v>
      </c>
      <c r="CS66" s="1">
        <v>109.2</v>
      </c>
      <c r="CT66" s="1">
        <v>292.8</v>
      </c>
      <c r="CU66" s="1">
        <v>1316.52</v>
      </c>
      <c r="CV66" s="1">
        <v>64.8</v>
      </c>
      <c r="CW66" s="1">
        <v>205.2</v>
      </c>
      <c r="CX66" s="1">
        <v>342.36</v>
      </c>
      <c r="CY66" s="1">
        <v>591.6</v>
      </c>
      <c r="CZ66" s="1">
        <v>52.64</v>
      </c>
      <c r="DA66" s="1">
        <v>302.39999999999998</v>
      </c>
      <c r="DB66" s="1">
        <v>1060.5</v>
      </c>
      <c r="DC66" s="1">
        <v>3480</v>
      </c>
      <c r="DD66" s="1">
        <v>1860</v>
      </c>
      <c r="DE66" s="1">
        <v>834</v>
      </c>
      <c r="DF66" s="1">
        <v>81.599999999999994</v>
      </c>
      <c r="DG66" s="1">
        <v>616.5</v>
      </c>
      <c r="DH66" s="1">
        <v>207</v>
      </c>
      <c r="DI66" s="1">
        <v>232.8</v>
      </c>
      <c r="DJ66" s="1">
        <v>1455</v>
      </c>
      <c r="DK66" s="1">
        <v>1338</v>
      </c>
      <c r="DL66" s="1">
        <v>239</v>
      </c>
      <c r="DM66" s="1">
        <v>351</v>
      </c>
      <c r="DN66" s="1">
        <v>234</v>
      </c>
      <c r="DO66" s="1">
        <v>720</v>
      </c>
      <c r="DP66" s="1">
        <v>1044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62082.660000000011</v>
      </c>
      <c r="DX66" s="1" t="s">
        <v>435</v>
      </c>
    </row>
    <row r="67" spans="1:128" x14ac:dyDescent="0.2">
      <c r="A67" s="2" t="s">
        <v>436</v>
      </c>
      <c r="DW67" s="1">
        <v>0</v>
      </c>
      <c r="DX67" s="1" t="s">
        <v>436</v>
      </c>
    </row>
    <row r="68" spans="1:128" x14ac:dyDescent="0.2">
      <c r="A68" s="2"/>
      <c r="DW68" s="1">
        <v>0</v>
      </c>
    </row>
    <row r="69" spans="1:128" x14ac:dyDescent="0.2">
      <c r="A69" s="2"/>
      <c r="DW69" s="1">
        <v>0</v>
      </c>
    </row>
    <row r="70" spans="1:128" x14ac:dyDescent="0.2">
      <c r="A70" s="2" t="s">
        <v>437</v>
      </c>
      <c r="DW70" s="1">
        <v>0</v>
      </c>
      <c r="DX70" s="1" t="s">
        <v>437</v>
      </c>
    </row>
    <row r="71" spans="1:128" x14ac:dyDescent="0.2">
      <c r="A71" s="2" t="s">
        <v>438</v>
      </c>
      <c r="DR71" s="1">
        <v>0</v>
      </c>
      <c r="DS71" s="1">
        <v>0</v>
      </c>
      <c r="DU71" s="1">
        <v>0</v>
      </c>
      <c r="DW71" s="1">
        <v>0</v>
      </c>
      <c r="DX71" s="1" t="s">
        <v>438</v>
      </c>
    </row>
    <row r="72" spans="1:128" x14ac:dyDescent="0.2">
      <c r="A72" s="2"/>
    </row>
    <row r="73" spans="1:128" x14ac:dyDescent="0.2">
      <c r="A73" s="2" t="s">
        <v>439</v>
      </c>
      <c r="B73" s="1">
        <v>0</v>
      </c>
      <c r="C73" s="1">
        <v>0</v>
      </c>
      <c r="E73" s="1">
        <v>0</v>
      </c>
      <c r="F73" s="1">
        <v>0</v>
      </c>
      <c r="G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V73" s="1">
        <v>0</v>
      </c>
      <c r="DW73" s="1">
        <v>0</v>
      </c>
      <c r="DX73" s="1" t="s">
        <v>439</v>
      </c>
    </row>
    <row r="74" spans="1:128" x14ac:dyDescent="0.2">
      <c r="A74" s="2" t="s">
        <v>435</v>
      </c>
      <c r="DW74" s="1">
        <v>0</v>
      </c>
      <c r="DX74" s="1" t="s">
        <v>440</v>
      </c>
    </row>
    <row r="75" spans="1:128" x14ac:dyDescent="0.2">
      <c r="A75" s="2" t="s">
        <v>436</v>
      </c>
      <c r="DW75" s="1">
        <v>0</v>
      </c>
      <c r="DX75" s="1" t="s">
        <v>441</v>
      </c>
    </row>
    <row r="76" spans="1:128" x14ac:dyDescent="0.2">
      <c r="A76" s="2"/>
      <c r="DW76" s="1">
        <v>0</v>
      </c>
    </row>
    <row r="77" spans="1:128" x14ac:dyDescent="0.2">
      <c r="A77" s="2"/>
      <c r="DW77" s="1">
        <v>0</v>
      </c>
    </row>
    <row r="78" spans="1:128" x14ac:dyDescent="0.2">
      <c r="A78" s="2" t="s">
        <v>437</v>
      </c>
      <c r="DW78" s="1">
        <v>0</v>
      </c>
      <c r="DX78" s="1" t="s">
        <v>442</v>
      </c>
    </row>
    <row r="79" spans="1:128" x14ac:dyDescent="0.2">
      <c r="A79" s="2" t="s">
        <v>438</v>
      </c>
      <c r="DW79" s="1">
        <v>0</v>
      </c>
      <c r="DX79" s="1" t="s">
        <v>443</v>
      </c>
    </row>
    <row r="80" spans="1:128" x14ac:dyDescent="0.2">
      <c r="A80" s="2"/>
    </row>
    <row r="81" spans="1:128" x14ac:dyDescent="0.2">
      <c r="A81" s="2" t="s">
        <v>444</v>
      </c>
      <c r="B81" s="1">
        <v>0</v>
      </c>
      <c r="C81" s="1">
        <v>0</v>
      </c>
      <c r="E81" s="1">
        <v>0</v>
      </c>
      <c r="F81" s="1">
        <v>0</v>
      </c>
      <c r="G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V81" s="1">
        <v>0</v>
      </c>
      <c r="DW81" s="1">
        <v>0</v>
      </c>
      <c r="DX81" s="1" t="s">
        <v>444</v>
      </c>
    </row>
    <row r="82" spans="1:128" x14ac:dyDescent="0.2">
      <c r="A82" s="2" t="s">
        <v>435</v>
      </c>
      <c r="DW82" s="1">
        <v>0</v>
      </c>
      <c r="DX82" s="1" t="s">
        <v>440</v>
      </c>
    </row>
    <row r="83" spans="1:128" x14ac:dyDescent="0.2">
      <c r="A83" s="2" t="s">
        <v>436</v>
      </c>
      <c r="DW83" s="1">
        <v>0</v>
      </c>
      <c r="DX83" s="1" t="s">
        <v>441</v>
      </c>
    </row>
    <row r="84" spans="1:128" x14ac:dyDescent="0.2">
      <c r="A84" s="2">
        <v>0</v>
      </c>
      <c r="DW84" s="1">
        <v>0</v>
      </c>
      <c r="DX84" s="1">
        <v>0</v>
      </c>
    </row>
    <row r="85" spans="1:128" x14ac:dyDescent="0.2">
      <c r="A85" s="2">
        <v>0</v>
      </c>
      <c r="DW85" s="1">
        <v>0</v>
      </c>
      <c r="DX85" s="1">
        <v>0</v>
      </c>
    </row>
    <row r="86" spans="1:128" x14ac:dyDescent="0.2">
      <c r="A86" s="2" t="s">
        <v>437</v>
      </c>
      <c r="DX86" s="1" t="s">
        <v>442</v>
      </c>
    </row>
    <row r="87" spans="1:128" x14ac:dyDescent="0.2">
      <c r="A87" s="2" t="s">
        <v>438</v>
      </c>
      <c r="DW87" s="1">
        <v>0</v>
      </c>
      <c r="DX87" s="1" t="s">
        <v>443</v>
      </c>
    </row>
    <row r="88" spans="1:128" x14ac:dyDescent="0.2">
      <c r="A88" s="2"/>
    </row>
    <row r="89" spans="1:128" x14ac:dyDescent="0.2">
      <c r="A89" s="2" t="s">
        <v>445</v>
      </c>
      <c r="B89" s="1">
        <v>3034</v>
      </c>
      <c r="C89" s="1">
        <v>133.19999999999999</v>
      </c>
      <c r="E89" s="1">
        <v>224.96</v>
      </c>
      <c r="F89" s="1">
        <v>380.8</v>
      </c>
      <c r="G89" s="1">
        <v>148</v>
      </c>
      <c r="I89" s="1">
        <v>2.96</v>
      </c>
      <c r="J89" s="1">
        <v>162.80000000000001</v>
      </c>
      <c r="K89" s="1">
        <v>553.28</v>
      </c>
      <c r="L89" s="1">
        <v>306.88</v>
      </c>
      <c r="M89" s="1">
        <v>206.08</v>
      </c>
      <c r="N89" s="1">
        <v>7526.4</v>
      </c>
      <c r="O89" s="1">
        <v>180</v>
      </c>
      <c r="P89" s="1">
        <v>1124.4000000000001</v>
      </c>
      <c r="Q89" s="1">
        <v>1208.4000000000001</v>
      </c>
      <c r="R89" s="1">
        <v>91.2</v>
      </c>
      <c r="S89" s="1">
        <v>589.20000000000005</v>
      </c>
      <c r="T89" s="1">
        <v>1114.44</v>
      </c>
      <c r="U89" s="1">
        <v>0</v>
      </c>
      <c r="V89" s="1">
        <v>0</v>
      </c>
      <c r="W89" s="1">
        <v>2039.64</v>
      </c>
      <c r="X89" s="1">
        <v>639.6</v>
      </c>
      <c r="Y89" s="1">
        <v>158.4</v>
      </c>
      <c r="Z89" s="1">
        <v>786</v>
      </c>
      <c r="AA89" s="1">
        <v>64.8</v>
      </c>
      <c r="AB89" s="1">
        <v>138.88</v>
      </c>
      <c r="AC89" s="1">
        <v>607.04</v>
      </c>
      <c r="AD89" s="1">
        <v>266.56</v>
      </c>
      <c r="AE89" s="1">
        <v>1795.2</v>
      </c>
      <c r="AF89" s="1">
        <v>72</v>
      </c>
      <c r="AG89" s="1">
        <v>144</v>
      </c>
      <c r="AH89" s="1">
        <v>102.12</v>
      </c>
      <c r="AI89" s="1">
        <v>124.8</v>
      </c>
      <c r="AJ89" s="1">
        <v>529.91999999999996</v>
      </c>
      <c r="AK89" s="1">
        <v>1832.4</v>
      </c>
      <c r="AL89" s="1">
        <v>0</v>
      </c>
      <c r="AM89" s="1">
        <v>1146</v>
      </c>
      <c r="AN89" s="1">
        <v>22.8</v>
      </c>
      <c r="AO89" s="1">
        <v>0</v>
      </c>
      <c r="AP89" s="1">
        <v>91.52</v>
      </c>
      <c r="AQ89" s="1">
        <v>22.4</v>
      </c>
      <c r="AT89" s="1">
        <v>1095</v>
      </c>
      <c r="AU89" s="1">
        <v>0</v>
      </c>
      <c r="AV89" s="1">
        <v>73</v>
      </c>
      <c r="AW89" s="1">
        <v>423.2</v>
      </c>
      <c r="AX89" s="1">
        <v>162</v>
      </c>
      <c r="AY89" s="1">
        <v>616.5</v>
      </c>
      <c r="AZ89" s="1">
        <v>58.5</v>
      </c>
      <c r="BA89" s="1">
        <v>64</v>
      </c>
      <c r="BB89" s="1">
        <v>220.8</v>
      </c>
      <c r="BC89" s="1">
        <v>120</v>
      </c>
      <c r="BD89" s="1">
        <v>50</v>
      </c>
      <c r="BE89" s="1">
        <v>0</v>
      </c>
      <c r="BF89" s="1">
        <v>505</v>
      </c>
      <c r="BG89" s="1">
        <v>140.80000000000001</v>
      </c>
      <c r="BH89" s="1">
        <v>761</v>
      </c>
      <c r="BI89" s="1">
        <v>205</v>
      </c>
      <c r="BJ89" s="1">
        <v>524.79999999999995</v>
      </c>
      <c r="BK89" s="1">
        <v>5</v>
      </c>
      <c r="BL89" s="1">
        <v>1.5</v>
      </c>
      <c r="BM89" s="1">
        <v>0</v>
      </c>
      <c r="BN89" s="1">
        <v>0</v>
      </c>
      <c r="BO89" s="1">
        <v>52</v>
      </c>
      <c r="BP89" s="1">
        <v>2.4</v>
      </c>
      <c r="BQ89" s="1">
        <v>4.8</v>
      </c>
      <c r="BR89" s="1">
        <v>253.5</v>
      </c>
      <c r="BS89" s="1">
        <v>1105.5</v>
      </c>
      <c r="BT89" s="1">
        <v>330</v>
      </c>
      <c r="BU89" s="1">
        <v>534</v>
      </c>
      <c r="BV89" s="1">
        <v>42</v>
      </c>
      <c r="BW89" s="1">
        <v>18</v>
      </c>
      <c r="BX89" s="1">
        <v>1536</v>
      </c>
      <c r="BY89" s="1">
        <v>4833.6000000000004</v>
      </c>
      <c r="BZ89" s="1">
        <v>162</v>
      </c>
      <c r="CA89" s="1">
        <v>1333.8</v>
      </c>
      <c r="CB89" s="1">
        <v>339</v>
      </c>
      <c r="CC89" s="1">
        <v>67.2</v>
      </c>
      <c r="CD89" s="1">
        <v>85.199999999999989</v>
      </c>
      <c r="CE89" s="1">
        <v>111.6</v>
      </c>
      <c r="CF89" s="1">
        <v>65.400000000000006</v>
      </c>
      <c r="CG89" s="1">
        <v>58.8</v>
      </c>
      <c r="CI89" s="1">
        <v>85.2</v>
      </c>
      <c r="CJ89" s="1">
        <v>105</v>
      </c>
      <c r="CK89" s="1">
        <v>292.8</v>
      </c>
      <c r="CL89" s="1">
        <v>189</v>
      </c>
      <c r="CM89" s="1">
        <v>75</v>
      </c>
      <c r="CN89" s="1">
        <v>45</v>
      </c>
      <c r="CO89" s="1">
        <v>360</v>
      </c>
      <c r="CP89" s="1">
        <v>58.239999999999988</v>
      </c>
      <c r="CQ89" s="1">
        <v>86.240000000000009</v>
      </c>
      <c r="CR89" s="1">
        <v>66.08</v>
      </c>
      <c r="CS89" s="1">
        <v>109.2</v>
      </c>
      <c r="CT89" s="1">
        <v>292.8</v>
      </c>
      <c r="CU89" s="1">
        <v>1316.52</v>
      </c>
      <c r="CV89" s="1">
        <v>64.8</v>
      </c>
      <c r="CW89" s="1">
        <v>205.2</v>
      </c>
      <c r="CX89" s="1">
        <v>342.36</v>
      </c>
      <c r="CY89" s="1">
        <v>591.6</v>
      </c>
      <c r="CZ89" s="1">
        <v>52.64</v>
      </c>
      <c r="DA89" s="1">
        <v>302.39999999999998</v>
      </c>
      <c r="DB89" s="1">
        <v>1060.5</v>
      </c>
      <c r="DC89" s="1">
        <v>3480</v>
      </c>
      <c r="DD89" s="1">
        <v>1860</v>
      </c>
      <c r="DE89" s="1">
        <v>834</v>
      </c>
      <c r="DF89" s="1">
        <v>81.599999999999994</v>
      </c>
      <c r="DG89" s="1">
        <v>616.5</v>
      </c>
      <c r="DH89" s="1">
        <v>207</v>
      </c>
      <c r="DI89" s="1">
        <v>232.8</v>
      </c>
      <c r="DJ89" s="1">
        <v>1455</v>
      </c>
      <c r="DK89" s="1">
        <v>1338</v>
      </c>
      <c r="DL89" s="1">
        <v>239</v>
      </c>
      <c r="DM89" s="1">
        <v>351</v>
      </c>
      <c r="DN89" s="1">
        <v>234</v>
      </c>
      <c r="DO89" s="1">
        <v>720</v>
      </c>
      <c r="DP89" s="1">
        <v>1044</v>
      </c>
      <c r="DQ89" s="1">
        <v>0</v>
      </c>
      <c r="DR89" s="1">
        <v>0</v>
      </c>
      <c r="DV89" s="1">
        <v>0</v>
      </c>
      <c r="DW89" s="1">
        <v>61925.46</v>
      </c>
      <c r="DX89" s="1" t="s">
        <v>445</v>
      </c>
    </row>
    <row r="90" spans="1:128" x14ac:dyDescent="0.2">
      <c r="A90" s="2" t="s">
        <v>435</v>
      </c>
      <c r="B90" s="1">
        <v>3034</v>
      </c>
      <c r="C90" s="1">
        <v>133.19999999999999</v>
      </c>
      <c r="E90" s="1">
        <v>224.96</v>
      </c>
      <c r="F90" s="1">
        <v>380.8</v>
      </c>
      <c r="G90" s="1">
        <v>148</v>
      </c>
      <c r="I90" s="1">
        <v>2.96</v>
      </c>
      <c r="J90" s="1">
        <v>162.80000000000001</v>
      </c>
      <c r="K90" s="1">
        <v>553.28</v>
      </c>
      <c r="L90" s="1">
        <v>306.88</v>
      </c>
      <c r="M90" s="1">
        <v>206.08</v>
      </c>
      <c r="N90" s="1">
        <v>7526.4</v>
      </c>
      <c r="O90" s="1">
        <v>180</v>
      </c>
      <c r="P90" s="1">
        <v>1124.4000000000001</v>
      </c>
      <c r="Q90" s="1">
        <v>1208.4000000000001</v>
      </c>
      <c r="R90" s="1">
        <v>91.2</v>
      </c>
      <c r="S90" s="1">
        <v>589.20000000000005</v>
      </c>
      <c r="T90" s="1">
        <v>1114.44</v>
      </c>
      <c r="U90" s="1">
        <v>0</v>
      </c>
      <c r="V90" s="1">
        <v>0</v>
      </c>
      <c r="W90" s="1">
        <v>2039.64</v>
      </c>
      <c r="X90" s="1">
        <v>639.6</v>
      </c>
      <c r="Y90" s="1">
        <v>158.4</v>
      </c>
      <c r="Z90" s="1">
        <v>786</v>
      </c>
      <c r="AA90" s="1">
        <v>64.8</v>
      </c>
      <c r="AB90" s="1">
        <v>138.88</v>
      </c>
      <c r="AC90" s="1">
        <v>607.04</v>
      </c>
      <c r="AD90" s="1">
        <v>266.56</v>
      </c>
      <c r="AE90" s="1">
        <v>1795.2</v>
      </c>
      <c r="AF90" s="1">
        <v>72</v>
      </c>
      <c r="AG90" s="1">
        <v>144</v>
      </c>
      <c r="AH90" s="1">
        <v>102.12</v>
      </c>
      <c r="AI90" s="1">
        <v>124.8</v>
      </c>
      <c r="AJ90" s="1">
        <v>529.91999999999996</v>
      </c>
      <c r="AK90" s="1">
        <v>1832.4</v>
      </c>
      <c r="AL90" s="1">
        <v>0</v>
      </c>
      <c r="AM90" s="1">
        <v>1146</v>
      </c>
      <c r="AN90" s="1">
        <v>22.8</v>
      </c>
      <c r="AO90" s="1">
        <v>0</v>
      </c>
      <c r="AP90" s="1">
        <v>91.52</v>
      </c>
      <c r="AQ90" s="1">
        <v>22.4</v>
      </c>
      <c r="AT90" s="1">
        <v>1095</v>
      </c>
      <c r="AU90" s="1">
        <v>0</v>
      </c>
      <c r="AV90" s="1">
        <v>73</v>
      </c>
      <c r="AW90" s="1">
        <v>423.2</v>
      </c>
      <c r="AX90" s="1">
        <v>162</v>
      </c>
      <c r="AY90" s="1">
        <v>616.5</v>
      </c>
      <c r="AZ90" s="1">
        <v>58.5</v>
      </c>
      <c r="BA90" s="1">
        <v>64</v>
      </c>
      <c r="BB90" s="1">
        <v>220.8</v>
      </c>
      <c r="BC90" s="1">
        <v>120</v>
      </c>
      <c r="BD90" s="1">
        <v>50</v>
      </c>
      <c r="BE90" s="1">
        <v>0</v>
      </c>
      <c r="BF90" s="1">
        <v>505</v>
      </c>
      <c r="BG90" s="1">
        <v>140.80000000000001</v>
      </c>
      <c r="BH90" s="1">
        <v>761</v>
      </c>
      <c r="BI90" s="1">
        <v>205</v>
      </c>
      <c r="BJ90" s="1">
        <v>524.79999999999995</v>
      </c>
      <c r="BK90" s="1">
        <v>5</v>
      </c>
      <c r="BL90" s="1">
        <v>1.5</v>
      </c>
      <c r="BM90" s="1">
        <v>0</v>
      </c>
      <c r="BN90" s="1">
        <v>0</v>
      </c>
      <c r="BO90" s="1">
        <v>52</v>
      </c>
      <c r="BP90" s="1">
        <v>2.4</v>
      </c>
      <c r="BQ90" s="1">
        <v>4.8</v>
      </c>
      <c r="BR90" s="1">
        <v>253.5</v>
      </c>
      <c r="BS90" s="1">
        <v>1105.5</v>
      </c>
      <c r="BT90" s="1">
        <v>330</v>
      </c>
      <c r="BU90" s="1">
        <v>534</v>
      </c>
      <c r="BV90" s="1">
        <v>42</v>
      </c>
      <c r="BW90" s="1">
        <v>18</v>
      </c>
      <c r="BX90" s="1">
        <v>1536</v>
      </c>
      <c r="BY90" s="1">
        <v>4833.6000000000004</v>
      </c>
      <c r="BZ90" s="1">
        <v>162</v>
      </c>
      <c r="CA90" s="1">
        <v>1333.8</v>
      </c>
      <c r="CB90" s="1">
        <v>339</v>
      </c>
      <c r="CC90" s="1">
        <v>67.2</v>
      </c>
      <c r="CD90" s="1">
        <v>85.199999999999989</v>
      </c>
      <c r="CE90" s="1">
        <v>111.6</v>
      </c>
      <c r="CF90" s="1">
        <v>65.400000000000006</v>
      </c>
      <c r="CG90" s="1">
        <v>58.8</v>
      </c>
      <c r="CI90" s="1">
        <v>85.2</v>
      </c>
      <c r="CJ90" s="1">
        <v>105</v>
      </c>
      <c r="CK90" s="1">
        <v>292.8</v>
      </c>
      <c r="CL90" s="1">
        <v>189</v>
      </c>
      <c r="CM90" s="1">
        <v>75</v>
      </c>
      <c r="CN90" s="1">
        <v>45</v>
      </c>
      <c r="CO90" s="1">
        <v>360</v>
      </c>
      <c r="CP90" s="1">
        <v>58.239999999999988</v>
      </c>
      <c r="CQ90" s="1">
        <v>86.240000000000009</v>
      </c>
      <c r="CR90" s="1">
        <v>66.08</v>
      </c>
      <c r="CS90" s="1">
        <v>109.2</v>
      </c>
      <c r="CT90" s="1">
        <v>292.8</v>
      </c>
      <c r="CU90" s="1">
        <v>1316.52</v>
      </c>
      <c r="CV90" s="1">
        <v>64.8</v>
      </c>
      <c r="CW90" s="1">
        <v>205.2</v>
      </c>
      <c r="CX90" s="1">
        <v>342.36</v>
      </c>
      <c r="CY90" s="1">
        <v>591.6</v>
      </c>
      <c r="CZ90" s="1">
        <v>52.64</v>
      </c>
      <c r="DA90" s="1">
        <v>302.39999999999998</v>
      </c>
      <c r="DB90" s="1">
        <v>1060.5</v>
      </c>
      <c r="DC90" s="1">
        <v>3480</v>
      </c>
      <c r="DD90" s="1">
        <v>1860</v>
      </c>
      <c r="DE90" s="1">
        <v>834</v>
      </c>
      <c r="DF90" s="1">
        <v>81.599999999999994</v>
      </c>
      <c r="DG90" s="1">
        <v>616.5</v>
      </c>
      <c r="DH90" s="1">
        <v>207</v>
      </c>
      <c r="DI90" s="1">
        <v>232.8</v>
      </c>
      <c r="DJ90" s="1">
        <v>1455</v>
      </c>
      <c r="DK90" s="1">
        <v>1338</v>
      </c>
      <c r="DL90" s="1">
        <v>239</v>
      </c>
      <c r="DM90" s="1">
        <v>351</v>
      </c>
      <c r="DN90" s="1">
        <v>234</v>
      </c>
      <c r="DO90" s="1">
        <v>720</v>
      </c>
      <c r="DP90" s="1">
        <v>1044</v>
      </c>
      <c r="DQ90" s="1">
        <v>0</v>
      </c>
      <c r="DR90" s="1">
        <v>0</v>
      </c>
      <c r="DV90" s="1">
        <v>0</v>
      </c>
      <c r="DW90" s="1">
        <v>61925.46</v>
      </c>
      <c r="DX90" s="1" t="s">
        <v>440</v>
      </c>
    </row>
    <row r="91" spans="1:128" x14ac:dyDescent="0.2">
      <c r="A91" s="2" t="s">
        <v>436</v>
      </c>
      <c r="B91" s="1">
        <v>0</v>
      </c>
      <c r="C91" s="1">
        <v>0</v>
      </c>
      <c r="E91" s="1">
        <v>0</v>
      </c>
      <c r="F91" s="1">
        <v>0</v>
      </c>
      <c r="G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V91" s="1">
        <v>0</v>
      </c>
      <c r="DW91" s="1">
        <v>0</v>
      </c>
      <c r="DX91" s="1" t="s">
        <v>441</v>
      </c>
    </row>
    <row r="92" spans="1:128" x14ac:dyDescent="0.2">
      <c r="A92" s="2">
        <v>0</v>
      </c>
      <c r="B92" s="1">
        <v>0</v>
      </c>
      <c r="C92" s="1">
        <v>0</v>
      </c>
      <c r="E92" s="1">
        <v>0</v>
      </c>
      <c r="F92" s="1">
        <v>0</v>
      </c>
      <c r="G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V92" s="1">
        <v>0</v>
      </c>
      <c r="DW92" s="1">
        <v>0</v>
      </c>
      <c r="DX92" s="1">
        <v>0</v>
      </c>
    </row>
    <row r="93" spans="1:128" x14ac:dyDescent="0.2">
      <c r="A93" s="2">
        <v>0</v>
      </c>
      <c r="B93" s="1">
        <v>0</v>
      </c>
      <c r="C93" s="1">
        <v>0</v>
      </c>
      <c r="E93" s="1">
        <v>0</v>
      </c>
      <c r="F93" s="1">
        <v>0</v>
      </c>
      <c r="G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V93" s="1">
        <v>0</v>
      </c>
      <c r="DW93" s="1">
        <v>0</v>
      </c>
      <c r="DX93" s="1">
        <v>0</v>
      </c>
    </row>
    <row r="94" spans="1:128" x14ac:dyDescent="0.2">
      <c r="A94" s="2" t="s">
        <v>437</v>
      </c>
      <c r="B94" s="1">
        <v>0</v>
      </c>
      <c r="C94" s="1">
        <v>0</v>
      </c>
      <c r="E94" s="1">
        <v>0</v>
      </c>
      <c r="F94" s="1">
        <v>0</v>
      </c>
      <c r="G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V94" s="1">
        <v>0</v>
      </c>
      <c r="DW94" s="1">
        <v>0</v>
      </c>
      <c r="DX94" s="1" t="s">
        <v>442</v>
      </c>
    </row>
    <row r="95" spans="1:128" x14ac:dyDescent="0.2">
      <c r="A95" s="2" t="s">
        <v>438</v>
      </c>
      <c r="B95" s="1">
        <v>0</v>
      </c>
      <c r="C95" s="1">
        <v>0</v>
      </c>
      <c r="E95" s="1">
        <v>0</v>
      </c>
      <c r="F95" s="1">
        <v>0</v>
      </c>
      <c r="G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V95" s="1">
        <v>0</v>
      </c>
      <c r="DW95" s="1">
        <v>0</v>
      </c>
      <c r="DX95" s="1" t="s">
        <v>443</v>
      </c>
    </row>
    <row r="96" spans="1:128" x14ac:dyDescent="0.2">
      <c r="A96" s="2"/>
    </row>
    <row r="97" spans="1:128" x14ac:dyDescent="0.2">
      <c r="A97" s="2" t="s">
        <v>446</v>
      </c>
      <c r="B97" s="1">
        <v>1025</v>
      </c>
      <c r="C97" s="1">
        <v>43.10679611650486</v>
      </c>
      <c r="D97" s="1">
        <v>0</v>
      </c>
      <c r="E97" s="1">
        <v>72.802588996763745</v>
      </c>
      <c r="F97" s="1">
        <v>170</v>
      </c>
      <c r="G97" s="1">
        <v>49.333333333333343</v>
      </c>
      <c r="H97" s="1">
        <v>0</v>
      </c>
      <c r="I97" s="1">
        <v>1</v>
      </c>
      <c r="J97" s="1">
        <v>54.266666666666673</v>
      </c>
      <c r="K97" s="1">
        <v>247</v>
      </c>
      <c r="L97" s="1">
        <v>125.2571428571429</v>
      </c>
      <c r="M97" s="1">
        <v>86.225941422594133</v>
      </c>
      <c r="N97" s="1">
        <v>3360</v>
      </c>
      <c r="O97" s="1">
        <v>100</v>
      </c>
      <c r="P97" s="1">
        <v>937.00000000000011</v>
      </c>
      <c r="Q97" s="1">
        <v>895.11111111111109</v>
      </c>
      <c r="R97" s="1">
        <v>67.555555555555557</v>
      </c>
      <c r="S97" s="1">
        <v>426.95652173913049</v>
      </c>
      <c r="T97" s="1">
        <v>502.00000000000011</v>
      </c>
      <c r="U97" s="1">
        <v>0</v>
      </c>
      <c r="V97" s="1">
        <v>0</v>
      </c>
      <c r="W97" s="1">
        <v>703.32413793103444</v>
      </c>
      <c r="X97" s="1">
        <v>533</v>
      </c>
      <c r="Y97" s="1">
        <v>117.3333333333333</v>
      </c>
      <c r="Z97" s="1">
        <v>655</v>
      </c>
      <c r="AA97" s="1">
        <v>47.999999999999993</v>
      </c>
      <c r="AB97" s="1">
        <v>56.685714285714283</v>
      </c>
      <c r="AC97" s="1">
        <v>270.99999999999989</v>
      </c>
      <c r="AD97" s="1">
        <v>119</v>
      </c>
      <c r="AE97" s="1">
        <v>187</v>
      </c>
      <c r="AF97" s="1">
        <v>35.643564356435647</v>
      </c>
      <c r="AG97" s="1">
        <v>15</v>
      </c>
      <c r="AH97" s="1">
        <v>42.55</v>
      </c>
      <c r="AI97" s="1">
        <v>12.73469387755102</v>
      </c>
      <c r="AJ97" s="1">
        <v>144</v>
      </c>
      <c r="AK97" s="1">
        <v>1018</v>
      </c>
      <c r="AL97" s="1">
        <v>0</v>
      </c>
      <c r="AM97" s="1">
        <v>191</v>
      </c>
      <c r="AN97" s="1">
        <v>16.888888888888889</v>
      </c>
      <c r="AO97" s="1">
        <v>0</v>
      </c>
      <c r="AP97" s="1">
        <v>44</v>
      </c>
      <c r="AQ97" s="1">
        <v>13.02325581395349</v>
      </c>
      <c r="AR97" s="1">
        <v>0</v>
      </c>
      <c r="AS97" s="1">
        <v>0</v>
      </c>
      <c r="AT97" s="1">
        <v>1095</v>
      </c>
      <c r="AU97" s="1">
        <v>0</v>
      </c>
      <c r="AV97" s="1">
        <v>73</v>
      </c>
      <c r="AW97" s="1">
        <v>529</v>
      </c>
      <c r="AX97" s="1">
        <v>135</v>
      </c>
      <c r="AY97" s="1">
        <v>411</v>
      </c>
      <c r="AZ97" s="1">
        <v>39</v>
      </c>
      <c r="BA97" s="1">
        <v>40.764331210191081</v>
      </c>
      <c r="BB97" s="1">
        <v>143.3766233766234</v>
      </c>
      <c r="BC97" s="1">
        <v>100</v>
      </c>
      <c r="BD97" s="1">
        <v>25.90673575129534</v>
      </c>
      <c r="BE97" s="1">
        <v>0</v>
      </c>
      <c r="BF97" s="1">
        <v>505</v>
      </c>
      <c r="BG97" s="1">
        <v>88</v>
      </c>
      <c r="BH97" s="1">
        <v>761</v>
      </c>
      <c r="BI97" s="1">
        <v>205</v>
      </c>
      <c r="BJ97" s="1">
        <v>655.99999999999989</v>
      </c>
      <c r="BK97" s="1">
        <v>3.1847133757961781</v>
      </c>
      <c r="BL97" s="1">
        <v>1</v>
      </c>
      <c r="BM97" s="1">
        <v>0</v>
      </c>
      <c r="BN97" s="1">
        <v>0</v>
      </c>
      <c r="BO97" s="1">
        <v>26.94300518134715</v>
      </c>
      <c r="BP97" s="1">
        <v>1.5584415584415581</v>
      </c>
      <c r="BQ97" s="1">
        <v>4</v>
      </c>
      <c r="BR97" s="1">
        <v>169</v>
      </c>
      <c r="BS97" s="1">
        <v>737</v>
      </c>
      <c r="BT97" s="1">
        <v>110</v>
      </c>
      <c r="BU97" s="1">
        <v>376.05633802816902</v>
      </c>
      <c r="BV97" s="1">
        <v>29.577464788732399</v>
      </c>
      <c r="BW97" s="1">
        <v>10</v>
      </c>
      <c r="BX97" s="1">
        <v>512</v>
      </c>
      <c r="BY97" s="1">
        <v>4028</v>
      </c>
      <c r="BZ97" s="1">
        <v>135</v>
      </c>
      <c r="CA97" s="1">
        <v>1235</v>
      </c>
      <c r="CB97" s="1">
        <v>226</v>
      </c>
      <c r="CC97" s="1">
        <v>47.323943661971832</v>
      </c>
      <c r="CD97" s="1">
        <v>59.999999999999993</v>
      </c>
      <c r="CE97" s="1">
        <v>93</v>
      </c>
      <c r="CF97" s="1">
        <v>46.056338028169023</v>
      </c>
      <c r="CG97" s="1">
        <v>41.408450704225352</v>
      </c>
      <c r="CH97" s="1">
        <v>0</v>
      </c>
      <c r="CI97" s="1">
        <v>60.000000000000007</v>
      </c>
      <c r="CJ97" s="1">
        <v>32.307692307692307</v>
      </c>
      <c r="CK97" s="1">
        <v>206.19718309859161</v>
      </c>
      <c r="CL97" s="1">
        <v>63</v>
      </c>
      <c r="CM97" s="1">
        <v>41.436464088397791</v>
      </c>
      <c r="CN97" s="1">
        <v>26.162790697674421</v>
      </c>
      <c r="CO97" s="1">
        <v>120</v>
      </c>
      <c r="CP97" s="1">
        <v>46.222222222222207</v>
      </c>
      <c r="CQ97" s="1">
        <v>68.444444444444457</v>
      </c>
      <c r="CR97" s="1">
        <v>52.444444444444443</v>
      </c>
      <c r="CS97" s="1">
        <v>76.901408450704224</v>
      </c>
      <c r="CT97" s="1">
        <v>206.19718309859149</v>
      </c>
      <c r="CU97" s="1">
        <v>1219</v>
      </c>
      <c r="CV97" s="1">
        <v>54</v>
      </c>
      <c r="CW97" s="1">
        <v>144.50704225352109</v>
      </c>
      <c r="CX97" s="1">
        <v>317</v>
      </c>
      <c r="CY97" s="1">
        <v>416.61971830985919</v>
      </c>
      <c r="CZ97" s="1">
        <v>41.777777777777779</v>
      </c>
      <c r="DA97" s="1">
        <v>279.99999999999989</v>
      </c>
      <c r="DB97" s="1">
        <v>707</v>
      </c>
      <c r="DC97" s="1">
        <v>2320</v>
      </c>
      <c r="DD97" s="1">
        <v>620</v>
      </c>
      <c r="DE97" s="1">
        <v>556</v>
      </c>
      <c r="DF97" s="1">
        <v>57.464788732394368</v>
      </c>
      <c r="DG97" s="1">
        <v>411</v>
      </c>
      <c r="DH97" s="1">
        <v>69</v>
      </c>
      <c r="DI97" s="1">
        <v>163.94366197183101</v>
      </c>
      <c r="DJ97" s="1">
        <v>485</v>
      </c>
      <c r="DK97" s="1">
        <v>223</v>
      </c>
      <c r="DL97" s="1">
        <v>79.666666666666671</v>
      </c>
      <c r="DM97" s="1">
        <v>117</v>
      </c>
      <c r="DN97" s="1">
        <v>78</v>
      </c>
      <c r="DO97" s="1">
        <v>120</v>
      </c>
      <c r="DP97" s="1">
        <v>174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34738.249120515487</v>
      </c>
      <c r="DX97" s="1" t="s">
        <v>446</v>
      </c>
    </row>
    <row r="98" spans="1:128" x14ac:dyDescent="0.2">
      <c r="A98" s="2"/>
    </row>
    <row r="99" spans="1:128" x14ac:dyDescent="0.2">
      <c r="A99" s="2" t="s">
        <v>447</v>
      </c>
      <c r="B99" s="1">
        <v>746.32180952380963</v>
      </c>
      <c r="C99" s="1">
        <v>0</v>
      </c>
      <c r="D99" s="1">
        <v>0</v>
      </c>
      <c r="E99" s="1">
        <v>107.5466666666667</v>
      </c>
      <c r="F99" s="1">
        <v>434.2</v>
      </c>
      <c r="G99" s="1">
        <v>273.412380952381</v>
      </c>
      <c r="H99" s="1">
        <v>0</v>
      </c>
      <c r="I99" s="1">
        <v>83.443809523809534</v>
      </c>
      <c r="J99" s="1">
        <v>151.69999999999999</v>
      </c>
      <c r="K99" s="1">
        <v>965.97333333333324</v>
      </c>
      <c r="L99" s="1">
        <v>0</v>
      </c>
      <c r="M99" s="1">
        <v>97.135238095238094</v>
      </c>
      <c r="N99" s="1">
        <v>6283.9333333333334</v>
      </c>
      <c r="O99" s="1">
        <v>106.84761904761911</v>
      </c>
      <c r="P99" s="1">
        <v>528.37142857142851</v>
      </c>
      <c r="Q99" s="1">
        <v>285.32</v>
      </c>
      <c r="R99" s="1">
        <v>23.88571428571429</v>
      </c>
      <c r="S99" s="1">
        <v>0</v>
      </c>
      <c r="T99" s="1">
        <v>780.01285714285711</v>
      </c>
      <c r="U99" s="1">
        <v>13.954285714285721</v>
      </c>
      <c r="V99" s="1">
        <v>1499.0304761904761</v>
      </c>
      <c r="W99" s="1">
        <v>0</v>
      </c>
      <c r="X99" s="1">
        <v>467.3485714285714</v>
      </c>
      <c r="Y99" s="1">
        <v>113.3257142857143</v>
      </c>
      <c r="Z99" s="1">
        <v>403.82857142857142</v>
      </c>
      <c r="AA99" s="1">
        <v>63.657142857142858</v>
      </c>
      <c r="AB99" s="1">
        <v>214.4</v>
      </c>
      <c r="AC99" s="1">
        <v>996.50666666666666</v>
      </c>
      <c r="AD99" s="1">
        <v>113.1733333333333</v>
      </c>
      <c r="AE99" s="1">
        <v>2261.485714285714</v>
      </c>
      <c r="AF99" s="1">
        <v>166.45714285714291</v>
      </c>
      <c r="AG99" s="1">
        <v>618.05714285714282</v>
      </c>
      <c r="AH99" s="1">
        <v>0</v>
      </c>
      <c r="AI99" s="1">
        <v>0</v>
      </c>
      <c r="AJ99" s="1">
        <v>318.01333333333332</v>
      </c>
      <c r="AK99" s="1">
        <v>4743.8285714285712</v>
      </c>
      <c r="AL99" s="1">
        <v>92.571428571428569</v>
      </c>
      <c r="AM99" s="1">
        <v>723.28571428571433</v>
      </c>
      <c r="AN99" s="1">
        <v>13.02857142857143</v>
      </c>
      <c r="AO99" s="1">
        <v>605.4476190476189</v>
      </c>
      <c r="AP99" s="1">
        <v>284.03142857142859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1839.571428571428</v>
      </c>
      <c r="BT99" s="1">
        <v>325.71428571428572</v>
      </c>
      <c r="BU99" s="1">
        <v>638.57142857142856</v>
      </c>
      <c r="BV99" s="1">
        <v>0</v>
      </c>
      <c r="BW99" s="1">
        <v>0</v>
      </c>
      <c r="BX99" s="1">
        <v>7586.5714285714284</v>
      </c>
      <c r="BY99" s="1">
        <v>8830.4571428571417</v>
      </c>
      <c r="BZ99" s="1">
        <v>200.91428571428571</v>
      </c>
      <c r="CA99" s="1">
        <v>2217.7028571428568</v>
      </c>
      <c r="CB99" s="1">
        <v>641.78571428571422</v>
      </c>
      <c r="CC99" s="1">
        <v>116.2285714285714</v>
      </c>
      <c r="CD99" s="1">
        <v>107.3142857142857</v>
      </c>
      <c r="CE99" s="1">
        <v>401.14285714285722</v>
      </c>
      <c r="CF99" s="1">
        <v>7287.7714285714283</v>
      </c>
      <c r="CG99" s="1">
        <v>424.85714285714289</v>
      </c>
      <c r="CH99" s="1">
        <v>0</v>
      </c>
      <c r="CI99" s="1">
        <v>0</v>
      </c>
      <c r="CJ99" s="1">
        <v>0</v>
      </c>
      <c r="CK99" s="1">
        <v>263.42857142857139</v>
      </c>
      <c r="CL99" s="1">
        <v>111.7380952380952</v>
      </c>
      <c r="CM99" s="1">
        <v>0</v>
      </c>
      <c r="CN99" s="1">
        <v>35.857142857142847</v>
      </c>
      <c r="CO99" s="1">
        <v>2134.7857142857142</v>
      </c>
      <c r="CP99" s="1">
        <v>0</v>
      </c>
      <c r="CQ99" s="1">
        <v>0</v>
      </c>
      <c r="CR99" s="1">
        <v>0</v>
      </c>
      <c r="CS99" s="1">
        <v>126.8571428571429</v>
      </c>
      <c r="CT99" s="1">
        <v>0</v>
      </c>
      <c r="CU99" s="1">
        <v>1159.714285714286</v>
      </c>
      <c r="CV99" s="1">
        <v>68.571428571428569</v>
      </c>
      <c r="CW99" s="1">
        <v>0</v>
      </c>
      <c r="CX99" s="1">
        <v>1221.017142857143</v>
      </c>
      <c r="CY99" s="1">
        <v>0</v>
      </c>
      <c r="CZ99" s="1">
        <v>0</v>
      </c>
      <c r="DA99" s="1">
        <v>301.86</v>
      </c>
      <c r="DB99" s="1">
        <v>1797.1071428571429</v>
      </c>
      <c r="DC99" s="1">
        <v>5162</v>
      </c>
      <c r="DD99" s="1">
        <v>3528.428571428572</v>
      </c>
      <c r="DE99" s="1">
        <v>990.42857142857156</v>
      </c>
      <c r="DF99" s="1">
        <v>136.28571428571431</v>
      </c>
      <c r="DG99" s="1">
        <v>1405.928571428572</v>
      </c>
      <c r="DH99" s="1">
        <v>2397.7142857142849</v>
      </c>
      <c r="DI99" s="1">
        <v>713.05714285714271</v>
      </c>
      <c r="DJ99" s="1">
        <v>562.38095238095241</v>
      </c>
      <c r="DK99" s="1">
        <v>577.52380952380952</v>
      </c>
      <c r="DL99" s="1">
        <v>129.23809523809521</v>
      </c>
      <c r="DM99" s="1">
        <v>84.238095238095241</v>
      </c>
      <c r="DN99" s="1">
        <v>59.428571428571431</v>
      </c>
      <c r="DO99" s="1">
        <v>144.38095238095241</v>
      </c>
      <c r="DP99" s="1">
        <v>355.42857142857139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78665.537047619015</v>
      </c>
      <c r="DX99" s="1" t="s">
        <v>447</v>
      </c>
    </row>
    <row r="100" spans="1:128" x14ac:dyDescent="0.2">
      <c r="A100" s="2"/>
    </row>
    <row r="101" spans="1:128" x14ac:dyDescent="0.2">
      <c r="A101" s="2" t="s">
        <v>448</v>
      </c>
      <c r="O101" s="1" t="s">
        <v>431</v>
      </c>
      <c r="DX101" s="1" t="s">
        <v>448</v>
      </c>
    </row>
    <row r="102" spans="1:128" x14ac:dyDescent="0.2">
      <c r="A102" s="2" t="s">
        <v>449</v>
      </c>
      <c r="B102" s="1">
        <v>2616.64</v>
      </c>
      <c r="C102" s="1">
        <v>44.4</v>
      </c>
      <c r="D102" s="1">
        <v>0</v>
      </c>
      <c r="E102" s="1">
        <v>44.4</v>
      </c>
      <c r="F102" s="1">
        <v>147.84</v>
      </c>
      <c r="G102" s="1">
        <v>53.28</v>
      </c>
      <c r="H102" s="1">
        <v>0</v>
      </c>
      <c r="I102" s="1">
        <v>0</v>
      </c>
      <c r="J102" s="1">
        <v>44.4</v>
      </c>
      <c r="K102" s="1">
        <v>141.12</v>
      </c>
      <c r="L102" s="1">
        <v>105.28</v>
      </c>
      <c r="M102" s="1">
        <v>0</v>
      </c>
      <c r="N102" s="1">
        <v>3353.84</v>
      </c>
      <c r="O102" s="1">
        <v>21.6</v>
      </c>
      <c r="P102" s="1">
        <v>280.8</v>
      </c>
      <c r="Q102" s="1">
        <v>958.32</v>
      </c>
      <c r="R102" s="1">
        <v>27.6</v>
      </c>
      <c r="S102" s="1">
        <v>318</v>
      </c>
      <c r="T102" s="1">
        <v>293.04000000000002</v>
      </c>
      <c r="U102" s="1">
        <v>0</v>
      </c>
      <c r="V102" s="1">
        <v>0</v>
      </c>
      <c r="W102" s="1">
        <v>1277.8800000000001</v>
      </c>
      <c r="X102" s="1">
        <v>96</v>
      </c>
      <c r="Y102" s="1">
        <v>27.84</v>
      </c>
      <c r="Z102" s="1">
        <v>276</v>
      </c>
      <c r="AA102" s="1">
        <v>22.8</v>
      </c>
      <c r="AB102" s="1">
        <v>42.56</v>
      </c>
      <c r="AC102" s="1">
        <v>83.44</v>
      </c>
      <c r="AD102" s="1">
        <v>38.08</v>
      </c>
      <c r="AE102" s="1">
        <v>576</v>
      </c>
      <c r="AF102" s="1">
        <v>72</v>
      </c>
      <c r="AG102" s="1">
        <v>19.2</v>
      </c>
      <c r="AH102" s="1">
        <v>11.1</v>
      </c>
      <c r="AI102" s="1">
        <v>28.8</v>
      </c>
      <c r="AJ102" s="1">
        <v>235.52</v>
      </c>
      <c r="AK102" s="1">
        <v>808.6</v>
      </c>
      <c r="AL102" s="1">
        <v>0</v>
      </c>
      <c r="AM102" s="1">
        <v>1134</v>
      </c>
      <c r="AN102" s="1">
        <v>9.6</v>
      </c>
      <c r="AO102" s="1">
        <v>0</v>
      </c>
      <c r="AP102" s="1">
        <v>74.88</v>
      </c>
      <c r="AQ102" s="1">
        <v>20.8</v>
      </c>
      <c r="AR102" s="1">
        <v>0</v>
      </c>
      <c r="AS102" s="1">
        <v>0</v>
      </c>
      <c r="AT102" s="1">
        <v>310</v>
      </c>
      <c r="AU102" s="1">
        <v>0</v>
      </c>
      <c r="AV102" s="1">
        <v>50</v>
      </c>
      <c r="AW102" s="1">
        <v>104</v>
      </c>
      <c r="AX102" s="1">
        <v>0</v>
      </c>
      <c r="AY102" s="1">
        <v>495</v>
      </c>
      <c r="AZ102" s="1">
        <v>19.5</v>
      </c>
      <c r="BA102" s="1">
        <v>64</v>
      </c>
      <c r="BB102" s="1">
        <v>39.200000000000003</v>
      </c>
      <c r="BC102" s="1">
        <v>67.2</v>
      </c>
      <c r="BD102" s="1">
        <v>24</v>
      </c>
      <c r="BE102" s="1">
        <v>0</v>
      </c>
      <c r="BF102" s="1">
        <v>195</v>
      </c>
      <c r="BG102" s="1">
        <v>33.6</v>
      </c>
      <c r="BH102" s="1">
        <v>224</v>
      </c>
      <c r="BI102" s="1">
        <v>69</v>
      </c>
      <c r="BJ102" s="1">
        <v>679.2</v>
      </c>
      <c r="BK102" s="1">
        <v>304</v>
      </c>
      <c r="BL102" s="1">
        <v>12</v>
      </c>
      <c r="BM102" s="1">
        <v>136.80000000000001</v>
      </c>
      <c r="BN102" s="1">
        <v>0</v>
      </c>
      <c r="BO102" s="1">
        <v>19</v>
      </c>
      <c r="BP102" s="1">
        <v>40.799999999999997</v>
      </c>
      <c r="BQ102" s="1">
        <v>0</v>
      </c>
      <c r="BR102" s="1">
        <v>136.5</v>
      </c>
      <c r="BS102" s="1">
        <v>108</v>
      </c>
      <c r="BT102" s="1">
        <v>96</v>
      </c>
      <c r="BU102" s="1">
        <v>300</v>
      </c>
      <c r="BV102" s="1">
        <v>0</v>
      </c>
      <c r="BW102" s="1">
        <v>16.2</v>
      </c>
      <c r="BX102" s="1" t="s">
        <v>431</v>
      </c>
      <c r="BY102" s="1">
        <v>1128</v>
      </c>
      <c r="BZ102" s="1">
        <v>0</v>
      </c>
      <c r="CA102" s="1">
        <v>351</v>
      </c>
      <c r="CB102" s="1">
        <v>102</v>
      </c>
      <c r="CC102" s="1">
        <v>16.8</v>
      </c>
      <c r="CD102" s="1">
        <v>12</v>
      </c>
      <c r="CE102" s="1">
        <v>0</v>
      </c>
      <c r="CF102" s="1">
        <v>58</v>
      </c>
      <c r="CG102" s="1">
        <v>32.799999999999997</v>
      </c>
      <c r="CH102" s="1">
        <v>0</v>
      </c>
      <c r="CI102" s="1">
        <v>10</v>
      </c>
      <c r="CJ102" s="1">
        <v>3</v>
      </c>
      <c r="CK102" s="1">
        <v>73.599999999999994</v>
      </c>
      <c r="CL102" s="1">
        <v>120</v>
      </c>
      <c r="CM102" s="1">
        <v>42</v>
      </c>
      <c r="CN102" s="1">
        <v>6</v>
      </c>
      <c r="CO102" s="1">
        <v>249</v>
      </c>
      <c r="CP102" s="1">
        <v>0</v>
      </c>
      <c r="CQ102" s="1">
        <v>0</v>
      </c>
      <c r="CR102" s="1">
        <v>0</v>
      </c>
      <c r="CS102" s="1">
        <v>12</v>
      </c>
      <c r="CT102" s="1">
        <v>6</v>
      </c>
      <c r="CU102" s="1">
        <v>199.8</v>
      </c>
      <c r="CV102" s="1">
        <v>0</v>
      </c>
      <c r="CW102" s="1">
        <v>0</v>
      </c>
      <c r="CX102" s="1">
        <v>29.16</v>
      </c>
      <c r="CY102" s="1">
        <v>286.8</v>
      </c>
      <c r="CZ102" s="1">
        <v>0</v>
      </c>
      <c r="DA102" s="1">
        <v>78.84</v>
      </c>
      <c r="DB102" s="1">
        <v>45</v>
      </c>
      <c r="DC102" s="1">
        <v>55.5</v>
      </c>
      <c r="DD102" s="1">
        <v>291</v>
      </c>
      <c r="DE102" s="1">
        <v>0</v>
      </c>
      <c r="DF102" s="1">
        <v>20.399999999999999</v>
      </c>
      <c r="DG102" s="1">
        <v>142.5</v>
      </c>
      <c r="DH102" s="1">
        <v>87</v>
      </c>
      <c r="DI102" s="1">
        <v>71.2</v>
      </c>
      <c r="DJ102" s="1">
        <v>153</v>
      </c>
      <c r="DK102" s="1">
        <v>324</v>
      </c>
      <c r="DL102" s="1">
        <v>9</v>
      </c>
      <c r="DM102" s="1">
        <v>0</v>
      </c>
      <c r="DN102" s="1">
        <v>21</v>
      </c>
      <c r="DO102" s="1">
        <v>78</v>
      </c>
      <c r="DP102" s="1">
        <v>186</v>
      </c>
      <c r="DQ102" s="1" t="s">
        <v>431</v>
      </c>
      <c r="DV102" s="1" t="s">
        <v>431</v>
      </c>
      <c r="DW102" s="1">
        <v>21149.06</v>
      </c>
    </row>
    <row r="103" spans="1:128" x14ac:dyDescent="0.2">
      <c r="A103" s="2" t="s">
        <v>450</v>
      </c>
      <c r="B103" s="1">
        <v>319.68</v>
      </c>
      <c r="C103" s="1">
        <v>88.8</v>
      </c>
      <c r="D103" s="1">
        <v>29.6</v>
      </c>
      <c r="E103" s="1">
        <v>168.72</v>
      </c>
      <c r="F103" s="1">
        <v>181.44</v>
      </c>
      <c r="G103" s="1">
        <v>302.29000000000002</v>
      </c>
      <c r="H103" s="1">
        <v>266.39999999999998</v>
      </c>
      <c r="I103" s="1">
        <v>23.68</v>
      </c>
      <c r="J103" s="1">
        <v>227.92</v>
      </c>
      <c r="K103" s="1">
        <v>94.08</v>
      </c>
      <c r="L103" s="1">
        <v>0</v>
      </c>
      <c r="M103" s="1">
        <v>204</v>
      </c>
      <c r="N103" s="1">
        <v>1831.2</v>
      </c>
      <c r="O103" s="1">
        <v>12.6</v>
      </c>
      <c r="P103" s="1">
        <v>333.6</v>
      </c>
      <c r="Q103" s="1">
        <v>34.799999999999997</v>
      </c>
      <c r="R103" s="1">
        <v>28.8</v>
      </c>
      <c r="S103" s="1">
        <v>270</v>
      </c>
      <c r="T103" s="1">
        <v>206.46</v>
      </c>
      <c r="U103" s="1">
        <v>0</v>
      </c>
      <c r="V103" s="1">
        <v>0</v>
      </c>
      <c r="W103" s="1">
        <v>258.06</v>
      </c>
      <c r="X103" s="1">
        <v>58.92</v>
      </c>
      <c r="Y103" s="1">
        <v>25.2</v>
      </c>
      <c r="Z103" s="1">
        <v>510</v>
      </c>
      <c r="AA103" s="1">
        <v>13.2</v>
      </c>
      <c r="AB103" s="1">
        <v>49.28</v>
      </c>
      <c r="AC103" s="1">
        <v>190.68</v>
      </c>
      <c r="AD103" s="1">
        <v>60.76</v>
      </c>
      <c r="AE103" s="1">
        <v>1296</v>
      </c>
      <c r="AF103" s="1">
        <v>0</v>
      </c>
      <c r="AG103" s="1">
        <v>0</v>
      </c>
      <c r="AH103" s="1">
        <v>22.2</v>
      </c>
      <c r="AI103" s="1">
        <v>57.6</v>
      </c>
      <c r="AJ103" s="1">
        <v>47.84</v>
      </c>
      <c r="AK103" s="1">
        <v>245.6</v>
      </c>
      <c r="AL103" s="1">
        <v>0</v>
      </c>
      <c r="AM103" s="1">
        <v>6</v>
      </c>
      <c r="AN103" s="1">
        <v>2.4</v>
      </c>
      <c r="AO103" s="1">
        <v>0</v>
      </c>
      <c r="AP103" s="1">
        <v>8.58</v>
      </c>
      <c r="AQ103" s="1">
        <v>3.2</v>
      </c>
      <c r="AR103" s="1">
        <v>0</v>
      </c>
      <c r="AS103" s="1">
        <v>0</v>
      </c>
      <c r="AT103" s="1">
        <v>407.5</v>
      </c>
      <c r="AU103" s="1">
        <v>0</v>
      </c>
      <c r="AV103" s="1">
        <v>19</v>
      </c>
      <c r="AW103" s="1">
        <v>261.60000000000002</v>
      </c>
      <c r="AX103" s="1">
        <v>160.80000000000001</v>
      </c>
      <c r="AY103" s="1">
        <v>84</v>
      </c>
      <c r="AZ103" s="1">
        <v>0</v>
      </c>
      <c r="BA103" s="1">
        <v>0</v>
      </c>
      <c r="BB103" s="1">
        <v>172</v>
      </c>
      <c r="BC103" s="1">
        <v>46.8</v>
      </c>
      <c r="BD103" s="1">
        <v>21</v>
      </c>
      <c r="BE103" s="1">
        <v>0</v>
      </c>
      <c r="BF103" s="1">
        <v>310</v>
      </c>
      <c r="BG103" s="1">
        <v>52.8</v>
      </c>
      <c r="BH103" s="1">
        <v>202.125</v>
      </c>
      <c r="BI103" s="1">
        <v>53</v>
      </c>
      <c r="BJ103" s="1">
        <v>772</v>
      </c>
      <c r="BK103" s="1">
        <v>0</v>
      </c>
      <c r="BL103" s="1">
        <v>1.5</v>
      </c>
      <c r="BM103" s="1">
        <v>92.4</v>
      </c>
      <c r="BN103" s="1">
        <v>0</v>
      </c>
      <c r="BO103" s="1">
        <v>27</v>
      </c>
      <c r="BP103" s="1">
        <v>181.6</v>
      </c>
      <c r="BQ103" s="1">
        <v>246</v>
      </c>
      <c r="BR103" s="1">
        <v>97.5</v>
      </c>
      <c r="BS103" s="1">
        <v>387</v>
      </c>
      <c r="BT103" s="1">
        <v>3</v>
      </c>
      <c r="BU103" s="1">
        <v>0</v>
      </c>
      <c r="BV103" s="1">
        <v>0</v>
      </c>
      <c r="BW103" s="1">
        <v>48.6</v>
      </c>
      <c r="BX103" s="1">
        <v>27</v>
      </c>
      <c r="BY103" s="1">
        <v>3282</v>
      </c>
      <c r="BZ103" s="1">
        <v>84</v>
      </c>
      <c r="CA103" s="1">
        <v>621</v>
      </c>
      <c r="CB103" s="1">
        <v>61.5</v>
      </c>
      <c r="CC103" s="1">
        <v>9.6</v>
      </c>
      <c r="CD103" s="1">
        <v>8.4</v>
      </c>
      <c r="CE103" s="1">
        <v>0</v>
      </c>
      <c r="CF103" s="1">
        <v>14.4</v>
      </c>
      <c r="CG103" s="1">
        <v>49</v>
      </c>
      <c r="CH103" s="1">
        <v>19.2</v>
      </c>
      <c r="CI103" s="1">
        <v>0.4</v>
      </c>
      <c r="CJ103" s="1">
        <v>6</v>
      </c>
      <c r="CK103" s="1">
        <v>30.2</v>
      </c>
      <c r="CL103" s="1">
        <v>3</v>
      </c>
      <c r="CM103" s="1">
        <v>6</v>
      </c>
      <c r="CN103" s="1">
        <v>13.5</v>
      </c>
      <c r="CO103" s="1">
        <v>24.5</v>
      </c>
      <c r="CP103" s="1">
        <v>14.84</v>
      </c>
      <c r="CQ103" s="1">
        <v>14.84</v>
      </c>
      <c r="CR103" s="1">
        <v>14.84</v>
      </c>
      <c r="CS103" s="1">
        <v>24</v>
      </c>
      <c r="CT103" s="1">
        <v>92.4</v>
      </c>
      <c r="CU103" s="1">
        <v>453.6</v>
      </c>
      <c r="CV103" s="1">
        <v>60</v>
      </c>
      <c r="CW103" s="1">
        <v>0</v>
      </c>
      <c r="CX103" s="1">
        <v>159.84</v>
      </c>
      <c r="CY103" s="1">
        <v>50.4</v>
      </c>
      <c r="CZ103" s="1">
        <v>0.84</v>
      </c>
      <c r="DA103" s="1">
        <v>56.16</v>
      </c>
      <c r="DB103" s="1">
        <v>133.5</v>
      </c>
      <c r="DC103" s="1">
        <v>303</v>
      </c>
      <c r="DD103" s="1">
        <v>189</v>
      </c>
      <c r="DE103" s="1">
        <v>0</v>
      </c>
      <c r="DF103" s="1">
        <v>8.4</v>
      </c>
      <c r="DG103" s="1">
        <v>382.5</v>
      </c>
      <c r="DH103" s="1">
        <v>15</v>
      </c>
      <c r="DI103" s="1">
        <v>11</v>
      </c>
      <c r="DJ103" s="1">
        <v>75.5</v>
      </c>
      <c r="DK103" s="1">
        <v>24</v>
      </c>
      <c r="DL103" s="1">
        <v>15</v>
      </c>
      <c r="DM103" s="1">
        <v>11</v>
      </c>
      <c r="DN103" s="1">
        <v>48.5</v>
      </c>
      <c r="DO103" s="1">
        <v>0</v>
      </c>
      <c r="DP103" s="1">
        <v>0</v>
      </c>
      <c r="DV103" s="1" t="s">
        <v>431</v>
      </c>
      <c r="DW103" s="1">
        <v>17544.674999999999</v>
      </c>
    </row>
    <row r="104" spans="1:128" x14ac:dyDescent="0.2">
      <c r="A104" s="2" t="s">
        <v>451</v>
      </c>
      <c r="B104" s="1">
        <v>1334.96</v>
      </c>
      <c r="C104" s="1">
        <v>0</v>
      </c>
      <c r="D104" s="1">
        <v>0</v>
      </c>
      <c r="E104" s="1">
        <v>2.96</v>
      </c>
      <c r="F104" s="1">
        <v>304.64</v>
      </c>
      <c r="G104" s="1">
        <v>79.92</v>
      </c>
      <c r="H104" s="1">
        <v>0</v>
      </c>
      <c r="I104" s="1">
        <v>14.8</v>
      </c>
      <c r="J104" s="1">
        <v>121.36</v>
      </c>
      <c r="K104" s="1">
        <v>103.04</v>
      </c>
      <c r="L104" s="1">
        <v>116.48</v>
      </c>
      <c r="M104" s="1">
        <v>0</v>
      </c>
      <c r="N104" s="1">
        <v>3263.68</v>
      </c>
      <c r="O104" s="1">
        <v>162</v>
      </c>
      <c r="P104" s="1">
        <v>688.8</v>
      </c>
      <c r="Q104" s="1">
        <v>26.4</v>
      </c>
      <c r="R104" s="1">
        <v>2.4</v>
      </c>
      <c r="S104" s="1">
        <v>0</v>
      </c>
      <c r="T104" s="1">
        <v>326.33999999999997</v>
      </c>
      <c r="U104" s="1">
        <v>0</v>
      </c>
      <c r="V104" s="1">
        <v>0</v>
      </c>
      <c r="W104" s="1">
        <v>300.83999999999997</v>
      </c>
      <c r="X104" s="1">
        <v>382.8</v>
      </c>
      <c r="Y104" s="1">
        <v>88.8</v>
      </c>
      <c r="Z104" s="1">
        <v>0</v>
      </c>
      <c r="AA104" s="1">
        <v>3.6</v>
      </c>
      <c r="AB104" s="1">
        <v>4.4800000000000004</v>
      </c>
      <c r="AC104" s="1">
        <v>264.32</v>
      </c>
      <c r="AD104" s="1">
        <v>156.80000000000001</v>
      </c>
      <c r="AE104" s="1">
        <v>163.19999999999999</v>
      </c>
      <c r="AF104" s="1">
        <v>289.8</v>
      </c>
      <c r="AG104" s="1">
        <v>249.6</v>
      </c>
      <c r="AH104" s="1">
        <v>33.299999999999997</v>
      </c>
      <c r="AI104" s="1">
        <v>96</v>
      </c>
      <c r="AJ104" s="1">
        <v>51.52</v>
      </c>
      <c r="AK104" s="1">
        <v>894.6</v>
      </c>
      <c r="AL104" s="1">
        <v>0</v>
      </c>
      <c r="AM104" s="1">
        <v>588</v>
      </c>
      <c r="AN104" s="1">
        <v>6</v>
      </c>
      <c r="AO104" s="1">
        <v>0</v>
      </c>
      <c r="AP104" s="1">
        <v>66.56</v>
      </c>
      <c r="AQ104" s="1">
        <v>6.4</v>
      </c>
      <c r="AR104" s="1">
        <v>0</v>
      </c>
      <c r="AS104" s="1">
        <v>0</v>
      </c>
      <c r="AT104" s="1">
        <v>284</v>
      </c>
      <c r="AU104" s="1">
        <v>165</v>
      </c>
      <c r="AV104" s="1">
        <v>461</v>
      </c>
      <c r="AW104" s="1">
        <v>1344</v>
      </c>
      <c r="AX104" s="1">
        <v>0</v>
      </c>
      <c r="AY104" s="1">
        <v>997.5</v>
      </c>
      <c r="AZ104" s="1">
        <v>37.5</v>
      </c>
      <c r="BA104" s="1">
        <v>403.2</v>
      </c>
      <c r="BB104" s="1">
        <v>9.6</v>
      </c>
      <c r="BC104" s="1">
        <v>6</v>
      </c>
      <c r="BD104" s="1">
        <v>4</v>
      </c>
      <c r="BE104" s="1">
        <v>0</v>
      </c>
      <c r="BF104" s="1">
        <v>0</v>
      </c>
      <c r="BG104" s="1">
        <v>19.2</v>
      </c>
      <c r="BH104" s="1">
        <v>324</v>
      </c>
      <c r="BI104" s="1">
        <v>62</v>
      </c>
      <c r="BJ104" s="1">
        <v>2078.4</v>
      </c>
      <c r="BK104" s="1">
        <v>164.8</v>
      </c>
      <c r="BL104" s="1">
        <v>37.5</v>
      </c>
      <c r="BM104" s="1">
        <v>18</v>
      </c>
      <c r="BN104" s="1">
        <v>0</v>
      </c>
      <c r="BO104" s="1">
        <v>4</v>
      </c>
      <c r="BP104" s="1">
        <v>11.2</v>
      </c>
      <c r="BQ104" s="1">
        <v>0</v>
      </c>
      <c r="BR104" s="1">
        <v>19.5</v>
      </c>
      <c r="BS104" s="1">
        <v>307.5</v>
      </c>
      <c r="BT104" s="1">
        <v>75</v>
      </c>
      <c r="BU104" s="1">
        <v>157.19999999999999</v>
      </c>
      <c r="BV104" s="1">
        <v>0</v>
      </c>
      <c r="BW104" s="1">
        <v>9</v>
      </c>
      <c r="BX104" s="1">
        <v>4638</v>
      </c>
      <c r="BY104" s="1">
        <v>5013.6000000000004</v>
      </c>
      <c r="BZ104" s="1">
        <v>0</v>
      </c>
      <c r="CA104" s="1">
        <v>0</v>
      </c>
      <c r="CB104" s="1">
        <v>12</v>
      </c>
      <c r="CC104" s="1">
        <v>1.2</v>
      </c>
      <c r="CD104" s="1">
        <v>0</v>
      </c>
      <c r="CE104" s="1">
        <v>0</v>
      </c>
      <c r="CF104" s="1">
        <v>316.8</v>
      </c>
      <c r="CG104" s="1">
        <v>349.2</v>
      </c>
      <c r="CH104" s="1">
        <v>2.4</v>
      </c>
      <c r="CI104" s="1">
        <v>31.2</v>
      </c>
      <c r="CJ104" s="1">
        <v>9</v>
      </c>
      <c r="CK104" s="1">
        <v>144</v>
      </c>
      <c r="CL104" s="1">
        <v>45</v>
      </c>
      <c r="CM104" s="1">
        <v>9</v>
      </c>
      <c r="CN104" s="1">
        <v>4.5</v>
      </c>
      <c r="CO104" s="1">
        <v>312</v>
      </c>
      <c r="CP104" s="1">
        <v>11.76</v>
      </c>
      <c r="CQ104" s="1">
        <v>10.64</v>
      </c>
      <c r="CR104" s="1">
        <v>10.64</v>
      </c>
      <c r="CS104" s="1">
        <v>1.2</v>
      </c>
      <c r="CT104" s="1">
        <v>110.4</v>
      </c>
      <c r="CU104" s="1">
        <v>0</v>
      </c>
      <c r="CV104" s="1">
        <v>0</v>
      </c>
      <c r="CW104" s="1">
        <v>115.2</v>
      </c>
      <c r="CX104" s="1">
        <v>68.040000000000006</v>
      </c>
      <c r="CY104" s="1">
        <v>93.6</v>
      </c>
      <c r="CZ104" s="1">
        <v>23.52</v>
      </c>
      <c r="DA104" s="1">
        <v>48.6</v>
      </c>
      <c r="DB104" s="1">
        <v>252</v>
      </c>
      <c r="DC104" s="1">
        <v>1033.5</v>
      </c>
      <c r="DD104" s="1">
        <v>942</v>
      </c>
      <c r="DE104" s="1">
        <v>12</v>
      </c>
      <c r="DF104" s="1">
        <v>4.8</v>
      </c>
      <c r="DG104" s="1">
        <v>0</v>
      </c>
      <c r="DH104" s="1">
        <v>51</v>
      </c>
      <c r="DI104" s="1">
        <v>340.8</v>
      </c>
      <c r="DJ104" s="1">
        <v>150</v>
      </c>
      <c r="DK104" s="1">
        <v>450</v>
      </c>
      <c r="DL104" s="1">
        <v>45</v>
      </c>
      <c r="DM104" s="1">
        <v>51</v>
      </c>
      <c r="DN104" s="1">
        <v>27</v>
      </c>
      <c r="DO104" s="1">
        <v>360</v>
      </c>
      <c r="DP104" s="1">
        <v>318</v>
      </c>
      <c r="DR104" s="1" t="s">
        <v>431</v>
      </c>
      <c r="DW104" s="1">
        <v>32612.100000000009</v>
      </c>
    </row>
    <row r="105" spans="1:128" x14ac:dyDescent="0.2">
      <c r="A105" s="2" t="s">
        <v>431</v>
      </c>
      <c r="B105" s="1" t="s">
        <v>431</v>
      </c>
      <c r="C105" s="1" t="s">
        <v>431</v>
      </c>
      <c r="D105" s="1" t="s">
        <v>431</v>
      </c>
      <c r="E105" s="1" t="s">
        <v>431</v>
      </c>
      <c r="F105" s="1" t="s">
        <v>431</v>
      </c>
      <c r="G105" s="1" t="s">
        <v>431</v>
      </c>
      <c r="H105" s="1" t="s">
        <v>431</v>
      </c>
      <c r="I105" s="1" t="s">
        <v>431</v>
      </c>
      <c r="J105" s="1" t="s">
        <v>431</v>
      </c>
      <c r="K105" s="1" t="s">
        <v>431</v>
      </c>
      <c r="L105" s="1" t="s">
        <v>431</v>
      </c>
      <c r="M105" s="1" t="s">
        <v>431</v>
      </c>
      <c r="N105" s="1" t="s">
        <v>431</v>
      </c>
      <c r="O105" s="1" t="s">
        <v>431</v>
      </c>
      <c r="P105" s="1" t="s">
        <v>431</v>
      </c>
      <c r="Q105" s="1" t="s">
        <v>431</v>
      </c>
      <c r="R105" s="1" t="s">
        <v>431</v>
      </c>
      <c r="S105" s="1" t="s">
        <v>431</v>
      </c>
      <c r="T105" s="1" t="s">
        <v>431</v>
      </c>
      <c r="U105" s="1" t="s">
        <v>431</v>
      </c>
      <c r="V105" s="1" t="s">
        <v>431</v>
      </c>
      <c r="W105" s="1" t="s">
        <v>431</v>
      </c>
      <c r="X105" s="1" t="s">
        <v>431</v>
      </c>
      <c r="Y105" s="1" t="s">
        <v>431</v>
      </c>
      <c r="Z105" s="1" t="s">
        <v>431</v>
      </c>
      <c r="AA105" s="1" t="s">
        <v>431</v>
      </c>
      <c r="AB105" s="1" t="s">
        <v>431</v>
      </c>
      <c r="AC105" s="1" t="s">
        <v>431</v>
      </c>
      <c r="AD105" s="1" t="s">
        <v>431</v>
      </c>
      <c r="AE105" s="1" t="s">
        <v>431</v>
      </c>
      <c r="AF105" s="1" t="s">
        <v>431</v>
      </c>
      <c r="AG105" s="1" t="s">
        <v>431</v>
      </c>
      <c r="AH105" s="1" t="s">
        <v>431</v>
      </c>
      <c r="AI105" s="1" t="s">
        <v>431</v>
      </c>
      <c r="AJ105" s="1" t="s">
        <v>431</v>
      </c>
      <c r="AK105" s="1" t="s">
        <v>431</v>
      </c>
      <c r="AL105" s="1" t="s">
        <v>431</v>
      </c>
      <c r="AM105" s="1" t="s">
        <v>431</v>
      </c>
      <c r="AN105" s="1" t="s">
        <v>431</v>
      </c>
      <c r="AO105" s="1" t="s">
        <v>431</v>
      </c>
      <c r="AP105" s="1" t="s">
        <v>431</v>
      </c>
      <c r="AQ105" s="1" t="s">
        <v>431</v>
      </c>
      <c r="AR105" s="1" t="s">
        <v>431</v>
      </c>
      <c r="AS105" s="1" t="s">
        <v>431</v>
      </c>
      <c r="AT105" s="1" t="s">
        <v>431</v>
      </c>
      <c r="AU105" s="1" t="s">
        <v>431</v>
      </c>
      <c r="AV105" s="1" t="s">
        <v>431</v>
      </c>
      <c r="AW105" s="1" t="s">
        <v>431</v>
      </c>
      <c r="AX105" s="1" t="s">
        <v>431</v>
      </c>
      <c r="AY105" s="1" t="s">
        <v>431</v>
      </c>
      <c r="AZ105" s="1" t="s">
        <v>431</v>
      </c>
      <c r="BA105" s="1" t="s">
        <v>431</v>
      </c>
      <c r="BB105" s="1" t="s">
        <v>431</v>
      </c>
      <c r="BC105" s="1" t="s">
        <v>431</v>
      </c>
      <c r="BD105" s="1" t="s">
        <v>431</v>
      </c>
      <c r="BE105" s="1" t="s">
        <v>431</v>
      </c>
      <c r="BF105" s="1" t="s">
        <v>431</v>
      </c>
      <c r="BG105" s="1" t="s">
        <v>431</v>
      </c>
      <c r="BH105" s="1" t="s">
        <v>431</v>
      </c>
      <c r="BI105" s="1" t="s">
        <v>431</v>
      </c>
      <c r="BJ105" s="1" t="s">
        <v>431</v>
      </c>
      <c r="BK105" s="1" t="s">
        <v>431</v>
      </c>
      <c r="BL105" s="1" t="s">
        <v>431</v>
      </c>
      <c r="BM105" s="1" t="s">
        <v>431</v>
      </c>
      <c r="BN105" s="1" t="s">
        <v>431</v>
      </c>
      <c r="BO105" s="1" t="s">
        <v>431</v>
      </c>
      <c r="BP105" s="1" t="s">
        <v>431</v>
      </c>
      <c r="BQ105" s="1" t="s">
        <v>431</v>
      </c>
      <c r="BR105" s="1" t="s">
        <v>431</v>
      </c>
      <c r="BS105" s="1" t="s">
        <v>431</v>
      </c>
      <c r="BT105" s="1" t="s">
        <v>431</v>
      </c>
      <c r="BU105" s="1" t="s">
        <v>431</v>
      </c>
      <c r="BV105" s="1" t="s">
        <v>431</v>
      </c>
      <c r="BW105" s="1" t="s">
        <v>431</v>
      </c>
      <c r="BX105" s="1" t="s">
        <v>431</v>
      </c>
      <c r="BY105" s="1" t="s">
        <v>431</v>
      </c>
      <c r="BZ105" s="1" t="s">
        <v>431</v>
      </c>
      <c r="CA105" s="1" t="s">
        <v>431</v>
      </c>
      <c r="CB105" s="1" t="s">
        <v>431</v>
      </c>
      <c r="CC105" s="1" t="s">
        <v>431</v>
      </c>
      <c r="CD105" s="1" t="s">
        <v>431</v>
      </c>
      <c r="CE105" s="1" t="s">
        <v>431</v>
      </c>
      <c r="CF105" s="1" t="s">
        <v>431</v>
      </c>
      <c r="CG105" s="1" t="s">
        <v>431</v>
      </c>
      <c r="CI105" s="1" t="s">
        <v>431</v>
      </c>
      <c r="CJ105" s="1" t="s">
        <v>431</v>
      </c>
      <c r="CK105" s="1" t="s">
        <v>431</v>
      </c>
      <c r="CL105" s="1" t="s">
        <v>431</v>
      </c>
      <c r="CM105" s="1" t="s">
        <v>431</v>
      </c>
      <c r="CN105" s="1" t="s">
        <v>431</v>
      </c>
      <c r="CO105" s="1" t="s">
        <v>431</v>
      </c>
      <c r="CP105" s="1" t="s">
        <v>431</v>
      </c>
      <c r="CQ105" s="1" t="s">
        <v>431</v>
      </c>
      <c r="CR105" s="1" t="s">
        <v>431</v>
      </c>
      <c r="CS105" s="1" t="s">
        <v>431</v>
      </c>
      <c r="CT105" s="1" t="s">
        <v>431</v>
      </c>
      <c r="CU105" s="1" t="s">
        <v>431</v>
      </c>
      <c r="CV105" s="1" t="s">
        <v>431</v>
      </c>
      <c r="CW105" s="1" t="s">
        <v>431</v>
      </c>
      <c r="CX105" s="1" t="s">
        <v>431</v>
      </c>
      <c r="CY105" s="1" t="s">
        <v>431</v>
      </c>
      <c r="CZ105" s="1" t="s">
        <v>431</v>
      </c>
      <c r="DA105" s="1" t="s">
        <v>431</v>
      </c>
      <c r="DB105" s="1" t="s">
        <v>431</v>
      </c>
      <c r="DC105" s="1" t="s">
        <v>431</v>
      </c>
      <c r="DD105" s="1" t="s">
        <v>431</v>
      </c>
      <c r="DE105" s="1" t="s">
        <v>431</v>
      </c>
      <c r="DF105" s="1" t="s">
        <v>431</v>
      </c>
      <c r="DG105" s="1" t="s">
        <v>431</v>
      </c>
      <c r="DH105" s="1" t="s">
        <v>431</v>
      </c>
      <c r="DI105" s="1" t="s">
        <v>431</v>
      </c>
      <c r="DJ105" s="1" t="s">
        <v>431</v>
      </c>
      <c r="DK105" s="1" t="s">
        <v>431</v>
      </c>
      <c r="DL105" s="1" t="s">
        <v>431</v>
      </c>
      <c r="DM105" s="1" t="s">
        <v>431</v>
      </c>
      <c r="DN105" s="1" t="s">
        <v>431</v>
      </c>
      <c r="DO105" s="1" t="s">
        <v>431</v>
      </c>
      <c r="DP105" s="1" t="s">
        <v>431</v>
      </c>
      <c r="DQ105" s="1" t="s">
        <v>431</v>
      </c>
      <c r="DW105" s="1">
        <v>0</v>
      </c>
      <c r="DX105" s="1" t="s">
        <v>431</v>
      </c>
    </row>
    <row r="106" spans="1:128" x14ac:dyDescent="0.2">
      <c r="A106" s="2"/>
      <c r="DW106" s="1">
        <v>0</v>
      </c>
      <c r="DX106" s="1" t="s">
        <v>431</v>
      </c>
    </row>
    <row r="107" spans="1:128" x14ac:dyDescent="0.2">
      <c r="A107" s="2"/>
      <c r="AG107" s="1" t="s">
        <v>431</v>
      </c>
      <c r="DQ107" s="1" t="s">
        <v>430</v>
      </c>
      <c r="DR107" s="1" t="s">
        <v>431</v>
      </c>
      <c r="DW107" s="1">
        <v>0</v>
      </c>
      <c r="DX107" s="1" t="s">
        <v>431</v>
      </c>
    </row>
    <row r="108" spans="1:128" x14ac:dyDescent="0.2">
      <c r="A108" s="2" t="s">
        <v>431</v>
      </c>
      <c r="B108" s="1" t="s">
        <v>431</v>
      </c>
      <c r="E108" s="1" t="s">
        <v>431</v>
      </c>
      <c r="F108" s="1" t="s">
        <v>431</v>
      </c>
      <c r="G108" s="1" t="s">
        <v>431</v>
      </c>
      <c r="I108" s="1" t="s">
        <v>431</v>
      </c>
      <c r="J108" s="1" t="s">
        <v>431</v>
      </c>
      <c r="K108" s="1" t="s">
        <v>431</v>
      </c>
      <c r="L108" s="1" t="s">
        <v>431</v>
      </c>
      <c r="M108" s="1" t="s">
        <v>431</v>
      </c>
      <c r="N108" s="1" t="s">
        <v>431</v>
      </c>
      <c r="O108" s="1" t="s">
        <v>431</v>
      </c>
      <c r="P108" s="1" t="s">
        <v>431</v>
      </c>
      <c r="Q108" s="1" t="s">
        <v>431</v>
      </c>
      <c r="R108" s="1" t="s">
        <v>431</v>
      </c>
      <c r="S108" s="1" t="s">
        <v>431</v>
      </c>
      <c r="T108" s="1" t="s">
        <v>431</v>
      </c>
      <c r="U108" s="1" t="s">
        <v>431</v>
      </c>
      <c r="V108" s="1" t="s">
        <v>431</v>
      </c>
      <c r="X108" s="1" t="s">
        <v>431</v>
      </c>
      <c r="Y108" s="1" t="s">
        <v>431</v>
      </c>
      <c r="Z108" s="1" t="s">
        <v>431</v>
      </c>
      <c r="AA108" s="1" t="s">
        <v>431</v>
      </c>
      <c r="AB108" s="1" t="s">
        <v>431</v>
      </c>
      <c r="AC108" s="1" t="s">
        <v>431</v>
      </c>
      <c r="AD108" s="1" t="s">
        <v>431</v>
      </c>
      <c r="AE108" s="1" t="s">
        <v>431</v>
      </c>
      <c r="AF108" s="1" t="s">
        <v>431</v>
      </c>
      <c r="AG108" s="1" t="s">
        <v>431</v>
      </c>
      <c r="AH108" s="1" t="s">
        <v>431</v>
      </c>
      <c r="AI108" s="1" t="s">
        <v>431</v>
      </c>
      <c r="AJ108" s="1" t="s">
        <v>431</v>
      </c>
      <c r="AK108" s="1" t="s">
        <v>431</v>
      </c>
      <c r="AL108" s="1" t="s">
        <v>431</v>
      </c>
      <c r="AM108" s="1" t="s">
        <v>431</v>
      </c>
      <c r="AN108" s="1" t="s">
        <v>431</v>
      </c>
      <c r="AO108" s="1" t="s">
        <v>431</v>
      </c>
      <c r="AP108" s="1" t="s">
        <v>431</v>
      </c>
      <c r="AT108" s="1" t="s">
        <v>431</v>
      </c>
      <c r="AU108" s="1" t="s">
        <v>431</v>
      </c>
      <c r="AV108" s="1" t="s">
        <v>431</v>
      </c>
      <c r="AW108" s="1" t="s">
        <v>431</v>
      </c>
      <c r="AX108" s="1" t="s">
        <v>431</v>
      </c>
      <c r="AY108" s="1" t="s">
        <v>431</v>
      </c>
      <c r="AZ108" s="1" t="s">
        <v>431</v>
      </c>
      <c r="BA108" s="1" t="s">
        <v>431</v>
      </c>
      <c r="BB108" s="1" t="s">
        <v>431</v>
      </c>
      <c r="BC108" s="1" t="s">
        <v>431</v>
      </c>
      <c r="BD108" s="1" t="s">
        <v>431</v>
      </c>
      <c r="BE108" s="1" t="s">
        <v>431</v>
      </c>
      <c r="BF108" s="1" t="s">
        <v>431</v>
      </c>
      <c r="BG108" s="1" t="s">
        <v>431</v>
      </c>
      <c r="BH108" s="1" t="s">
        <v>431</v>
      </c>
      <c r="BI108" s="1" t="s">
        <v>431</v>
      </c>
      <c r="BJ108" s="1" t="s">
        <v>431</v>
      </c>
      <c r="BK108" s="1" t="s">
        <v>431</v>
      </c>
      <c r="BL108" s="1" t="s">
        <v>431</v>
      </c>
      <c r="BM108" s="1" t="s">
        <v>431</v>
      </c>
      <c r="BN108" s="1" t="s">
        <v>431</v>
      </c>
      <c r="BO108" s="1" t="s">
        <v>431</v>
      </c>
      <c r="BP108" s="1" t="s">
        <v>431</v>
      </c>
      <c r="BQ108" s="1" t="s">
        <v>431</v>
      </c>
      <c r="BR108" s="1" t="s">
        <v>431</v>
      </c>
      <c r="BS108" s="1" t="s">
        <v>431</v>
      </c>
      <c r="BT108" s="1" t="s">
        <v>431</v>
      </c>
      <c r="BU108" s="1" t="s">
        <v>431</v>
      </c>
      <c r="BV108" s="1" t="s">
        <v>431</v>
      </c>
      <c r="BW108" s="1" t="s">
        <v>431</v>
      </c>
      <c r="BX108" s="1" t="s">
        <v>431</v>
      </c>
      <c r="BY108" s="1" t="s">
        <v>431</v>
      </c>
      <c r="BZ108" s="1" t="s">
        <v>431</v>
      </c>
      <c r="CA108" s="1" t="s">
        <v>431</v>
      </c>
      <c r="CB108" s="1" t="s">
        <v>431</v>
      </c>
      <c r="CC108" s="1" t="s">
        <v>431</v>
      </c>
      <c r="CD108" s="1" t="s">
        <v>431</v>
      </c>
      <c r="CE108" s="1" t="s">
        <v>431</v>
      </c>
      <c r="CF108" s="1" t="s">
        <v>431</v>
      </c>
      <c r="CG108" s="1" t="s">
        <v>431</v>
      </c>
      <c r="CI108" s="1" t="s">
        <v>431</v>
      </c>
      <c r="CJ108" s="1" t="s">
        <v>431</v>
      </c>
      <c r="CK108" s="1" t="s">
        <v>431</v>
      </c>
      <c r="CL108" s="1" t="s">
        <v>431</v>
      </c>
      <c r="CM108" s="1" t="s">
        <v>431</v>
      </c>
      <c r="CN108" s="1" t="s">
        <v>431</v>
      </c>
      <c r="CO108" s="1" t="s">
        <v>431</v>
      </c>
      <c r="CS108" s="1" t="s">
        <v>431</v>
      </c>
      <c r="CU108" s="1" t="s">
        <v>431</v>
      </c>
      <c r="CV108" s="1" t="s">
        <v>431</v>
      </c>
      <c r="CX108" s="1" t="s">
        <v>431</v>
      </c>
      <c r="CY108" s="1" t="s">
        <v>431</v>
      </c>
      <c r="DA108" s="1" t="s">
        <v>431</v>
      </c>
      <c r="DB108" s="1" t="s">
        <v>431</v>
      </c>
      <c r="DC108" s="1" t="s">
        <v>431</v>
      </c>
      <c r="DD108" s="1" t="s">
        <v>431</v>
      </c>
      <c r="DE108" s="1" t="s">
        <v>431</v>
      </c>
      <c r="DF108" s="1" t="s">
        <v>431</v>
      </c>
      <c r="DG108" s="1" t="s">
        <v>431</v>
      </c>
      <c r="DH108" s="1" t="s">
        <v>431</v>
      </c>
      <c r="DI108" s="1" t="s">
        <v>431</v>
      </c>
      <c r="DJ108" s="1" t="s">
        <v>431</v>
      </c>
      <c r="DK108" s="1" t="s">
        <v>431</v>
      </c>
      <c r="DL108" s="1" t="s">
        <v>431</v>
      </c>
      <c r="DM108" s="1" t="s">
        <v>431</v>
      </c>
      <c r="DN108" s="1" t="s">
        <v>431</v>
      </c>
      <c r="DO108" s="1" t="s">
        <v>431</v>
      </c>
      <c r="DP108" s="1" t="s">
        <v>431</v>
      </c>
      <c r="DW108" s="1">
        <v>0</v>
      </c>
      <c r="DX108" s="1" t="s">
        <v>431</v>
      </c>
    </row>
    <row r="109" spans="1:128" x14ac:dyDescent="0.2">
      <c r="A109" s="2" t="s">
        <v>452</v>
      </c>
      <c r="B109" s="1">
        <v>4271.28</v>
      </c>
      <c r="C109" s="1">
        <v>133.19999999999999</v>
      </c>
      <c r="D109" s="1">
        <v>29.6</v>
      </c>
      <c r="E109" s="1">
        <v>216.08</v>
      </c>
      <c r="F109" s="1">
        <v>633.91999999999996</v>
      </c>
      <c r="G109" s="1">
        <v>435.49000000000012</v>
      </c>
      <c r="H109" s="1">
        <v>266.39999999999998</v>
      </c>
      <c r="I109" s="1">
        <v>38.479999999999997</v>
      </c>
      <c r="J109" s="1">
        <v>393.68</v>
      </c>
      <c r="K109" s="1">
        <v>338.24</v>
      </c>
      <c r="L109" s="1">
        <v>221.76</v>
      </c>
      <c r="M109" s="1">
        <v>204</v>
      </c>
      <c r="N109" s="1">
        <v>8448.7199999999993</v>
      </c>
      <c r="O109" s="1">
        <v>196.2</v>
      </c>
      <c r="P109" s="1">
        <v>1303.2</v>
      </c>
      <c r="Q109" s="1">
        <v>1019.52</v>
      </c>
      <c r="R109" s="1">
        <v>58.8</v>
      </c>
      <c r="S109" s="1">
        <v>588</v>
      </c>
      <c r="T109" s="1">
        <v>825.83999999999992</v>
      </c>
      <c r="U109" s="1">
        <v>0</v>
      </c>
      <c r="V109" s="1">
        <v>0</v>
      </c>
      <c r="W109" s="1">
        <v>1836.78</v>
      </c>
      <c r="X109" s="1">
        <v>537.72</v>
      </c>
      <c r="Y109" s="1">
        <v>141.84</v>
      </c>
      <c r="Z109" s="1">
        <v>786</v>
      </c>
      <c r="AA109" s="1">
        <v>39.6</v>
      </c>
      <c r="AB109" s="1">
        <v>96.320000000000007</v>
      </c>
      <c r="AC109" s="1">
        <v>538.44000000000005</v>
      </c>
      <c r="AD109" s="1">
        <v>255.64</v>
      </c>
      <c r="AE109" s="1">
        <v>2035.2</v>
      </c>
      <c r="AF109" s="1">
        <v>361.8</v>
      </c>
      <c r="AG109" s="1">
        <v>268.8</v>
      </c>
      <c r="AH109" s="1">
        <v>66.599999999999994</v>
      </c>
      <c r="AI109" s="1">
        <v>182.4</v>
      </c>
      <c r="AJ109" s="1">
        <v>334.88</v>
      </c>
      <c r="AK109" s="1">
        <v>1948.8</v>
      </c>
      <c r="AL109" s="1">
        <v>0</v>
      </c>
      <c r="AM109" s="1">
        <v>1728</v>
      </c>
      <c r="AN109" s="1">
        <v>18</v>
      </c>
      <c r="AO109" s="1">
        <v>0</v>
      </c>
      <c r="AP109" s="1">
        <v>150.02000000000001</v>
      </c>
      <c r="AQ109" s="1">
        <v>30.4</v>
      </c>
      <c r="AR109" s="1">
        <v>0</v>
      </c>
      <c r="AS109" s="1">
        <v>0</v>
      </c>
      <c r="AT109" s="1">
        <v>1001.5</v>
      </c>
      <c r="AU109" s="1">
        <v>165</v>
      </c>
      <c r="AV109" s="1">
        <v>530</v>
      </c>
      <c r="AW109" s="1">
        <v>1709.6</v>
      </c>
      <c r="AX109" s="1">
        <v>160.80000000000001</v>
      </c>
      <c r="AY109" s="1">
        <v>1576.5</v>
      </c>
      <c r="AZ109" s="1">
        <v>57</v>
      </c>
      <c r="BA109" s="1">
        <v>467.2</v>
      </c>
      <c r="BB109" s="1">
        <v>220.8</v>
      </c>
      <c r="BC109" s="1">
        <v>120</v>
      </c>
      <c r="BD109" s="1">
        <v>49</v>
      </c>
      <c r="BE109" s="1">
        <v>0</v>
      </c>
      <c r="BF109" s="1">
        <v>505</v>
      </c>
      <c r="BG109" s="1">
        <v>105.6</v>
      </c>
      <c r="BH109" s="1">
        <v>750.125</v>
      </c>
      <c r="BI109" s="1">
        <v>184</v>
      </c>
      <c r="BJ109" s="1">
        <v>3529.6</v>
      </c>
      <c r="BK109" s="1">
        <v>468.8</v>
      </c>
      <c r="BL109" s="1">
        <v>51</v>
      </c>
      <c r="BM109" s="1">
        <v>247.2</v>
      </c>
      <c r="BN109" s="1">
        <v>0</v>
      </c>
      <c r="BO109" s="1">
        <v>50</v>
      </c>
      <c r="BP109" s="1">
        <v>233.6</v>
      </c>
      <c r="BQ109" s="1">
        <v>246</v>
      </c>
      <c r="BR109" s="1">
        <v>253.5</v>
      </c>
      <c r="BS109" s="1">
        <v>802.5</v>
      </c>
      <c r="BT109" s="1">
        <v>174</v>
      </c>
      <c r="BU109" s="1">
        <v>457.2</v>
      </c>
      <c r="BV109" s="1">
        <v>0</v>
      </c>
      <c r="BW109" s="1">
        <v>73.8</v>
      </c>
      <c r="BX109" s="1">
        <v>4665</v>
      </c>
      <c r="BY109" s="1">
        <v>9423.6</v>
      </c>
      <c r="BZ109" s="1">
        <v>84</v>
      </c>
      <c r="CA109" s="1">
        <v>972</v>
      </c>
      <c r="CB109" s="1">
        <v>175.5</v>
      </c>
      <c r="CC109" s="1">
        <v>27.6</v>
      </c>
      <c r="CD109" s="1">
        <v>20.399999999999999</v>
      </c>
      <c r="CE109" s="1">
        <v>0</v>
      </c>
      <c r="CF109" s="1">
        <v>389.2</v>
      </c>
      <c r="CG109" s="1">
        <v>431</v>
      </c>
      <c r="CH109" s="1">
        <v>21.6</v>
      </c>
      <c r="CI109" s="1">
        <v>41.6</v>
      </c>
      <c r="CJ109" s="1">
        <v>18</v>
      </c>
      <c r="CK109" s="1">
        <v>247.8</v>
      </c>
      <c r="CL109" s="1">
        <v>168</v>
      </c>
      <c r="CM109" s="1">
        <v>57</v>
      </c>
      <c r="CN109" s="1">
        <v>24</v>
      </c>
      <c r="CO109" s="1">
        <v>585.5</v>
      </c>
      <c r="CP109" s="1">
        <v>26.6</v>
      </c>
      <c r="CQ109" s="1">
        <v>25.48</v>
      </c>
      <c r="CR109" s="1">
        <v>25.48</v>
      </c>
      <c r="CS109" s="1">
        <v>37.200000000000003</v>
      </c>
      <c r="CT109" s="1">
        <v>208.8</v>
      </c>
      <c r="CU109" s="1">
        <v>653.40000000000009</v>
      </c>
      <c r="CV109" s="1">
        <v>60</v>
      </c>
      <c r="CW109" s="1">
        <v>115.2</v>
      </c>
      <c r="CX109" s="1">
        <v>257.04000000000002</v>
      </c>
      <c r="CY109" s="1">
        <v>430.8</v>
      </c>
      <c r="CZ109" s="1">
        <v>24.36</v>
      </c>
      <c r="DA109" s="1">
        <v>183.6</v>
      </c>
      <c r="DB109" s="1">
        <v>430.5</v>
      </c>
      <c r="DC109" s="1">
        <v>1392</v>
      </c>
      <c r="DD109" s="1">
        <v>1422</v>
      </c>
      <c r="DE109" s="1">
        <v>12</v>
      </c>
      <c r="DF109" s="1">
        <v>33.599999999999987</v>
      </c>
      <c r="DG109" s="1">
        <v>525</v>
      </c>
      <c r="DH109" s="1">
        <v>153</v>
      </c>
      <c r="DI109" s="1">
        <v>423</v>
      </c>
      <c r="DJ109" s="1">
        <v>378.5</v>
      </c>
      <c r="DK109" s="1">
        <v>798</v>
      </c>
      <c r="DL109" s="1">
        <v>69</v>
      </c>
      <c r="DM109" s="1">
        <v>62</v>
      </c>
      <c r="DN109" s="1">
        <v>96.5</v>
      </c>
      <c r="DO109" s="1">
        <v>438</v>
      </c>
      <c r="DP109" s="1">
        <v>504</v>
      </c>
      <c r="DQ109" s="1">
        <v>0</v>
      </c>
      <c r="DR109" s="1">
        <v>0</v>
      </c>
      <c r="DV109" s="1">
        <v>0</v>
      </c>
      <c r="DW109" s="1">
        <v>71305.835000000006</v>
      </c>
      <c r="DX109" s="1" t="s">
        <v>452</v>
      </c>
    </row>
    <row r="110" spans="1:128" x14ac:dyDescent="0.2">
      <c r="A110" s="2" t="s">
        <v>453</v>
      </c>
      <c r="B110" s="1">
        <v>1443</v>
      </c>
      <c r="C110" s="1">
        <v>43.106796116504853</v>
      </c>
      <c r="D110" s="1">
        <v>9.5792880258899693</v>
      </c>
      <c r="E110" s="1">
        <v>69.928802588996774</v>
      </c>
      <c r="F110" s="1">
        <v>282.99999999999989</v>
      </c>
      <c r="G110" s="1">
        <v>145.16333333333341</v>
      </c>
      <c r="H110" s="1">
        <v>86.213592233009706</v>
      </c>
      <c r="I110" s="1">
        <v>13</v>
      </c>
      <c r="J110" s="1">
        <v>131.22666666666669</v>
      </c>
      <c r="K110" s="1">
        <v>151</v>
      </c>
      <c r="L110" s="1">
        <v>90.514285714285705</v>
      </c>
      <c r="M110" s="1">
        <v>85.355648535564853</v>
      </c>
      <c r="N110" s="1">
        <v>3771.75</v>
      </c>
      <c r="O110" s="1">
        <v>109</v>
      </c>
      <c r="P110" s="1">
        <v>1086</v>
      </c>
      <c r="Q110" s="1">
        <v>755.19999999999993</v>
      </c>
      <c r="R110" s="1">
        <v>43.555555555555557</v>
      </c>
      <c r="S110" s="1">
        <v>426.08695652173918</v>
      </c>
      <c r="T110" s="1">
        <v>372</v>
      </c>
      <c r="U110" s="1">
        <v>0</v>
      </c>
      <c r="V110" s="1">
        <v>0</v>
      </c>
      <c r="W110" s="1">
        <v>633.37241379310342</v>
      </c>
      <c r="X110" s="1">
        <v>448.1</v>
      </c>
      <c r="Y110" s="1">
        <v>105.06666666666671</v>
      </c>
      <c r="Z110" s="1">
        <v>655</v>
      </c>
      <c r="AA110" s="1">
        <v>29.333333333333329</v>
      </c>
      <c r="AB110" s="1">
        <v>39.314285714285717</v>
      </c>
      <c r="AC110" s="1">
        <v>240.375</v>
      </c>
      <c r="AD110" s="1">
        <v>114.125</v>
      </c>
      <c r="AE110" s="1">
        <v>212</v>
      </c>
      <c r="AF110" s="1">
        <v>179.1089108910891</v>
      </c>
      <c r="AG110" s="1">
        <v>28</v>
      </c>
      <c r="AH110" s="1">
        <v>27.75</v>
      </c>
      <c r="AI110" s="1">
        <v>18.612244897959179</v>
      </c>
      <c r="AJ110" s="1">
        <v>91</v>
      </c>
      <c r="AK110" s="1">
        <v>1082.666666666667</v>
      </c>
      <c r="AL110" s="1">
        <v>0</v>
      </c>
      <c r="AM110" s="1">
        <v>288</v>
      </c>
      <c r="AN110" s="1">
        <v>13.33333333333333</v>
      </c>
      <c r="AO110" s="1">
        <v>0</v>
      </c>
      <c r="AP110" s="1">
        <v>72.124999999999986</v>
      </c>
      <c r="AQ110" s="1">
        <v>17.674418604651159</v>
      </c>
      <c r="AR110" s="1">
        <v>0</v>
      </c>
      <c r="AS110" s="1">
        <v>0</v>
      </c>
      <c r="AT110" s="1">
        <v>1001.5</v>
      </c>
      <c r="AU110" s="1">
        <v>165</v>
      </c>
      <c r="AV110" s="1">
        <v>530</v>
      </c>
      <c r="AW110" s="1">
        <v>2137</v>
      </c>
      <c r="AX110" s="1">
        <v>134</v>
      </c>
      <c r="AY110" s="1">
        <v>1051</v>
      </c>
      <c r="AZ110" s="1">
        <v>38</v>
      </c>
      <c r="BA110" s="1">
        <v>297.57961783439492</v>
      </c>
      <c r="BB110" s="1">
        <v>143.3766233766234</v>
      </c>
      <c r="BC110" s="1">
        <v>100</v>
      </c>
      <c r="BD110" s="1">
        <v>25.388601036269431</v>
      </c>
      <c r="BE110" s="1">
        <v>0</v>
      </c>
      <c r="BF110" s="1">
        <v>505</v>
      </c>
      <c r="BG110" s="1">
        <v>66</v>
      </c>
      <c r="BH110" s="1">
        <v>750.125</v>
      </c>
      <c r="BI110" s="1">
        <v>184</v>
      </c>
      <c r="BJ110" s="1">
        <v>4412</v>
      </c>
      <c r="BK110" s="1">
        <v>298.59872611464971</v>
      </c>
      <c r="BL110" s="1">
        <v>34</v>
      </c>
      <c r="BM110" s="1">
        <v>206</v>
      </c>
      <c r="BN110" s="1">
        <v>0</v>
      </c>
      <c r="BO110" s="1">
        <v>25.90673575129534</v>
      </c>
      <c r="BP110" s="1">
        <v>151.6883116883117</v>
      </c>
      <c r="BQ110" s="1">
        <v>205</v>
      </c>
      <c r="BR110" s="1">
        <v>169</v>
      </c>
      <c r="BS110" s="1">
        <v>535</v>
      </c>
      <c r="BT110" s="1">
        <v>58</v>
      </c>
      <c r="BU110" s="1">
        <v>321.97183098591552</v>
      </c>
      <c r="BV110" s="1">
        <v>0</v>
      </c>
      <c r="BW110" s="1">
        <v>41</v>
      </c>
      <c r="BX110" s="1">
        <v>1555</v>
      </c>
      <c r="BY110" s="1">
        <v>7853.0000000000009</v>
      </c>
      <c r="BZ110" s="1">
        <v>70</v>
      </c>
      <c r="CA110" s="1">
        <v>899.99999999999989</v>
      </c>
      <c r="CB110" s="1">
        <v>117</v>
      </c>
      <c r="CC110" s="1">
        <v>19.43661971830986</v>
      </c>
      <c r="CD110" s="1">
        <v>14.36619718309859</v>
      </c>
      <c r="CE110" s="1">
        <v>0</v>
      </c>
      <c r="CF110" s="1">
        <v>274.08450704225362</v>
      </c>
      <c r="CG110" s="1">
        <v>303.52112676056339</v>
      </c>
      <c r="CH110" s="1">
        <v>15.2112676056338</v>
      </c>
      <c r="CI110" s="1">
        <v>29.295774647887331</v>
      </c>
      <c r="CJ110" s="1">
        <v>5.5384615384615383</v>
      </c>
      <c r="CK110" s="1">
        <v>174.50704225352109</v>
      </c>
      <c r="CL110" s="1">
        <v>56</v>
      </c>
      <c r="CM110" s="1">
        <v>31.49171270718232</v>
      </c>
      <c r="CN110" s="1">
        <v>13.95348837209302</v>
      </c>
      <c r="CO110" s="1">
        <v>195.16666666666671</v>
      </c>
      <c r="CP110" s="1">
        <v>21.111111111111111</v>
      </c>
      <c r="CQ110" s="1">
        <v>20.222222222222221</v>
      </c>
      <c r="CR110" s="1">
        <v>20.222222222222221</v>
      </c>
      <c r="CS110" s="1">
        <v>26.197183098591552</v>
      </c>
      <c r="CT110" s="1">
        <v>147.04225352112681</v>
      </c>
      <c r="CU110" s="1">
        <v>605</v>
      </c>
      <c r="CV110" s="1">
        <v>50</v>
      </c>
      <c r="CW110" s="1">
        <v>81.126760563380287</v>
      </c>
      <c r="CX110" s="1">
        <v>238</v>
      </c>
      <c r="CY110" s="1">
        <v>303.38028169014081</v>
      </c>
      <c r="CZ110" s="1">
        <v>19.333333333333329</v>
      </c>
      <c r="DA110" s="1">
        <v>170</v>
      </c>
      <c r="DB110" s="1">
        <v>287</v>
      </c>
      <c r="DC110" s="1">
        <v>928</v>
      </c>
      <c r="DD110" s="1">
        <v>474</v>
      </c>
      <c r="DE110" s="1">
        <v>8</v>
      </c>
      <c r="DF110" s="1">
        <v>23.661971830985909</v>
      </c>
      <c r="DG110" s="1">
        <v>350</v>
      </c>
      <c r="DH110" s="1">
        <v>51</v>
      </c>
      <c r="DI110" s="1">
        <v>297.88732394366201</v>
      </c>
      <c r="DJ110" s="1">
        <v>126.1666666666667</v>
      </c>
      <c r="DK110" s="1">
        <v>133</v>
      </c>
      <c r="DL110" s="1">
        <v>23</v>
      </c>
      <c r="DM110" s="1">
        <v>20.666666666666671</v>
      </c>
      <c r="DN110" s="1">
        <v>32.166666666666657</v>
      </c>
      <c r="DO110" s="1">
        <v>73</v>
      </c>
      <c r="DP110" s="1">
        <v>84</v>
      </c>
      <c r="DQ110" s="1">
        <v>0</v>
      </c>
      <c r="DR110" s="1">
        <v>0</v>
      </c>
      <c r="DV110" s="1">
        <v>0</v>
      </c>
      <c r="DW110" s="1">
        <v>43236.531174012533</v>
      </c>
      <c r="DX110" s="1" t="s">
        <v>453</v>
      </c>
    </row>
    <row r="111" spans="1:128" x14ac:dyDescent="0.2">
      <c r="A111" s="2"/>
      <c r="DW111" s="1">
        <v>0</v>
      </c>
    </row>
    <row r="112" spans="1:128" x14ac:dyDescent="0.2">
      <c r="A112" s="2" t="s">
        <v>454</v>
      </c>
      <c r="B112" s="1">
        <v>-1237.28</v>
      </c>
      <c r="C112" s="1">
        <v>0</v>
      </c>
      <c r="D112" s="1">
        <v>0</v>
      </c>
      <c r="E112" s="1">
        <v>8.879999999999967</v>
      </c>
      <c r="F112" s="1">
        <v>-253.11999999999989</v>
      </c>
      <c r="G112" s="1">
        <v>-287.49000000000012</v>
      </c>
      <c r="H112" s="1">
        <v>-251.6</v>
      </c>
      <c r="I112" s="1">
        <v>-35.520000000000003</v>
      </c>
      <c r="J112" s="1">
        <v>-230.88</v>
      </c>
      <c r="K112" s="1">
        <v>215.04</v>
      </c>
      <c r="L112" s="1">
        <v>85.12</v>
      </c>
      <c r="M112" s="1">
        <v>2.0799999999999841</v>
      </c>
      <c r="N112" s="1">
        <v>-922.31999999999971</v>
      </c>
      <c r="O112" s="1">
        <v>-16.199999999999989</v>
      </c>
      <c r="P112" s="1">
        <v>-178.8</v>
      </c>
      <c r="Q112" s="1">
        <v>188.88000000000011</v>
      </c>
      <c r="R112" s="1">
        <v>32.4</v>
      </c>
      <c r="S112" s="1">
        <v>1.200000000000045</v>
      </c>
      <c r="T112" s="1">
        <v>288.60000000000008</v>
      </c>
      <c r="U112" s="1">
        <v>0</v>
      </c>
      <c r="V112" s="1">
        <v>0</v>
      </c>
      <c r="W112" s="1">
        <v>202.8599999999999</v>
      </c>
      <c r="X112" s="1">
        <v>101.88</v>
      </c>
      <c r="Y112" s="1">
        <v>16.55999999999997</v>
      </c>
      <c r="Z112" s="1">
        <v>0</v>
      </c>
      <c r="AA112" s="1">
        <v>25.2</v>
      </c>
      <c r="AB112" s="1">
        <v>42.559999999999988</v>
      </c>
      <c r="AC112" s="1">
        <v>68.599999999999909</v>
      </c>
      <c r="AD112" s="1">
        <v>10.919999999999989</v>
      </c>
      <c r="AE112" s="1">
        <v>-240</v>
      </c>
      <c r="AF112" s="1">
        <v>-289.8</v>
      </c>
      <c r="AG112" s="1">
        <v>-124.8</v>
      </c>
      <c r="AH112" s="1">
        <v>35.52000000000001</v>
      </c>
      <c r="AI112" s="1">
        <v>-57.600000000000009</v>
      </c>
      <c r="AJ112" s="1">
        <v>195.04</v>
      </c>
      <c r="AK112" s="1">
        <v>-116.40000000000011</v>
      </c>
      <c r="AL112" s="1">
        <v>0</v>
      </c>
      <c r="AM112" s="1">
        <v>-582</v>
      </c>
      <c r="AN112" s="1">
        <v>4.8000000000000007</v>
      </c>
      <c r="AO112" s="1">
        <v>0</v>
      </c>
      <c r="AP112" s="1">
        <v>-58.499999999999993</v>
      </c>
      <c r="AQ112" s="1">
        <v>-8</v>
      </c>
      <c r="AR112" s="1">
        <v>0</v>
      </c>
      <c r="AS112" s="1">
        <v>0</v>
      </c>
      <c r="AT112" s="1">
        <v>93.5</v>
      </c>
      <c r="AU112" s="1">
        <v>-165</v>
      </c>
      <c r="AV112" s="1">
        <v>-457</v>
      </c>
      <c r="AW112" s="1">
        <v>-1286.4000000000001</v>
      </c>
      <c r="AX112" s="1">
        <v>1.1999999999999891</v>
      </c>
      <c r="AY112" s="1">
        <v>-960</v>
      </c>
      <c r="AZ112" s="1">
        <v>1.5</v>
      </c>
      <c r="BA112" s="1">
        <v>-403.2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35.200000000000003</v>
      </c>
      <c r="BH112" s="1">
        <v>10.875</v>
      </c>
      <c r="BI112" s="1">
        <v>21</v>
      </c>
      <c r="BJ112" s="1">
        <v>-3004.8</v>
      </c>
      <c r="BK112" s="1">
        <v>-463.8</v>
      </c>
      <c r="BL112" s="1">
        <v>-49.5</v>
      </c>
      <c r="BM112" s="1">
        <v>-247.2</v>
      </c>
      <c r="BN112" s="1">
        <v>0</v>
      </c>
      <c r="BO112" s="1">
        <v>2</v>
      </c>
      <c r="BP112" s="1">
        <v>-231.2</v>
      </c>
      <c r="BQ112" s="1">
        <v>-241.2</v>
      </c>
      <c r="BR112" s="1">
        <v>0</v>
      </c>
      <c r="BS112" s="1">
        <v>303</v>
      </c>
      <c r="BT112" s="1">
        <v>156</v>
      </c>
      <c r="BU112" s="1">
        <v>76.800000000000011</v>
      </c>
      <c r="BV112" s="1">
        <v>42</v>
      </c>
      <c r="BW112" s="1">
        <v>-55.8</v>
      </c>
      <c r="BX112" s="1">
        <v>-3129</v>
      </c>
      <c r="BY112" s="1">
        <v>-4590</v>
      </c>
      <c r="BZ112" s="1">
        <v>78</v>
      </c>
      <c r="CA112" s="1">
        <v>361.80000000000018</v>
      </c>
      <c r="CB112" s="1">
        <v>163.5</v>
      </c>
      <c r="CC112" s="1">
        <v>39.600000000000009</v>
      </c>
      <c r="CD112" s="1">
        <v>64.799999999999983</v>
      </c>
      <c r="CE112" s="1">
        <v>111.6</v>
      </c>
      <c r="CF112" s="1">
        <v>-323.80000000000013</v>
      </c>
      <c r="CG112" s="1">
        <v>-372.2</v>
      </c>
      <c r="CH112" s="1">
        <v>91.2</v>
      </c>
      <c r="CI112" s="1">
        <v>43.6</v>
      </c>
      <c r="CJ112" s="1">
        <v>87</v>
      </c>
      <c r="CK112" s="1">
        <v>45</v>
      </c>
      <c r="CL112" s="1">
        <v>21</v>
      </c>
      <c r="CM112" s="1">
        <v>18</v>
      </c>
      <c r="CN112" s="1">
        <v>21</v>
      </c>
      <c r="CO112" s="1">
        <v>-225.5</v>
      </c>
      <c r="CP112" s="1">
        <v>31.63999999999999</v>
      </c>
      <c r="CQ112" s="1">
        <v>60.760000000000012</v>
      </c>
      <c r="CR112" s="1">
        <v>40.599999999999987</v>
      </c>
      <c r="CS112" s="1">
        <v>72</v>
      </c>
      <c r="CT112" s="1">
        <v>83.999999999999943</v>
      </c>
      <c r="CU112" s="1">
        <v>663.11999999999989</v>
      </c>
      <c r="CV112" s="1">
        <v>4.7999999999999972</v>
      </c>
      <c r="CW112" s="1">
        <v>89.999999999999986</v>
      </c>
      <c r="CX112" s="1">
        <v>85.32</v>
      </c>
      <c r="CY112" s="1">
        <v>160.8000000000001</v>
      </c>
      <c r="CZ112" s="1">
        <v>28.28</v>
      </c>
      <c r="DA112" s="1">
        <v>118.8</v>
      </c>
      <c r="DB112" s="1">
        <v>630</v>
      </c>
      <c r="DC112" s="1">
        <v>2088</v>
      </c>
      <c r="DD112" s="1">
        <v>438</v>
      </c>
      <c r="DE112" s="1">
        <v>822</v>
      </c>
      <c r="DF112" s="1">
        <v>48</v>
      </c>
      <c r="DG112" s="1">
        <v>91.5</v>
      </c>
      <c r="DH112" s="1">
        <v>54</v>
      </c>
      <c r="DI112" s="1">
        <v>-190.2</v>
      </c>
      <c r="DJ112" s="1">
        <v>1076.5</v>
      </c>
      <c r="DK112" s="1">
        <v>540</v>
      </c>
      <c r="DL112" s="1">
        <v>170</v>
      </c>
      <c r="DM112" s="1">
        <v>289</v>
      </c>
      <c r="DN112" s="1">
        <v>137.5</v>
      </c>
      <c r="DO112" s="1">
        <v>282</v>
      </c>
      <c r="DP112" s="1">
        <v>540</v>
      </c>
      <c r="DQ112" s="1">
        <v>0</v>
      </c>
      <c r="DR112" s="1">
        <v>0</v>
      </c>
      <c r="DS112" s="1">
        <v>0</v>
      </c>
      <c r="DU112" s="1">
        <v>0</v>
      </c>
      <c r="DV112" s="1">
        <v>0</v>
      </c>
      <c r="DW112" s="1">
        <v>-9223.175000000012</v>
      </c>
      <c r="DX112" s="1" t="s">
        <v>454</v>
      </c>
    </row>
    <row r="113" spans="1:128" x14ac:dyDescent="0.2">
      <c r="A113" s="2"/>
    </row>
    <row r="114" spans="1:128" x14ac:dyDescent="0.2">
      <c r="A114" s="2" t="s">
        <v>455</v>
      </c>
      <c r="B114" s="1" t="s">
        <v>456</v>
      </c>
      <c r="G114" s="1" t="s">
        <v>457</v>
      </c>
      <c r="K114" s="1" t="s">
        <v>458</v>
      </c>
      <c r="AT114" s="1" t="s">
        <v>459</v>
      </c>
      <c r="BS114" s="1" t="s">
        <v>460</v>
      </c>
      <c r="CL114" s="1" t="s">
        <v>144</v>
      </c>
      <c r="CO114" s="1" t="s">
        <v>461</v>
      </c>
      <c r="DB114" s="1" t="s">
        <v>147</v>
      </c>
      <c r="DJ114" s="1" t="s">
        <v>462</v>
      </c>
      <c r="DX114" s="1" t="s">
        <v>455</v>
      </c>
    </row>
    <row r="115" spans="1:128" x14ac:dyDescent="0.2">
      <c r="A115" s="2" t="s">
        <v>463</v>
      </c>
      <c r="B115" s="1">
        <v>3802.56</v>
      </c>
      <c r="G115" s="1">
        <v>328.56000000000012</v>
      </c>
      <c r="K115" s="1">
        <v>23484.36</v>
      </c>
      <c r="AT115" s="1">
        <v>5338.8</v>
      </c>
      <c r="BS115" s="1">
        <v>11217.9</v>
      </c>
      <c r="CL115" s="1">
        <v>309</v>
      </c>
      <c r="CO115" s="1">
        <v>3848.08</v>
      </c>
      <c r="DB115" s="1">
        <v>8372.4</v>
      </c>
      <c r="DJ115" s="1">
        <v>5381</v>
      </c>
      <c r="DW115" s="1">
        <v>62082.66</v>
      </c>
      <c r="DX115" s="1" t="s">
        <v>463</v>
      </c>
    </row>
    <row r="116" spans="1:128" x14ac:dyDescent="0.2">
      <c r="A116" s="2" t="s">
        <v>464</v>
      </c>
      <c r="B116" s="1">
        <v>5284.08</v>
      </c>
      <c r="G116" s="1">
        <v>1134.05</v>
      </c>
      <c r="K116" s="1">
        <v>24561.52</v>
      </c>
      <c r="AT116" s="1">
        <v>12681.825000000001</v>
      </c>
      <c r="BS116" s="1">
        <v>18024.8</v>
      </c>
      <c r="CL116" s="1">
        <v>249</v>
      </c>
      <c r="CO116" s="1">
        <v>2633.46</v>
      </c>
      <c r="DB116" s="1">
        <v>4391.1000000000004</v>
      </c>
      <c r="DJ116" s="1">
        <v>2346</v>
      </c>
      <c r="DW116" s="1">
        <v>71305.835000000006</v>
      </c>
      <c r="DX116" s="1" t="s">
        <v>464</v>
      </c>
    </row>
    <row r="117" spans="1:128" x14ac:dyDescent="0.2">
      <c r="A117" s="2" t="s">
        <v>431</v>
      </c>
      <c r="DX117" s="1" t="s">
        <v>431</v>
      </c>
    </row>
    <row r="118" spans="1:128" x14ac:dyDescent="0.2">
      <c r="A118" s="2" t="s">
        <v>465</v>
      </c>
      <c r="Q118" s="1">
        <v>1208.4000000000001</v>
      </c>
      <c r="AP118" s="1">
        <v>91.52</v>
      </c>
      <c r="DB118" s="1">
        <v>8139.6</v>
      </c>
      <c r="DJ118" s="1">
        <v>2793</v>
      </c>
      <c r="DQ118" s="1">
        <v>0</v>
      </c>
      <c r="DW118" s="1">
        <v>12232.52</v>
      </c>
      <c r="DX118" s="1" t="s">
        <v>465</v>
      </c>
    </row>
    <row r="119" spans="1:128" x14ac:dyDescent="0.2">
      <c r="A119" s="2"/>
    </row>
    <row r="120" spans="1:128" x14ac:dyDescent="0.2">
      <c r="A120" s="2" t="s">
        <v>466</v>
      </c>
      <c r="Q120" s="1">
        <v>285.32</v>
      </c>
      <c r="AP120" s="1">
        <v>284.03142857142859</v>
      </c>
      <c r="DB120" s="1">
        <v>15417.892857142861</v>
      </c>
      <c r="DJ120" s="1">
        <v>1139.9047619047619</v>
      </c>
      <c r="DQ120" s="1">
        <v>0</v>
      </c>
      <c r="DW120" s="1">
        <v>17127.149047619048</v>
      </c>
      <c r="DX120" s="1" t="s">
        <v>466</v>
      </c>
    </row>
    <row r="121" spans="1:128" x14ac:dyDescent="0.2">
      <c r="A121" s="2"/>
    </row>
    <row r="122" spans="1:128" x14ac:dyDescent="0.2">
      <c r="A122" s="2" t="s">
        <v>467</v>
      </c>
      <c r="Q122" s="1">
        <v>923.08000000000015</v>
      </c>
      <c r="AP122" s="1">
        <v>-192.51142857142861</v>
      </c>
      <c r="DB122" s="1">
        <v>-7278.2928571428583</v>
      </c>
      <c r="DJ122" s="1">
        <v>1653.0952380952381</v>
      </c>
      <c r="DQ122" s="1">
        <v>0</v>
      </c>
      <c r="DX122" s="1" t="s">
        <v>467</v>
      </c>
    </row>
    <row r="123" spans="1:128" x14ac:dyDescent="0.2">
      <c r="A123" s="2"/>
    </row>
    <row r="124" spans="1:128" x14ac:dyDescent="0.2">
      <c r="A124" s="2"/>
      <c r="T124" s="1">
        <v>1651.68</v>
      </c>
      <c r="V124" s="1">
        <v>0</v>
      </c>
      <c r="AJ124" s="1">
        <v>669.76</v>
      </c>
      <c r="AO124" s="1">
        <v>0</v>
      </c>
      <c r="AP124" s="1">
        <v>300.04000000000002</v>
      </c>
      <c r="AT124" s="1">
        <v>2003</v>
      </c>
      <c r="AV124" s="1">
        <v>1060</v>
      </c>
      <c r="AW124" s="1">
        <v>3419.2</v>
      </c>
      <c r="BG124" s="1">
        <v>211.2</v>
      </c>
      <c r="BH124" s="1">
        <v>1500.25</v>
      </c>
      <c r="BJ124" s="1">
        <v>7059.2000000000007</v>
      </c>
      <c r="DB124" s="1">
        <v>861</v>
      </c>
      <c r="DJ124" s="1">
        <v>757</v>
      </c>
      <c r="DQ124" s="1">
        <v>0</v>
      </c>
      <c r="DW124" s="1">
        <v>19492.330000000002</v>
      </c>
    </row>
    <row r="125" spans="1:128" x14ac:dyDescent="0.2">
      <c r="A125" s="2" t="s">
        <v>468</v>
      </c>
      <c r="B125" s="1">
        <v>4051.7751778268321</v>
      </c>
      <c r="C125" s="1">
        <v>790.32258064516134</v>
      </c>
      <c r="D125" s="1">
        <v>100</v>
      </c>
      <c r="E125" s="1">
        <v>310.38507291573632</v>
      </c>
      <c r="F125" s="1">
        <v>2741.7258290594859</v>
      </c>
      <c r="G125" s="1">
        <v>1234.427178757446</v>
      </c>
      <c r="H125" s="1">
        <v>451.61290322580652</v>
      </c>
      <c r="I125" s="1">
        <v>241.0343173190281</v>
      </c>
      <c r="J125" s="1">
        <v>757.22757315554657</v>
      </c>
      <c r="K125" s="1">
        <v>1040.48</v>
      </c>
      <c r="L125" s="1">
        <v>3945.9032258064522</v>
      </c>
      <c r="M125" s="1">
        <v>407.67999999999989</v>
      </c>
      <c r="N125" s="1">
        <v>17520.648230178089</v>
      </c>
      <c r="O125" s="1">
        <v>566.59943811158428</v>
      </c>
      <c r="P125" s="1">
        <v>1758.4862436626449</v>
      </c>
      <c r="Q125" s="1">
        <v>1657.249604524709</v>
      </c>
      <c r="R125" s="1">
        <v>140.71661832791531</v>
      </c>
      <c r="S125" s="1">
        <v>1340.567773144513</v>
      </c>
      <c r="T125" s="1">
        <v>2238.0090854534101</v>
      </c>
      <c r="U125" s="1">
        <v>0</v>
      </c>
      <c r="V125" s="1">
        <v>415.84</v>
      </c>
      <c r="W125" s="1">
        <v>1744.9338899152151</v>
      </c>
      <c r="X125" s="1">
        <v>1149.239543647785</v>
      </c>
      <c r="Y125" s="1">
        <v>217.74696552037261</v>
      </c>
      <c r="Z125" s="1">
        <v>2218.658087180791</v>
      </c>
      <c r="AA125" s="1">
        <v>302.21543651429442</v>
      </c>
      <c r="AB125" s="1">
        <v>242.78452216641469</v>
      </c>
      <c r="AC125" s="1">
        <v>1340.584604364147</v>
      </c>
      <c r="AD125" s="1">
        <v>424.93306617895161</v>
      </c>
      <c r="AE125" s="1">
        <v>5241.2244600219628</v>
      </c>
      <c r="AF125" s="1">
        <v>915.3</v>
      </c>
      <c r="AG125" s="1">
        <v>967.80000000000007</v>
      </c>
      <c r="AH125" s="1">
        <v>169.8465975701944</v>
      </c>
      <c r="AI125" s="1">
        <v>280.8000000000003</v>
      </c>
      <c r="AJ125" s="1">
        <v>910.54451777155464</v>
      </c>
      <c r="AK125" s="1">
        <v>6595.9510923139433</v>
      </c>
      <c r="AL125" s="1">
        <v>0</v>
      </c>
      <c r="AM125" s="1">
        <v>3133.9984950361172</v>
      </c>
      <c r="AN125" s="1">
        <v>44.571693674181077</v>
      </c>
      <c r="AO125" s="1">
        <v>0</v>
      </c>
      <c r="AP125" s="1">
        <v>465.33331256698358</v>
      </c>
      <c r="AQ125" s="1">
        <v>153.44712542382189</v>
      </c>
      <c r="AR125" s="1">
        <v>0</v>
      </c>
      <c r="AS125" s="1">
        <v>0</v>
      </c>
      <c r="AT125" s="1">
        <v>2785.8002316544921</v>
      </c>
      <c r="AU125" s="1">
        <v>841.98380636031652</v>
      </c>
      <c r="AV125" s="1">
        <v>812.73764288428856</v>
      </c>
      <c r="AW125" s="1">
        <v>2805.9477165333769</v>
      </c>
      <c r="AX125" s="1">
        <v>552.02055751208945</v>
      </c>
      <c r="AY125" s="1">
        <v>1253.869290625179</v>
      </c>
      <c r="AZ125" s="1">
        <v>424</v>
      </c>
      <c r="BA125" s="1">
        <v>683.09999999999991</v>
      </c>
      <c r="BB125" s="1">
        <v>504</v>
      </c>
      <c r="BC125" s="1">
        <v>408.01571977707852</v>
      </c>
      <c r="BD125" s="1">
        <v>128.368331272929</v>
      </c>
      <c r="BE125" s="1">
        <v>0</v>
      </c>
      <c r="BF125" s="1">
        <v>1346.9775644017791</v>
      </c>
      <c r="BG125" s="1">
        <v>350.7874988783305</v>
      </c>
      <c r="BH125" s="1">
        <v>3238.988865998484</v>
      </c>
      <c r="BI125" s="1">
        <v>239.7073933465476</v>
      </c>
      <c r="BJ125" s="1">
        <v>6087.0685589233126</v>
      </c>
      <c r="BK125" s="1">
        <v>738</v>
      </c>
      <c r="BL125" s="1">
        <v>413.5</v>
      </c>
      <c r="BM125" s="1">
        <v>639.96976419842053</v>
      </c>
      <c r="BN125" s="1">
        <v>0</v>
      </c>
      <c r="BO125" s="1">
        <v>172.65725038827381</v>
      </c>
      <c r="BP125" s="1">
        <v>541.14386525653481</v>
      </c>
      <c r="BQ125" s="1">
        <v>877.38025601855065</v>
      </c>
      <c r="BR125" s="1">
        <v>684.75</v>
      </c>
      <c r="BS125" s="1">
        <v>1976.976931759433</v>
      </c>
      <c r="BT125" s="1">
        <v>428.68124999999998</v>
      </c>
      <c r="BU125" s="1">
        <v>800.55000000000007</v>
      </c>
      <c r="BV125" s="1">
        <v>54.6</v>
      </c>
      <c r="BW125" s="1">
        <v>91.628171035274462</v>
      </c>
      <c r="BX125" s="1">
        <v>18568.975105010311</v>
      </c>
      <c r="BY125" s="1">
        <v>12079.65188880938</v>
      </c>
      <c r="BZ125" s="1">
        <v>288</v>
      </c>
      <c r="CA125" s="1">
        <v>3327.192844861635</v>
      </c>
      <c r="CB125" s="1">
        <v>920.42631647960116</v>
      </c>
      <c r="CC125" s="1">
        <v>61.341670337739323</v>
      </c>
      <c r="CD125" s="1">
        <v>72.189252814081939</v>
      </c>
      <c r="CE125" s="1">
        <v>301.91723150515139</v>
      </c>
      <c r="CF125" s="1">
        <v>1053.0852831667719</v>
      </c>
      <c r="CG125" s="1">
        <v>954.32518742967795</v>
      </c>
      <c r="CH125" s="1">
        <v>0</v>
      </c>
      <c r="CI125" s="1">
        <v>334.50632623085102</v>
      </c>
      <c r="CJ125" s="1">
        <v>178.63064037650281</v>
      </c>
      <c r="CK125" s="1">
        <v>535.11160132806458</v>
      </c>
      <c r="CL125" s="1">
        <v>397.38106094281483</v>
      </c>
      <c r="CM125" s="1">
        <v>162.93570934080739</v>
      </c>
      <c r="CN125" s="1">
        <v>109.97255643979661</v>
      </c>
      <c r="CO125" s="1">
        <v>580.37603187346338</v>
      </c>
      <c r="CP125" s="1">
        <v>0</v>
      </c>
      <c r="CQ125" s="1">
        <v>0</v>
      </c>
      <c r="CR125" s="1">
        <v>0</v>
      </c>
      <c r="CS125" s="1">
        <v>140.11892511989589</v>
      </c>
      <c r="CT125" s="1">
        <v>415.70395414989559</v>
      </c>
      <c r="CU125" s="1">
        <v>2529.1428440901232</v>
      </c>
      <c r="CV125" s="1">
        <v>135.75441252825121</v>
      </c>
      <c r="CW125" s="1">
        <v>1070.849183589514</v>
      </c>
      <c r="CX125" s="1">
        <v>437.4</v>
      </c>
      <c r="CY125" s="1">
        <v>597.65553544025283</v>
      </c>
      <c r="CZ125" s="1">
        <v>50</v>
      </c>
      <c r="DA125" s="1">
        <v>389.11856044595271</v>
      </c>
      <c r="DB125" s="1">
        <v>1317.773918255042</v>
      </c>
      <c r="DC125" s="1">
        <v>4261.2921597862087</v>
      </c>
      <c r="DD125" s="1">
        <v>4815.5206472731543</v>
      </c>
      <c r="DE125" s="1">
        <v>2458.625</v>
      </c>
      <c r="DF125" s="1">
        <v>122.4</v>
      </c>
      <c r="DG125" s="1">
        <v>1762.6156926243821</v>
      </c>
      <c r="DH125" s="1">
        <v>401.63961715644041</v>
      </c>
      <c r="DI125" s="1">
        <v>1930.982305827873</v>
      </c>
      <c r="DJ125" s="1">
        <v>1194.922628077675</v>
      </c>
      <c r="DK125" s="1">
        <v>1416.485054324693</v>
      </c>
      <c r="DL125" s="1">
        <v>227.08385335476439</v>
      </c>
      <c r="DM125" s="1">
        <v>141.22480523275479</v>
      </c>
      <c r="DN125" s="1">
        <v>161.03647450843761</v>
      </c>
      <c r="DO125" s="1">
        <v>690.3</v>
      </c>
      <c r="DP125" s="1">
        <v>1126.6970498295941</v>
      </c>
      <c r="DQ125" s="1">
        <v>0</v>
      </c>
      <c r="DR125" s="1">
        <v>0</v>
      </c>
      <c r="DS125" s="1">
        <v>0</v>
      </c>
      <c r="DU125" s="1">
        <v>0</v>
      </c>
      <c r="DV125" s="1">
        <v>0</v>
      </c>
      <c r="DW125" s="1">
        <v>165834.1762573673</v>
      </c>
      <c r="DX125" s="1" t="s">
        <v>468</v>
      </c>
    </row>
    <row r="126" spans="1:128" x14ac:dyDescent="0.2">
      <c r="A126" s="2" t="s">
        <v>469</v>
      </c>
      <c r="DW126" s="1">
        <v>0</v>
      </c>
      <c r="DX126" s="1" t="s">
        <v>469</v>
      </c>
    </row>
    <row r="127" spans="1:128" x14ac:dyDescent="0.2">
      <c r="A127" s="2" t="s">
        <v>470</v>
      </c>
      <c r="B127" s="1">
        <v>1240.24</v>
      </c>
      <c r="F127" s="1">
        <v>159.04</v>
      </c>
      <c r="G127" s="1">
        <v>26.64</v>
      </c>
      <c r="I127" s="1">
        <v>20.72</v>
      </c>
      <c r="J127" s="1">
        <v>14.8</v>
      </c>
      <c r="K127" s="1">
        <v>0</v>
      </c>
      <c r="N127" s="1">
        <v>2873.92</v>
      </c>
      <c r="O127" s="1">
        <v>18</v>
      </c>
      <c r="P127" s="1">
        <v>121.2</v>
      </c>
      <c r="Q127" s="1">
        <v>15.6</v>
      </c>
      <c r="T127" s="1">
        <v>77.7</v>
      </c>
      <c r="U127" s="1">
        <v>0</v>
      </c>
      <c r="V127" s="1">
        <v>415.84</v>
      </c>
      <c r="X127" s="1">
        <v>91.32</v>
      </c>
      <c r="Z127" s="1">
        <v>48</v>
      </c>
      <c r="AC127" s="1">
        <v>170.52</v>
      </c>
      <c r="AD127" s="1">
        <v>6.72</v>
      </c>
      <c r="AE127" s="1">
        <v>0</v>
      </c>
      <c r="AJ127" s="1">
        <v>184</v>
      </c>
      <c r="AK127" s="1">
        <v>325.8</v>
      </c>
      <c r="AL127" s="1">
        <v>0</v>
      </c>
      <c r="AM127" s="1">
        <v>6</v>
      </c>
      <c r="AN127" s="1">
        <v>7.2</v>
      </c>
      <c r="AO127" s="1">
        <v>0</v>
      </c>
      <c r="AP127" s="1">
        <v>49.92</v>
      </c>
      <c r="AT127" s="1">
        <v>161.25</v>
      </c>
      <c r="AU127" s="1">
        <v>62</v>
      </c>
      <c r="AV127" s="1">
        <v>0</v>
      </c>
      <c r="AW127" s="1">
        <v>12</v>
      </c>
      <c r="AX127" s="1">
        <v>0</v>
      </c>
      <c r="AY127" s="1">
        <v>43.5</v>
      </c>
      <c r="AZ127" s="1">
        <v>0</v>
      </c>
      <c r="BF127" s="1">
        <v>18</v>
      </c>
      <c r="BG127" s="1">
        <v>1.6</v>
      </c>
      <c r="BH127" s="1">
        <v>219</v>
      </c>
      <c r="BI127" s="1">
        <v>3</v>
      </c>
      <c r="BJ127" s="1">
        <v>74.400000000000006</v>
      </c>
      <c r="BL127" s="1">
        <v>0</v>
      </c>
      <c r="BQ127" s="1">
        <v>0</v>
      </c>
      <c r="BR127" s="1">
        <v>24</v>
      </c>
      <c r="BS127" s="1">
        <v>49.75</v>
      </c>
      <c r="BT127" s="1">
        <v>9</v>
      </c>
      <c r="BW127" s="1">
        <v>1.8</v>
      </c>
      <c r="BX127" s="1">
        <v>1035</v>
      </c>
      <c r="BY127" s="1">
        <v>1299.5999999999999</v>
      </c>
      <c r="BZ127" s="1">
        <v>0</v>
      </c>
      <c r="CA127" s="1">
        <v>75.599999999999994</v>
      </c>
      <c r="CB127" s="1">
        <v>43.5</v>
      </c>
      <c r="CE127" s="1">
        <v>0</v>
      </c>
      <c r="CL127" s="1">
        <v>51</v>
      </c>
      <c r="CO127" s="1">
        <v>15</v>
      </c>
      <c r="CU127" s="1">
        <v>43.2</v>
      </c>
      <c r="CV127" s="1">
        <v>0</v>
      </c>
      <c r="CX127" s="1">
        <v>164.16</v>
      </c>
      <c r="DA127" s="1">
        <v>5.58</v>
      </c>
      <c r="DB127" s="1">
        <v>18.25</v>
      </c>
      <c r="DC127" s="1">
        <v>30</v>
      </c>
      <c r="DD127" s="1">
        <v>114</v>
      </c>
      <c r="DE127" s="1">
        <v>22.5</v>
      </c>
      <c r="DG127" s="1">
        <v>22.5</v>
      </c>
      <c r="DH127" s="1">
        <v>48</v>
      </c>
      <c r="DJ127" s="1">
        <v>36</v>
      </c>
      <c r="DK127" s="1">
        <v>12</v>
      </c>
      <c r="DO127" s="1">
        <v>6</v>
      </c>
      <c r="DP127" s="1">
        <v>12</v>
      </c>
      <c r="DW127" s="1">
        <v>9606.3700000000026</v>
      </c>
      <c r="DX127" s="1" t="s">
        <v>470</v>
      </c>
    </row>
    <row r="128" spans="1:128" x14ac:dyDescent="0.2">
      <c r="A128" s="2" t="s">
        <v>471</v>
      </c>
      <c r="B128" s="1">
        <v>1133.68</v>
      </c>
      <c r="F128" s="1">
        <v>571.20000000000005</v>
      </c>
      <c r="G128" s="1">
        <v>245.68</v>
      </c>
      <c r="I128" s="1">
        <v>59.2</v>
      </c>
      <c r="J128" s="1">
        <v>183.52</v>
      </c>
      <c r="K128" s="1">
        <v>183.68</v>
      </c>
      <c r="N128" s="1">
        <v>5270.72</v>
      </c>
      <c r="O128" s="1">
        <v>68.400000000000006</v>
      </c>
      <c r="P128" s="1">
        <v>434.4</v>
      </c>
      <c r="Q128" s="1">
        <v>690.48</v>
      </c>
      <c r="T128" s="1">
        <v>517.26</v>
      </c>
      <c r="U128" s="1">
        <v>0</v>
      </c>
      <c r="X128" s="1">
        <v>147.6</v>
      </c>
      <c r="Z128" s="1">
        <v>483.6</v>
      </c>
      <c r="AC128" s="1">
        <v>226.24</v>
      </c>
      <c r="AD128" s="1">
        <v>10.08</v>
      </c>
      <c r="AE128" s="1">
        <v>789.6</v>
      </c>
      <c r="AJ128" s="1">
        <v>283.36</v>
      </c>
      <c r="AK128" s="1">
        <v>617.4</v>
      </c>
      <c r="AL128" s="1">
        <v>0</v>
      </c>
      <c r="AM128" s="1">
        <v>936</v>
      </c>
      <c r="AN128" s="1">
        <v>6.48</v>
      </c>
      <c r="AO128" s="1">
        <v>0</v>
      </c>
      <c r="AP128" s="1">
        <v>62.4</v>
      </c>
      <c r="AT128" s="1">
        <v>309.5</v>
      </c>
      <c r="AU128" s="1">
        <v>72.5</v>
      </c>
      <c r="AV128" s="1">
        <v>156</v>
      </c>
      <c r="AW128" s="1">
        <v>456</v>
      </c>
      <c r="AX128" s="1">
        <v>222</v>
      </c>
      <c r="AY128" s="1">
        <v>643.5</v>
      </c>
      <c r="AZ128" s="1">
        <v>24</v>
      </c>
      <c r="BF128" s="1">
        <v>320</v>
      </c>
      <c r="BG128" s="1">
        <v>5.6</v>
      </c>
      <c r="BH128" s="1">
        <v>844.5</v>
      </c>
      <c r="BI128" s="1">
        <v>8.5</v>
      </c>
      <c r="BJ128" s="1">
        <v>1368</v>
      </c>
      <c r="BL128" s="1">
        <v>13.5</v>
      </c>
      <c r="BQ128" s="1">
        <v>240</v>
      </c>
      <c r="BR128" s="1">
        <v>168</v>
      </c>
      <c r="BS128" s="1">
        <v>361</v>
      </c>
      <c r="BT128" s="1">
        <v>90</v>
      </c>
      <c r="BW128" s="1">
        <v>4.8</v>
      </c>
      <c r="BX128" s="1">
        <v>3177</v>
      </c>
      <c r="BY128" s="1">
        <v>2138.4</v>
      </c>
      <c r="BZ128" s="1">
        <v>0</v>
      </c>
      <c r="CA128" s="1">
        <v>939.6</v>
      </c>
      <c r="CB128" s="1">
        <v>313.5</v>
      </c>
      <c r="CE128" s="1">
        <v>0</v>
      </c>
      <c r="CL128" s="1">
        <v>48</v>
      </c>
      <c r="CO128" s="1">
        <v>36</v>
      </c>
      <c r="CU128" s="1">
        <v>712.8</v>
      </c>
      <c r="CV128" s="1">
        <v>0</v>
      </c>
      <c r="CX128" s="1">
        <v>273.24</v>
      </c>
      <c r="DA128" s="1">
        <v>100.44</v>
      </c>
      <c r="DB128" s="1">
        <v>493.5</v>
      </c>
      <c r="DC128" s="1">
        <v>523.5</v>
      </c>
      <c r="DD128" s="1">
        <v>612</v>
      </c>
      <c r="DE128" s="1">
        <v>348</v>
      </c>
      <c r="DG128" s="1">
        <v>367.5</v>
      </c>
      <c r="DH128" s="1">
        <v>27</v>
      </c>
      <c r="DJ128" s="1">
        <v>327</v>
      </c>
      <c r="DK128" s="1">
        <v>226</v>
      </c>
      <c r="DO128" s="1">
        <v>204</v>
      </c>
      <c r="DP128" s="1">
        <v>84</v>
      </c>
      <c r="DW128" s="1">
        <v>29179.86</v>
      </c>
      <c r="DX128" s="1" t="s">
        <v>471</v>
      </c>
    </row>
    <row r="129" spans="1:128" x14ac:dyDescent="0.2">
      <c r="A129" s="2" t="s">
        <v>472</v>
      </c>
      <c r="AO129" s="1">
        <v>0</v>
      </c>
      <c r="DW129" s="1">
        <v>0</v>
      </c>
    </row>
    <row r="130" spans="1:128" x14ac:dyDescent="0.2">
      <c r="A130" s="2" t="s">
        <v>472</v>
      </c>
      <c r="AO130" s="1">
        <v>0</v>
      </c>
      <c r="DW130" s="1">
        <v>0</v>
      </c>
    </row>
    <row r="131" spans="1:128" x14ac:dyDescent="0.2">
      <c r="A131" s="2" t="s">
        <v>473</v>
      </c>
      <c r="B131" s="1">
        <v>1677.855177826832</v>
      </c>
      <c r="C131" s="1">
        <v>790.32258064516134</v>
      </c>
      <c r="D131" s="1">
        <v>100</v>
      </c>
      <c r="E131" s="1">
        <v>310.38507291573632</v>
      </c>
      <c r="F131" s="1">
        <v>2011.4858290594859</v>
      </c>
      <c r="G131" s="1">
        <v>962.10717875744547</v>
      </c>
      <c r="H131" s="1">
        <v>451.61290322580652</v>
      </c>
      <c r="I131" s="1">
        <v>161.11431731902809</v>
      </c>
      <c r="J131" s="1">
        <v>558.90757315554652</v>
      </c>
      <c r="K131" s="1">
        <v>856.8</v>
      </c>
      <c r="L131" s="1">
        <v>3945.9032258064522</v>
      </c>
      <c r="M131" s="1">
        <v>407.67999999999989</v>
      </c>
      <c r="N131" s="1">
        <v>9376.008230178084</v>
      </c>
      <c r="O131" s="1">
        <v>480.19943811158419</v>
      </c>
      <c r="P131" s="1">
        <v>1202.886243662645</v>
      </c>
      <c r="Q131" s="1">
        <v>951.1696045247088</v>
      </c>
      <c r="R131" s="1">
        <v>140.71661832791531</v>
      </c>
      <c r="S131" s="1">
        <v>1340.567773144513</v>
      </c>
      <c r="T131" s="1">
        <v>1643.04908545341</v>
      </c>
      <c r="U131" s="1">
        <v>0</v>
      </c>
      <c r="V131" s="1">
        <v>0</v>
      </c>
      <c r="W131" s="1">
        <v>1744.9338899152151</v>
      </c>
      <c r="X131" s="1">
        <v>910.31954364778539</v>
      </c>
      <c r="Y131" s="1">
        <v>217.74696552037261</v>
      </c>
      <c r="Z131" s="1">
        <v>1687.0580871807899</v>
      </c>
      <c r="AA131" s="1">
        <v>302.21543651429442</v>
      </c>
      <c r="AB131" s="1">
        <v>242.78452216641469</v>
      </c>
      <c r="AC131" s="1">
        <v>943.82460436414704</v>
      </c>
      <c r="AD131" s="1">
        <v>408.13306617895159</v>
      </c>
      <c r="AE131" s="1">
        <v>4451.6244600219616</v>
      </c>
      <c r="AF131" s="1">
        <v>915.3</v>
      </c>
      <c r="AG131" s="1">
        <v>967.80000000000007</v>
      </c>
      <c r="AH131" s="1">
        <v>169.8465975701944</v>
      </c>
      <c r="AI131" s="1">
        <v>280.8000000000003</v>
      </c>
      <c r="AJ131" s="1">
        <v>443.18451777155462</v>
      </c>
      <c r="AK131" s="1">
        <v>5652.7510923139434</v>
      </c>
      <c r="AL131" s="1">
        <v>0</v>
      </c>
      <c r="AM131" s="1">
        <v>2191.9984950361172</v>
      </c>
      <c r="AN131" s="1">
        <v>30.891693674181081</v>
      </c>
      <c r="AO131" s="1">
        <v>0</v>
      </c>
      <c r="AP131" s="1">
        <v>353.01331256698359</v>
      </c>
      <c r="AQ131" s="1">
        <v>153.44712542382189</v>
      </c>
      <c r="AR131" s="1">
        <v>0</v>
      </c>
      <c r="AS131" s="1">
        <v>0</v>
      </c>
      <c r="AT131" s="1">
        <v>2315.0502316544921</v>
      </c>
      <c r="AU131" s="1">
        <v>707.48380636031652</v>
      </c>
      <c r="AV131" s="1">
        <v>656.73764288428856</v>
      </c>
      <c r="AW131" s="1">
        <v>2337.9477165333769</v>
      </c>
      <c r="AX131" s="1">
        <v>330.0205575120894</v>
      </c>
      <c r="AY131" s="1">
        <v>566.86929062517856</v>
      </c>
      <c r="AZ131" s="1">
        <v>400</v>
      </c>
      <c r="BA131" s="1">
        <v>683.09999999999991</v>
      </c>
      <c r="BB131" s="1">
        <v>504</v>
      </c>
      <c r="BC131" s="1">
        <v>408.01571977707852</v>
      </c>
      <c r="BD131" s="1">
        <v>128.368331272929</v>
      </c>
      <c r="BE131" s="1">
        <v>0</v>
      </c>
      <c r="BF131" s="1">
        <v>1008.977564401779</v>
      </c>
      <c r="BG131" s="1">
        <v>343.58749887833051</v>
      </c>
      <c r="BH131" s="1">
        <v>2175.488865998484</v>
      </c>
      <c r="BI131" s="1">
        <v>228.2073933465476</v>
      </c>
      <c r="BJ131" s="1">
        <v>4644.668558923313</v>
      </c>
      <c r="BK131" s="1">
        <v>738</v>
      </c>
      <c r="BL131" s="1">
        <v>400</v>
      </c>
      <c r="BM131" s="1">
        <v>639.96976419842053</v>
      </c>
      <c r="BN131" s="1">
        <v>0</v>
      </c>
      <c r="BO131" s="1">
        <v>172.65725038827381</v>
      </c>
      <c r="BP131" s="1">
        <v>541.14386525653481</v>
      </c>
      <c r="BQ131" s="1">
        <v>637.38025601855065</v>
      </c>
      <c r="BR131" s="1">
        <v>492.75</v>
      </c>
      <c r="BS131" s="1">
        <v>1566.226931759433</v>
      </c>
      <c r="BT131" s="1">
        <v>329.68124999999998</v>
      </c>
      <c r="BU131" s="1">
        <v>800.55000000000007</v>
      </c>
      <c r="BV131" s="1">
        <v>54.6</v>
      </c>
      <c r="BW131" s="1">
        <v>85.028171035274468</v>
      </c>
      <c r="BX131" s="1">
        <v>14356.97510501031</v>
      </c>
      <c r="BY131" s="1">
        <v>8641.6518888093779</v>
      </c>
      <c r="BZ131" s="1">
        <v>288</v>
      </c>
      <c r="CA131" s="1">
        <v>2311.9928448616351</v>
      </c>
      <c r="CB131" s="1">
        <v>563.42631647960116</v>
      </c>
      <c r="CC131" s="1">
        <v>61.341670337739323</v>
      </c>
      <c r="CD131" s="1">
        <v>72.189252814081939</v>
      </c>
      <c r="CE131" s="1">
        <v>301.91723150515139</v>
      </c>
      <c r="CF131" s="1">
        <v>1053.0852831667719</v>
      </c>
      <c r="CG131" s="1">
        <v>954.32518742967795</v>
      </c>
      <c r="CI131" s="1">
        <v>334.50632623085102</v>
      </c>
      <c r="CJ131" s="1">
        <v>178.63064037650281</v>
      </c>
      <c r="CK131" s="1">
        <v>535.11160132806458</v>
      </c>
      <c r="CL131" s="1">
        <v>298.38106094281483</v>
      </c>
      <c r="CM131" s="1">
        <v>162.93570934080739</v>
      </c>
      <c r="CN131" s="1">
        <v>109.97255643979661</v>
      </c>
      <c r="CO131" s="1">
        <v>529.37603187346338</v>
      </c>
      <c r="CP131" s="1">
        <v>0</v>
      </c>
      <c r="CQ131" s="1">
        <v>0</v>
      </c>
      <c r="CR131" s="1">
        <v>0</v>
      </c>
      <c r="CS131" s="1">
        <v>140.11892511989589</v>
      </c>
      <c r="CT131" s="1">
        <v>415.70395414989559</v>
      </c>
      <c r="CU131" s="1">
        <v>1773.1428440901229</v>
      </c>
      <c r="CV131" s="1">
        <v>135.75441252825121</v>
      </c>
      <c r="CW131" s="1">
        <v>1070.849183589514</v>
      </c>
      <c r="CX131" s="1">
        <v>0</v>
      </c>
      <c r="CY131" s="1">
        <v>597.65553544025283</v>
      </c>
      <c r="CZ131" s="1">
        <v>50</v>
      </c>
      <c r="DA131" s="1">
        <v>283.09856044595273</v>
      </c>
      <c r="DB131" s="1">
        <v>806.02391825504151</v>
      </c>
      <c r="DC131" s="1">
        <v>3707.7921597862091</v>
      </c>
      <c r="DD131" s="1">
        <v>4089.5206472731538</v>
      </c>
      <c r="DE131" s="1">
        <v>2088.125</v>
      </c>
      <c r="DF131" s="1">
        <v>122.4</v>
      </c>
      <c r="DG131" s="1">
        <v>1372.6156926243821</v>
      </c>
      <c r="DH131" s="1">
        <v>326.63961715644041</v>
      </c>
      <c r="DI131" s="1">
        <v>1930.982305827873</v>
      </c>
      <c r="DJ131" s="1">
        <v>831.92262807767497</v>
      </c>
      <c r="DK131" s="1">
        <v>1178.485054324693</v>
      </c>
      <c r="DL131" s="1">
        <v>227.08385335476439</v>
      </c>
      <c r="DM131" s="1">
        <v>141.22480523275479</v>
      </c>
      <c r="DN131" s="1">
        <v>161.03647450843761</v>
      </c>
      <c r="DO131" s="1">
        <v>480.3</v>
      </c>
      <c r="DP131" s="1">
        <v>1030.6970498295941</v>
      </c>
      <c r="DW131" s="1">
        <v>127047.9462573674</v>
      </c>
      <c r="DX131" s="1" t="s">
        <v>473</v>
      </c>
    </row>
    <row r="132" spans="1:128" x14ac:dyDescent="0.2">
      <c r="A132" s="2" t="s">
        <v>474</v>
      </c>
      <c r="B132" s="1">
        <v>1236.5351778268309</v>
      </c>
      <c r="C132" s="1">
        <v>790.32258064516134</v>
      </c>
      <c r="D132" s="1">
        <v>100</v>
      </c>
      <c r="E132" s="1">
        <v>310.38507291573632</v>
      </c>
      <c r="F132" s="1">
        <v>1541.645829059486</v>
      </c>
      <c r="G132" s="1">
        <v>494.8303488778995</v>
      </c>
      <c r="H132" s="1">
        <v>451.61290322580652</v>
      </c>
      <c r="I132" s="1">
        <v>161.11431731902809</v>
      </c>
      <c r="J132" s="1">
        <v>576.83346060233737</v>
      </c>
      <c r="K132" s="1">
        <v>856.8</v>
      </c>
      <c r="L132" s="1">
        <v>3945.9032258064522</v>
      </c>
      <c r="M132" s="1">
        <v>407.67999999999989</v>
      </c>
      <c r="N132" s="1">
        <v>17283.937256666199</v>
      </c>
      <c r="O132" s="1">
        <v>480.19943811158419</v>
      </c>
      <c r="P132" s="1">
        <v>1146.081185100679</v>
      </c>
      <c r="Q132" s="1">
        <v>901.1696045247088</v>
      </c>
      <c r="R132" s="1">
        <v>140.71661832791531</v>
      </c>
      <c r="S132" s="1">
        <v>1340.567773144513</v>
      </c>
      <c r="T132" s="1">
        <v>1643.04908545341</v>
      </c>
      <c r="U132" s="1">
        <v>0</v>
      </c>
      <c r="V132" s="1">
        <v>0</v>
      </c>
      <c r="W132" s="1">
        <v>1632.0980422347659</v>
      </c>
      <c r="X132" s="1">
        <v>910.31954364778539</v>
      </c>
      <c r="Y132" s="1">
        <v>242.74696552037261</v>
      </c>
      <c r="Z132" s="1">
        <v>1687.0580871807899</v>
      </c>
      <c r="AA132" s="1">
        <v>116.2552305150616</v>
      </c>
      <c r="AB132" s="1">
        <v>242.78452216641469</v>
      </c>
      <c r="AC132" s="1">
        <v>943.82460436414704</v>
      </c>
      <c r="AD132" s="1">
        <v>404.13306617895159</v>
      </c>
      <c r="AE132" s="1">
        <v>4451.6244600219616</v>
      </c>
      <c r="AF132" s="1">
        <v>915.3</v>
      </c>
      <c r="AG132" s="1">
        <v>967.80000000000007</v>
      </c>
      <c r="AH132" s="1">
        <v>169.8465975701944</v>
      </c>
      <c r="AI132" s="1">
        <v>280.8000000000003</v>
      </c>
      <c r="AJ132" s="1">
        <v>443.18451777155462</v>
      </c>
      <c r="AK132" s="1">
        <v>12035.60109231394</v>
      </c>
      <c r="AL132" s="1">
        <v>0</v>
      </c>
      <c r="AM132" s="1">
        <v>2191.9984950361172</v>
      </c>
      <c r="AN132" s="1">
        <v>30.891693674181081</v>
      </c>
      <c r="AO132" s="1">
        <v>0</v>
      </c>
      <c r="AP132" s="1">
        <v>353.01331256698359</v>
      </c>
      <c r="AQ132" s="1">
        <v>153.44712542382189</v>
      </c>
      <c r="AR132" s="1">
        <v>0</v>
      </c>
      <c r="AS132" s="1">
        <v>0</v>
      </c>
      <c r="AT132" s="1">
        <v>11674.56926843025</v>
      </c>
      <c r="AU132" s="1">
        <v>633.48380636031652</v>
      </c>
      <c r="AV132" s="1">
        <v>656.73764288428856</v>
      </c>
      <c r="AW132" s="1">
        <v>1329.347716533377</v>
      </c>
      <c r="AX132" s="1">
        <v>330.0205575120894</v>
      </c>
      <c r="AY132" s="1">
        <v>566.86929062517856</v>
      </c>
      <c r="AZ132" s="1">
        <v>400</v>
      </c>
      <c r="BA132" s="1">
        <v>683.09999999999991</v>
      </c>
      <c r="BB132" s="1">
        <v>504</v>
      </c>
      <c r="BC132" s="1">
        <v>408.01571977707852</v>
      </c>
      <c r="BD132" s="1">
        <v>128.368331272929</v>
      </c>
      <c r="BE132" s="1">
        <v>0</v>
      </c>
      <c r="BF132" s="1">
        <v>1008.977564401779</v>
      </c>
      <c r="BG132" s="1">
        <v>174.58749887833051</v>
      </c>
      <c r="BH132" s="1">
        <v>2210.488865998484</v>
      </c>
      <c r="BI132" s="1">
        <v>202.1448933465476</v>
      </c>
      <c r="BJ132" s="1">
        <v>4447.8685589233082</v>
      </c>
      <c r="BK132" s="1">
        <v>738</v>
      </c>
      <c r="BL132" s="1">
        <v>400</v>
      </c>
      <c r="BM132" s="1">
        <v>639.96976419842053</v>
      </c>
      <c r="BN132" s="1">
        <v>0</v>
      </c>
      <c r="BO132" s="1">
        <v>172.65725038827381</v>
      </c>
      <c r="BP132" s="1">
        <v>541.14386525653481</v>
      </c>
      <c r="BQ132" s="1">
        <v>637.38025601855065</v>
      </c>
      <c r="BR132" s="1">
        <v>492.75</v>
      </c>
      <c r="BS132" s="1">
        <v>1609.696269176211</v>
      </c>
      <c r="BT132" s="1">
        <v>329.68124999999998</v>
      </c>
      <c r="BU132" s="1">
        <v>800.55000000000007</v>
      </c>
      <c r="BV132" s="1">
        <v>54.6</v>
      </c>
      <c r="BW132" s="1">
        <v>85.028171035274468</v>
      </c>
      <c r="BX132" s="1">
        <v>11159.95484324515</v>
      </c>
      <c r="BY132" s="1">
        <v>16612.051888809379</v>
      </c>
      <c r="BZ132" s="1">
        <v>288</v>
      </c>
      <c r="CA132" s="1">
        <v>2311.9928448616351</v>
      </c>
      <c r="CB132" s="1">
        <v>563.42631647960116</v>
      </c>
      <c r="CC132" s="1">
        <v>61.341670337739323</v>
      </c>
      <c r="CD132" s="1">
        <v>72.189252814081939</v>
      </c>
      <c r="CE132" s="1">
        <v>301.91723150515139</v>
      </c>
      <c r="CF132" s="1">
        <v>1003.085283166772</v>
      </c>
      <c r="CG132" s="1">
        <v>1004.325187429678</v>
      </c>
      <c r="CI132" s="1">
        <v>334.50632623085102</v>
      </c>
      <c r="CJ132" s="1">
        <v>178.63064037650281</v>
      </c>
      <c r="CK132" s="1">
        <v>535.11160132806458</v>
      </c>
      <c r="CL132" s="1">
        <v>298.38106094281483</v>
      </c>
      <c r="CM132" s="1">
        <v>197.93570934080739</v>
      </c>
      <c r="CN132" s="1">
        <v>109.97255643979661</v>
      </c>
      <c r="CO132" s="1">
        <v>529.37603187346338</v>
      </c>
      <c r="CP132" s="1">
        <v>0</v>
      </c>
      <c r="CQ132" s="1">
        <v>0</v>
      </c>
      <c r="CR132" s="1">
        <v>0</v>
      </c>
      <c r="CS132" s="1">
        <v>140.11892511989589</v>
      </c>
      <c r="CT132" s="1">
        <v>415.70395414989559</v>
      </c>
      <c r="CU132" s="1">
        <v>1773.1428440901229</v>
      </c>
      <c r="CV132" s="1">
        <v>135.75441252825121</v>
      </c>
      <c r="CW132" s="1">
        <v>1020.8491835895099</v>
      </c>
      <c r="CX132" s="1">
        <v>0</v>
      </c>
      <c r="CY132" s="1">
        <v>625.85553544025277</v>
      </c>
      <c r="CZ132" s="1">
        <v>50</v>
      </c>
      <c r="DA132" s="1">
        <v>283.09856044595273</v>
      </c>
      <c r="DB132" s="1">
        <v>768.39891825504151</v>
      </c>
      <c r="DC132" s="1">
        <v>12282.10793543892</v>
      </c>
      <c r="DD132" s="1">
        <v>4089.5206472731538</v>
      </c>
      <c r="DE132" s="1">
        <v>659.79756557547603</v>
      </c>
      <c r="DF132" s="1">
        <v>122.4</v>
      </c>
      <c r="DG132" s="1">
        <v>1372.6156926243821</v>
      </c>
      <c r="DH132" s="1">
        <v>326.63961715644041</v>
      </c>
      <c r="DI132" s="1">
        <v>789.98230582787323</v>
      </c>
      <c r="DJ132" s="1">
        <v>831.92262807767497</v>
      </c>
      <c r="DK132" s="1">
        <v>1178.485054324693</v>
      </c>
      <c r="DL132" s="1">
        <v>227.08385335476439</v>
      </c>
      <c r="DM132" s="1">
        <v>141.22480523275479</v>
      </c>
      <c r="DN132" s="1">
        <v>186.03647450843761</v>
      </c>
      <c r="DO132" s="1">
        <v>480.3</v>
      </c>
      <c r="DP132" s="1">
        <v>1030.6970498295941</v>
      </c>
      <c r="DW132" s="1">
        <v>158336.0821828366</v>
      </c>
      <c r="DX132" s="1" t="s">
        <v>474</v>
      </c>
    </row>
    <row r="133" spans="1:128" x14ac:dyDescent="0.2">
      <c r="A133" s="2" t="s">
        <v>475</v>
      </c>
      <c r="B133" s="1">
        <v>1224.830177826831</v>
      </c>
      <c r="C133" s="1">
        <v>790.32258064516134</v>
      </c>
      <c r="D133" s="1">
        <v>100</v>
      </c>
      <c r="E133" s="1">
        <v>310.38507291573632</v>
      </c>
      <c r="F133" s="1">
        <v>1541.645829059486</v>
      </c>
      <c r="G133" s="1">
        <v>494.8303488778995</v>
      </c>
      <c r="H133" s="1">
        <v>451.61290322580652</v>
      </c>
      <c r="I133" s="1">
        <v>161.11431731902809</v>
      </c>
      <c r="J133" s="1">
        <v>576.83346060233737</v>
      </c>
      <c r="K133" s="1">
        <v>856.8</v>
      </c>
      <c r="L133" s="1">
        <v>3429.7741935483868</v>
      </c>
      <c r="M133" s="1">
        <v>407.67999999999989</v>
      </c>
      <c r="N133" s="1">
        <v>22633.137256666199</v>
      </c>
      <c r="O133" s="1">
        <v>480.19943811158419</v>
      </c>
      <c r="P133" s="1">
        <v>1126.081185100679</v>
      </c>
      <c r="Q133" s="1">
        <v>863.5446045247088</v>
      </c>
      <c r="R133" s="1">
        <v>140.71661832791531</v>
      </c>
      <c r="S133" s="1">
        <v>1340.567773144513</v>
      </c>
      <c r="T133" s="1">
        <v>1023.04908545341</v>
      </c>
      <c r="U133" s="1">
        <v>0</v>
      </c>
      <c r="V133" s="1">
        <v>0</v>
      </c>
      <c r="W133" s="1">
        <v>1584.1680422347661</v>
      </c>
      <c r="X133" s="1">
        <v>910.31954364778539</v>
      </c>
      <c r="Y133" s="1">
        <v>242.74696552037261</v>
      </c>
      <c r="Z133" s="1">
        <v>1687.0580871807899</v>
      </c>
      <c r="AA133" s="1">
        <v>116.2552305150616</v>
      </c>
      <c r="AB133" s="1">
        <v>242.78452216641469</v>
      </c>
      <c r="AC133" s="1">
        <v>943.82460436414704</v>
      </c>
      <c r="AD133" s="1">
        <v>398.13306617895159</v>
      </c>
      <c r="AE133" s="1">
        <v>4451.6244600219616</v>
      </c>
      <c r="AF133" s="1">
        <v>915.3</v>
      </c>
      <c r="AG133" s="1">
        <v>967.80000000000007</v>
      </c>
      <c r="AH133" s="1">
        <v>169.8465975701944</v>
      </c>
      <c r="AI133" s="1">
        <v>280.8000000000003</v>
      </c>
      <c r="AJ133" s="1">
        <v>443.18451777155462</v>
      </c>
      <c r="AK133" s="1">
        <v>8019.3885923139442</v>
      </c>
      <c r="AL133" s="1">
        <v>0</v>
      </c>
      <c r="AM133" s="1">
        <v>2191.9984950361172</v>
      </c>
      <c r="AN133" s="1">
        <v>30.891693674181081</v>
      </c>
      <c r="AO133" s="1">
        <v>0</v>
      </c>
      <c r="AP133" s="1">
        <v>353.01331256698359</v>
      </c>
      <c r="AQ133" s="1">
        <v>153.44712542382189</v>
      </c>
      <c r="AR133" s="1">
        <v>0</v>
      </c>
      <c r="AS133" s="1">
        <v>0</v>
      </c>
      <c r="AT133" s="1">
        <v>2284.0502316544921</v>
      </c>
      <c r="AU133" s="1">
        <v>633.48380636031652</v>
      </c>
      <c r="AV133" s="1">
        <v>656.73764288428856</v>
      </c>
      <c r="AW133" s="1">
        <v>2052.2003767223682</v>
      </c>
      <c r="AX133" s="1">
        <v>330.0205575120894</v>
      </c>
      <c r="AY133" s="1">
        <v>566.86929062517856</v>
      </c>
      <c r="AZ133" s="1">
        <v>400</v>
      </c>
      <c r="BA133" s="1">
        <v>683.09999999999991</v>
      </c>
      <c r="BB133" s="1">
        <v>504</v>
      </c>
      <c r="BC133" s="1">
        <v>408.01571977707852</v>
      </c>
      <c r="BD133" s="1">
        <v>128.368331272929</v>
      </c>
      <c r="BE133" s="1">
        <v>0</v>
      </c>
      <c r="BF133" s="1">
        <v>1008.977564401779</v>
      </c>
      <c r="BG133" s="1">
        <v>174.58749887833051</v>
      </c>
      <c r="BH133" s="1">
        <v>7490.4888659984836</v>
      </c>
      <c r="BI133" s="1">
        <v>202.1448933465476</v>
      </c>
      <c r="BJ133" s="1">
        <v>4947.8685589233082</v>
      </c>
      <c r="BK133" s="1">
        <v>738</v>
      </c>
      <c r="BL133" s="1">
        <v>400</v>
      </c>
      <c r="BM133" s="1">
        <v>639.96976419842053</v>
      </c>
      <c r="BN133" s="1">
        <v>0</v>
      </c>
      <c r="BO133" s="1">
        <v>172.65725038827381</v>
      </c>
      <c r="BP133" s="1">
        <v>541.14386525653481</v>
      </c>
      <c r="BQ133" s="1">
        <v>637.38025601855065</v>
      </c>
      <c r="BR133" s="1">
        <v>492.75</v>
      </c>
      <c r="BS133" s="1">
        <v>1553.383186917381</v>
      </c>
      <c r="BT133" s="1">
        <v>329.68124999999998</v>
      </c>
      <c r="BU133" s="1">
        <v>800.55000000000007</v>
      </c>
      <c r="BV133" s="1">
        <v>54.6</v>
      </c>
      <c r="BW133" s="1">
        <v>85.028171035274468</v>
      </c>
      <c r="BX133" s="1">
        <v>23150.94094233396</v>
      </c>
      <c r="BY133" s="1">
        <v>8719.4518888093808</v>
      </c>
      <c r="BZ133" s="1">
        <v>288</v>
      </c>
      <c r="CA133" s="1">
        <v>2311.9928448616351</v>
      </c>
      <c r="CB133" s="1">
        <v>563.42631647960116</v>
      </c>
      <c r="CC133" s="1">
        <v>61.341670337739323</v>
      </c>
      <c r="CD133" s="1">
        <v>72.189252814081939</v>
      </c>
      <c r="CE133" s="1">
        <v>301.91723150515139</v>
      </c>
      <c r="CF133" s="1">
        <v>753.99246284374453</v>
      </c>
      <c r="CG133" s="1">
        <v>974.92518742967809</v>
      </c>
      <c r="CI133" s="1">
        <v>334.50632623085102</v>
      </c>
      <c r="CJ133" s="1">
        <v>178.63064037650281</v>
      </c>
      <c r="CK133" s="1">
        <v>535.11160132806458</v>
      </c>
      <c r="CL133" s="1">
        <v>298.38106094281483</v>
      </c>
      <c r="CM133" s="1">
        <v>197.93570934080739</v>
      </c>
      <c r="CN133" s="1">
        <v>109.97255643979661</v>
      </c>
      <c r="CO133" s="1">
        <v>529.37603187346338</v>
      </c>
      <c r="CP133" s="1">
        <v>0</v>
      </c>
      <c r="CQ133" s="1">
        <v>0</v>
      </c>
      <c r="CR133" s="1">
        <v>0</v>
      </c>
      <c r="CS133" s="1">
        <v>140.11892511989589</v>
      </c>
      <c r="CT133" s="1">
        <v>2215.7039541498962</v>
      </c>
      <c r="CU133" s="1">
        <v>1773.1428440901229</v>
      </c>
      <c r="CV133" s="1">
        <v>135.75441252825121</v>
      </c>
      <c r="CW133" s="1">
        <v>920.8491835895137</v>
      </c>
      <c r="CX133" s="1">
        <v>0</v>
      </c>
      <c r="CY133" s="1">
        <v>575.85553544025277</v>
      </c>
      <c r="CZ133" s="1">
        <v>50</v>
      </c>
      <c r="DA133" s="1">
        <v>283.09856044595273</v>
      </c>
      <c r="DB133" s="1">
        <v>768.39891825504151</v>
      </c>
      <c r="DC133" s="1">
        <v>8722.8891854389203</v>
      </c>
      <c r="DD133" s="1">
        <v>4156.7706472731543</v>
      </c>
      <c r="DE133" s="1">
        <v>659.79756557547603</v>
      </c>
      <c r="DF133" s="1">
        <v>122.4</v>
      </c>
      <c r="DG133" s="1">
        <v>1372.6156926243821</v>
      </c>
      <c r="DH133" s="1">
        <v>326.63961715644041</v>
      </c>
      <c r="DI133" s="1">
        <v>4741.3823058278731</v>
      </c>
      <c r="DJ133" s="1">
        <v>831.92262807767497</v>
      </c>
      <c r="DK133" s="1">
        <v>1178.485054324693</v>
      </c>
      <c r="DL133" s="1">
        <v>227.08385335476439</v>
      </c>
      <c r="DM133" s="1">
        <v>141.22480523275479</v>
      </c>
      <c r="DN133" s="1">
        <v>186.03647450843761</v>
      </c>
      <c r="DO133" s="1">
        <v>480.3</v>
      </c>
      <c r="DP133" s="1">
        <v>1030.6970498295941</v>
      </c>
      <c r="DW133" s="1">
        <v>161395.0257204987</v>
      </c>
      <c r="DX133" s="1" t="s">
        <v>475</v>
      </c>
    </row>
    <row r="134" spans="1:128" x14ac:dyDescent="0.2">
      <c r="A134" s="2" t="s">
        <v>476</v>
      </c>
      <c r="B134" s="1">
        <v>1224.830177826831</v>
      </c>
      <c r="C134" s="1">
        <v>790.32258064516134</v>
      </c>
      <c r="D134" s="1">
        <v>100</v>
      </c>
      <c r="E134" s="1">
        <v>310.38507291573632</v>
      </c>
      <c r="F134" s="1">
        <v>2031.645829059486</v>
      </c>
      <c r="G134" s="1">
        <v>994.8303488778995</v>
      </c>
      <c r="H134" s="1">
        <v>451.61290322580652</v>
      </c>
      <c r="I134" s="1">
        <v>161.11431731902809</v>
      </c>
      <c r="J134" s="1">
        <v>651.83346060233737</v>
      </c>
      <c r="K134" s="1">
        <v>856.8</v>
      </c>
      <c r="L134" s="1">
        <v>3429.7741935483868</v>
      </c>
      <c r="M134" s="1">
        <v>407.67999999999989</v>
      </c>
      <c r="N134" s="1">
        <v>8683.137256666203</v>
      </c>
      <c r="O134" s="1">
        <v>480.19943811158419</v>
      </c>
      <c r="P134" s="1">
        <v>1096.253547200319</v>
      </c>
      <c r="Q134" s="1">
        <v>863.5446045247088</v>
      </c>
      <c r="R134" s="1">
        <v>140.71661832791531</v>
      </c>
      <c r="S134" s="1">
        <v>1340.567773144513</v>
      </c>
      <c r="T134" s="1">
        <v>1041.46408545341</v>
      </c>
      <c r="U134" s="1">
        <v>0</v>
      </c>
      <c r="V134" s="1">
        <v>0</v>
      </c>
      <c r="W134" s="1">
        <v>1577.3180422347659</v>
      </c>
      <c r="X134" s="1">
        <v>1597.957043647785</v>
      </c>
      <c r="Y134" s="1">
        <v>251.13751209923549</v>
      </c>
      <c r="Z134" s="1">
        <v>1687.0580871807899</v>
      </c>
      <c r="AA134" s="1">
        <v>116.2552305150616</v>
      </c>
      <c r="AB134" s="1">
        <v>242.78452216641469</v>
      </c>
      <c r="AC134" s="1">
        <v>1443.824604364147</v>
      </c>
      <c r="AD134" s="1">
        <v>434.59198715430739</v>
      </c>
      <c r="AE134" s="1">
        <v>4451.6244600219616</v>
      </c>
      <c r="AF134" s="1">
        <v>915.3</v>
      </c>
      <c r="AG134" s="1">
        <v>967.80000000000007</v>
      </c>
      <c r="AH134" s="1">
        <v>169.8465975701944</v>
      </c>
      <c r="AI134" s="1">
        <v>280.8000000000003</v>
      </c>
      <c r="AJ134" s="1">
        <v>443.18451777155462</v>
      </c>
      <c r="AK134" s="1">
        <v>5668.2043975982306</v>
      </c>
      <c r="AL134" s="1">
        <v>0</v>
      </c>
      <c r="AM134" s="1">
        <v>2191.9984950361172</v>
      </c>
      <c r="AN134" s="1">
        <v>30.891693674181081</v>
      </c>
      <c r="AO134" s="1">
        <v>0</v>
      </c>
      <c r="AP134" s="1">
        <v>351.2933125669839</v>
      </c>
      <c r="AQ134" s="1">
        <v>153.44712542382189</v>
      </c>
      <c r="AR134" s="1">
        <v>0</v>
      </c>
      <c r="AS134" s="1">
        <v>0</v>
      </c>
      <c r="AT134" s="1">
        <v>2284.0502316544921</v>
      </c>
      <c r="AU134" s="1">
        <v>633.48380636031652</v>
      </c>
      <c r="AV134" s="1">
        <v>656.73764288428856</v>
      </c>
      <c r="AW134" s="1">
        <v>1904.846711384846</v>
      </c>
      <c r="AX134" s="1">
        <v>330.0205575120894</v>
      </c>
      <c r="AY134" s="1">
        <v>566.86929062517856</v>
      </c>
      <c r="AZ134" s="1">
        <v>142.8684406134912</v>
      </c>
      <c r="BA134" s="1">
        <v>683.09999999999991</v>
      </c>
      <c r="BB134" s="1">
        <v>504</v>
      </c>
      <c r="BC134" s="1">
        <v>408.01571977707852</v>
      </c>
      <c r="BD134" s="1">
        <v>128.368331272929</v>
      </c>
      <c r="BE134" s="1">
        <v>0</v>
      </c>
      <c r="BF134" s="1">
        <v>1008.977564401779</v>
      </c>
      <c r="BG134" s="1">
        <v>164.58749887833051</v>
      </c>
      <c r="BH134" s="1">
        <v>5925.4888659984836</v>
      </c>
      <c r="BI134" s="1">
        <v>202.1448933465476</v>
      </c>
      <c r="BJ134" s="1">
        <v>5170.2685589233088</v>
      </c>
      <c r="BK134" s="1">
        <v>738</v>
      </c>
      <c r="BL134" s="1">
        <v>118.1105139544687</v>
      </c>
      <c r="BM134" s="1">
        <v>639.96976419842053</v>
      </c>
      <c r="BN134" s="1">
        <v>0</v>
      </c>
      <c r="BO134" s="1">
        <v>172.65725038827381</v>
      </c>
      <c r="BP134" s="1">
        <v>541.14386525653481</v>
      </c>
      <c r="BQ134" s="1">
        <v>637.38025601855065</v>
      </c>
      <c r="BR134" s="1">
        <v>492.75</v>
      </c>
      <c r="BS134" s="1">
        <v>1549.508186917381</v>
      </c>
      <c r="BT134" s="1">
        <v>329.68124999999998</v>
      </c>
      <c r="BU134" s="1">
        <v>800.55000000000007</v>
      </c>
      <c r="BV134" s="1">
        <v>54.6</v>
      </c>
      <c r="BW134" s="1">
        <v>85.028171035274468</v>
      </c>
      <c r="BX134" s="1">
        <v>14136.14240362093</v>
      </c>
      <c r="BY134" s="1">
        <v>7858.4518888093789</v>
      </c>
      <c r="BZ134" s="1">
        <v>288</v>
      </c>
      <c r="CA134" s="1">
        <v>2311.9928448616351</v>
      </c>
      <c r="CB134" s="1">
        <v>563.42631647960116</v>
      </c>
      <c r="CC134" s="1">
        <v>61.341670337739323</v>
      </c>
      <c r="CD134" s="1">
        <v>72.189252814081939</v>
      </c>
      <c r="CE134" s="1">
        <v>301.91723150515139</v>
      </c>
      <c r="CF134" s="1">
        <v>590.69246284374435</v>
      </c>
      <c r="CG134" s="1">
        <v>542.47665929225423</v>
      </c>
      <c r="CI134" s="1">
        <v>200.893826230851</v>
      </c>
      <c r="CJ134" s="1">
        <v>178.63064037650281</v>
      </c>
      <c r="CK134" s="1">
        <v>717.02410132806426</v>
      </c>
      <c r="CL134" s="1">
        <v>298.38106094281483</v>
      </c>
      <c r="CM134" s="1">
        <v>162.93570934080739</v>
      </c>
      <c r="CN134" s="1">
        <v>109.97255643979661</v>
      </c>
      <c r="CO134" s="1">
        <v>529.37603187346338</v>
      </c>
      <c r="CP134" s="1">
        <v>0</v>
      </c>
      <c r="CQ134" s="1">
        <v>0</v>
      </c>
      <c r="CR134" s="1">
        <v>0</v>
      </c>
      <c r="CS134" s="1">
        <v>140.11892511989589</v>
      </c>
      <c r="CT134" s="1">
        <v>1015.703954149896</v>
      </c>
      <c r="CU134" s="1">
        <v>1773.1428440901229</v>
      </c>
      <c r="CV134" s="1">
        <v>135.75441252825121</v>
      </c>
      <c r="CW134" s="1">
        <v>920.8491835895137</v>
      </c>
      <c r="CX134" s="1">
        <v>0</v>
      </c>
      <c r="CY134" s="1">
        <v>533.95553544025279</v>
      </c>
      <c r="CZ134" s="1">
        <v>50</v>
      </c>
      <c r="DA134" s="1">
        <v>283.09856044595273</v>
      </c>
      <c r="DB134" s="1">
        <v>768.39891825504151</v>
      </c>
      <c r="DC134" s="1">
        <v>6212.8891854389203</v>
      </c>
      <c r="DD134" s="1">
        <v>4156.7706472731543</v>
      </c>
      <c r="DE134" s="1">
        <v>659.79756557547603</v>
      </c>
      <c r="DF134" s="1">
        <v>122.4</v>
      </c>
      <c r="DG134" s="1">
        <v>1372.6156926243821</v>
      </c>
      <c r="DH134" s="1">
        <v>326.63961715644041</v>
      </c>
      <c r="DI134" s="1">
        <v>383.94258753198551</v>
      </c>
      <c r="DJ134" s="1">
        <v>831.92262807767497</v>
      </c>
      <c r="DK134" s="1">
        <v>1178.485054324693</v>
      </c>
      <c r="DL134" s="1">
        <v>227.08385335476439</v>
      </c>
      <c r="DM134" s="1">
        <v>141.22480523275479</v>
      </c>
      <c r="DN134" s="1">
        <v>161.03647450843761</v>
      </c>
      <c r="DO134" s="1">
        <v>480.3</v>
      </c>
      <c r="DP134" s="1">
        <v>1030.6970498295941</v>
      </c>
      <c r="DW134" s="1">
        <v>126735.909359521</v>
      </c>
      <c r="DX134" s="1" t="s">
        <v>476</v>
      </c>
    </row>
    <row r="135" spans="1:128" x14ac:dyDescent="0.2">
      <c r="A135" s="2" t="s">
        <v>477</v>
      </c>
      <c r="B135" s="1">
        <v>1224.830177826831</v>
      </c>
      <c r="C135" s="1">
        <v>790.32258064516134</v>
      </c>
      <c r="D135" s="1">
        <v>100</v>
      </c>
      <c r="E135" s="1">
        <v>310.38507291573632</v>
      </c>
      <c r="F135" s="1">
        <v>2211.4858290594862</v>
      </c>
      <c r="G135" s="1">
        <v>594.8303488778995</v>
      </c>
      <c r="H135" s="1">
        <v>451.61290322580652</v>
      </c>
      <c r="I135" s="1">
        <v>161.11431731902809</v>
      </c>
      <c r="J135" s="1">
        <v>651.83346060233737</v>
      </c>
      <c r="K135" s="1">
        <v>856.8</v>
      </c>
      <c r="L135" s="1">
        <v>3429.7741935483868</v>
      </c>
      <c r="M135" s="1">
        <v>407.67999999999989</v>
      </c>
      <c r="N135" s="1">
        <v>16665.377256666201</v>
      </c>
      <c r="O135" s="1">
        <v>480.19943811158419</v>
      </c>
      <c r="P135" s="1">
        <v>1096.253547200319</v>
      </c>
      <c r="Q135" s="1">
        <v>863.5446045247088</v>
      </c>
      <c r="R135" s="1">
        <v>140.71661832791531</v>
      </c>
      <c r="S135" s="1">
        <v>1340.567773144513</v>
      </c>
      <c r="T135" s="1">
        <v>961.46408545341046</v>
      </c>
      <c r="U135" s="1">
        <v>0</v>
      </c>
      <c r="V135" s="1">
        <v>0</v>
      </c>
      <c r="W135" s="1">
        <v>1577.3180422347659</v>
      </c>
      <c r="X135" s="1">
        <v>997.95704364778544</v>
      </c>
      <c r="Y135" s="1">
        <v>251.13751209923549</v>
      </c>
      <c r="Z135" s="1">
        <v>1687.0580871807899</v>
      </c>
      <c r="AA135" s="1">
        <v>116.2552305150616</v>
      </c>
      <c r="AB135" s="1">
        <v>242.78452216641469</v>
      </c>
      <c r="AC135" s="1">
        <v>1043.824604364147</v>
      </c>
      <c r="AD135" s="1">
        <v>434.59198715430739</v>
      </c>
      <c r="AE135" s="1">
        <v>4451.6244600219616</v>
      </c>
      <c r="AF135" s="1">
        <v>915.3</v>
      </c>
      <c r="AG135" s="1">
        <v>967.80000000000007</v>
      </c>
      <c r="AH135" s="1">
        <v>169.8465975701944</v>
      </c>
      <c r="AI135" s="1">
        <v>280.8000000000003</v>
      </c>
      <c r="AJ135" s="1">
        <v>443.18451777155462</v>
      </c>
      <c r="AK135" s="1">
        <v>2381.004397598233</v>
      </c>
      <c r="AL135" s="1">
        <v>0</v>
      </c>
      <c r="AM135" s="1">
        <v>2191.9984950361172</v>
      </c>
      <c r="AN135" s="1">
        <v>30.891693674181081</v>
      </c>
      <c r="AO135" s="1">
        <v>0</v>
      </c>
      <c r="AP135" s="1">
        <v>351.2933125669839</v>
      </c>
      <c r="AQ135" s="1">
        <v>153.44712542382189</v>
      </c>
      <c r="AR135" s="1">
        <v>0</v>
      </c>
      <c r="AS135" s="1">
        <v>0</v>
      </c>
      <c r="AT135" s="1">
        <v>2315.0502316544921</v>
      </c>
      <c r="AU135" s="1">
        <v>605.85499884643536</v>
      </c>
      <c r="AV135" s="1">
        <v>656.73764288428856</v>
      </c>
      <c r="AW135" s="1">
        <v>1604.846711384846</v>
      </c>
      <c r="AX135" s="1">
        <v>330.0205575120894</v>
      </c>
      <c r="AY135" s="1">
        <v>566.86929062517856</v>
      </c>
      <c r="AZ135" s="1">
        <v>142.8684406134912</v>
      </c>
      <c r="BA135" s="1">
        <v>683.09999999999991</v>
      </c>
      <c r="BB135" s="1">
        <v>504</v>
      </c>
      <c r="BC135" s="1">
        <v>408.01571977707852</v>
      </c>
      <c r="BD135" s="1">
        <v>128.368331272929</v>
      </c>
      <c r="BE135" s="1">
        <v>0</v>
      </c>
      <c r="BF135" s="1">
        <v>1008.977564401779</v>
      </c>
      <c r="BG135" s="1">
        <v>164.58749887833051</v>
      </c>
      <c r="BH135" s="1">
        <v>2175.488865998484</v>
      </c>
      <c r="BI135" s="1">
        <v>202.1448933465476</v>
      </c>
      <c r="BJ135" s="1">
        <v>4870.2685589233088</v>
      </c>
      <c r="BK135" s="1">
        <v>738</v>
      </c>
      <c r="BL135" s="1">
        <v>118.1105139544687</v>
      </c>
      <c r="BM135" s="1">
        <v>639.96976419842053</v>
      </c>
      <c r="BN135" s="1">
        <v>0</v>
      </c>
      <c r="BO135" s="1">
        <v>172.65725038827381</v>
      </c>
      <c r="BP135" s="1">
        <v>541.14386525653481</v>
      </c>
      <c r="BQ135" s="1">
        <v>637.38025601855065</v>
      </c>
      <c r="BR135" s="1">
        <v>492.75</v>
      </c>
      <c r="BS135" s="1">
        <v>1532.508186917381</v>
      </c>
      <c r="BT135" s="1">
        <v>329.68124999999998</v>
      </c>
      <c r="BU135" s="1">
        <v>800.55000000000007</v>
      </c>
      <c r="BV135" s="1">
        <v>54.6</v>
      </c>
      <c r="BW135" s="1">
        <v>85.028171035274468</v>
      </c>
      <c r="BX135" s="1">
        <v>16373.574178560881</v>
      </c>
      <c r="BY135" s="1">
        <v>7858.4518888093789</v>
      </c>
      <c r="BZ135" s="1">
        <v>288</v>
      </c>
      <c r="CA135" s="1">
        <v>2311.9928448616351</v>
      </c>
      <c r="CB135" s="1">
        <v>563.42631647960116</v>
      </c>
      <c r="CC135" s="1">
        <v>61.341670337739323</v>
      </c>
      <c r="CD135" s="1">
        <v>72.189252814081939</v>
      </c>
      <c r="CE135" s="1">
        <v>301.91723150515139</v>
      </c>
      <c r="CF135" s="1">
        <v>500.81746284374441</v>
      </c>
      <c r="CG135" s="1">
        <v>542.47665929225423</v>
      </c>
      <c r="CI135" s="1">
        <v>200.893826230851</v>
      </c>
      <c r="CJ135" s="1">
        <v>178.63064037650281</v>
      </c>
      <c r="CK135" s="1">
        <v>417.02410132806432</v>
      </c>
      <c r="CL135" s="1">
        <v>298.38106094281483</v>
      </c>
      <c r="CM135" s="1">
        <v>162.93570934080739</v>
      </c>
      <c r="CN135" s="1">
        <v>109.97255643979661</v>
      </c>
      <c r="CO135" s="1">
        <v>529.37603187346338</v>
      </c>
      <c r="CP135" s="1">
        <v>0</v>
      </c>
      <c r="CQ135" s="1">
        <v>0</v>
      </c>
      <c r="CR135" s="1">
        <v>0</v>
      </c>
      <c r="CS135" s="1">
        <v>140.11892511989589</v>
      </c>
      <c r="CT135" s="1">
        <v>562.25103345166099</v>
      </c>
      <c r="CU135" s="1">
        <v>1773.1428440901229</v>
      </c>
      <c r="CV135" s="1">
        <v>135.75441252825121</v>
      </c>
      <c r="CW135" s="1">
        <v>920.8491835895137</v>
      </c>
      <c r="CX135" s="1">
        <v>0</v>
      </c>
      <c r="CY135" s="1">
        <v>533.95553544025279</v>
      </c>
      <c r="CZ135" s="1">
        <v>50</v>
      </c>
      <c r="DA135" s="1">
        <v>283.09856044595273</v>
      </c>
      <c r="DB135" s="1">
        <v>1456.023918255042</v>
      </c>
      <c r="DC135" s="1">
        <v>2891.202632432774</v>
      </c>
      <c r="DD135" s="1">
        <v>4089.5206472731538</v>
      </c>
      <c r="DE135" s="1">
        <v>659.79756557547603</v>
      </c>
      <c r="DF135" s="1">
        <v>122.4</v>
      </c>
      <c r="DG135" s="1">
        <v>1372.6156926243821</v>
      </c>
      <c r="DH135" s="1">
        <v>326.63961715644041</v>
      </c>
      <c r="DI135" s="1">
        <v>383.94258753198551</v>
      </c>
      <c r="DJ135" s="1">
        <v>831.92262807767497</v>
      </c>
      <c r="DK135" s="1">
        <v>1178.485054324693</v>
      </c>
      <c r="DL135" s="1">
        <v>227.08385335476439</v>
      </c>
      <c r="DM135" s="1">
        <v>141.22480523275479</v>
      </c>
      <c r="DN135" s="1">
        <v>161.03647450843761</v>
      </c>
      <c r="DO135" s="1">
        <v>480.3</v>
      </c>
      <c r="DP135" s="1">
        <v>1030.6970498295941</v>
      </c>
      <c r="DW135" s="1">
        <v>124459.95285324271</v>
      </c>
      <c r="DX135" s="1" t="s">
        <v>477</v>
      </c>
    </row>
    <row r="136" spans="1:128" x14ac:dyDescent="0.2">
      <c r="A136" s="2" t="s">
        <v>478</v>
      </c>
      <c r="B136" s="1">
        <v>1224.830177826831</v>
      </c>
      <c r="C136" s="1">
        <v>790.32258064516134</v>
      </c>
      <c r="D136" s="1">
        <v>100</v>
      </c>
      <c r="E136" s="1">
        <v>310.38507291573632</v>
      </c>
      <c r="F136" s="1">
        <v>2111.4858290594862</v>
      </c>
      <c r="G136" s="1">
        <v>594.8303488778995</v>
      </c>
      <c r="H136" s="1">
        <v>451.61290322580652</v>
      </c>
      <c r="I136" s="1">
        <v>161.11431731902809</v>
      </c>
      <c r="J136" s="1">
        <v>576.83346060233737</v>
      </c>
      <c r="K136" s="1">
        <v>4500</v>
      </c>
      <c r="L136" s="1">
        <v>3429.7741935483868</v>
      </c>
      <c r="M136" s="1">
        <v>407.67999999999989</v>
      </c>
      <c r="N136" s="1">
        <v>9547.217256666203</v>
      </c>
      <c r="O136" s="1">
        <v>480.19943811158419</v>
      </c>
      <c r="P136" s="1">
        <v>1096.253547200319</v>
      </c>
      <c r="Q136" s="1">
        <v>863.5446045247088</v>
      </c>
      <c r="R136" s="1">
        <v>140.71661832791531</v>
      </c>
      <c r="S136" s="1">
        <v>1340.567773144513</v>
      </c>
      <c r="T136" s="1">
        <v>943.04908545341016</v>
      </c>
      <c r="U136" s="1">
        <v>0</v>
      </c>
      <c r="V136" s="1">
        <v>0</v>
      </c>
      <c r="W136" s="1">
        <v>1677.3180422347659</v>
      </c>
      <c r="X136" s="1">
        <v>661.51954364778544</v>
      </c>
      <c r="Y136" s="1">
        <v>251.13751209923549</v>
      </c>
      <c r="Z136" s="1">
        <v>1687.0580871807899</v>
      </c>
      <c r="AA136" s="1">
        <v>116.2552305150616</v>
      </c>
      <c r="AB136" s="1">
        <v>242.78452216641469</v>
      </c>
      <c r="AC136" s="1">
        <v>1043.824604364147</v>
      </c>
      <c r="AD136" s="1">
        <v>434.59198715430739</v>
      </c>
      <c r="AE136" s="1">
        <v>4451.6244600219616</v>
      </c>
      <c r="AF136" s="1">
        <v>915.3</v>
      </c>
      <c r="AG136" s="1">
        <v>967.80000000000007</v>
      </c>
      <c r="AH136" s="1">
        <v>169.8465975701944</v>
      </c>
      <c r="AI136" s="1">
        <v>280.8000000000003</v>
      </c>
      <c r="AJ136" s="1">
        <v>443.18451777155462</v>
      </c>
      <c r="AK136" s="1">
        <v>2696.6543975982322</v>
      </c>
      <c r="AL136" s="1">
        <v>0</v>
      </c>
      <c r="AM136" s="1">
        <v>2191.9984950361172</v>
      </c>
      <c r="AN136" s="1">
        <v>30.891693674181081</v>
      </c>
      <c r="AO136" s="1">
        <v>0</v>
      </c>
      <c r="AP136" s="1">
        <v>348.01331256698359</v>
      </c>
      <c r="AQ136" s="1">
        <v>153.44712542382189</v>
      </c>
      <c r="AR136" s="1">
        <v>0</v>
      </c>
      <c r="AS136" s="1">
        <v>0</v>
      </c>
      <c r="AT136" s="1">
        <v>8682.0692684302539</v>
      </c>
      <c r="AU136" s="1">
        <v>362.58557117685069</v>
      </c>
      <c r="AV136" s="1">
        <v>656.73764288428856</v>
      </c>
      <c r="AW136" s="1">
        <v>1504.846711384846</v>
      </c>
      <c r="AX136" s="1">
        <v>330.0205575120894</v>
      </c>
      <c r="AY136" s="1">
        <v>566.86929062517856</v>
      </c>
      <c r="AZ136" s="1">
        <v>142.8684406134912</v>
      </c>
      <c r="BA136" s="1">
        <v>683.09999999999991</v>
      </c>
      <c r="BB136" s="1">
        <v>504</v>
      </c>
      <c r="BC136" s="1">
        <v>408.01571977707852</v>
      </c>
      <c r="BD136" s="1">
        <v>128.368331272929</v>
      </c>
      <c r="BE136" s="1">
        <v>0</v>
      </c>
      <c r="BF136" s="1">
        <v>1008.977564401779</v>
      </c>
      <c r="BG136" s="1">
        <v>164.58749887833051</v>
      </c>
      <c r="BH136" s="1">
        <v>1602.238865998484</v>
      </c>
      <c r="BI136" s="1">
        <v>202.1448933465476</v>
      </c>
      <c r="BJ136" s="1">
        <v>4570.2685589233088</v>
      </c>
      <c r="BK136" s="1">
        <v>738</v>
      </c>
      <c r="BL136" s="1">
        <v>118.1105139544687</v>
      </c>
      <c r="BM136" s="1">
        <v>639.96976419842053</v>
      </c>
      <c r="BN136" s="1">
        <v>0</v>
      </c>
      <c r="BO136" s="1">
        <v>172.65725038827381</v>
      </c>
      <c r="BP136" s="1">
        <v>541.14386525653481</v>
      </c>
      <c r="BQ136" s="1">
        <v>637.38025601855065</v>
      </c>
      <c r="BR136" s="1">
        <v>492.75</v>
      </c>
      <c r="BS136" s="1">
        <v>1532.508186917381</v>
      </c>
      <c r="BT136" s="1">
        <v>329.68124999999998</v>
      </c>
      <c r="BU136" s="1">
        <v>800.55000000000007</v>
      </c>
      <c r="BV136" s="1">
        <v>54.6</v>
      </c>
      <c r="BW136" s="1">
        <v>85.028171035274468</v>
      </c>
      <c r="BX136" s="1">
        <v>12984.99866409867</v>
      </c>
      <c r="BY136" s="1">
        <v>15556.051888809379</v>
      </c>
      <c r="BZ136" s="1">
        <v>288</v>
      </c>
      <c r="CA136" s="1">
        <v>2311.9928448616351</v>
      </c>
      <c r="CB136" s="1">
        <v>563.42631647960116</v>
      </c>
      <c r="CC136" s="1">
        <v>61.341670337739323</v>
      </c>
      <c r="CD136" s="1">
        <v>72.189252814081939</v>
      </c>
      <c r="CE136" s="1">
        <v>301.91723150515139</v>
      </c>
      <c r="CF136" s="1">
        <v>422.61746284374442</v>
      </c>
      <c r="CG136" s="1">
        <v>617.47665929225423</v>
      </c>
      <c r="CI136" s="1">
        <v>200.893826230851</v>
      </c>
      <c r="CJ136" s="1">
        <v>178.63064037650281</v>
      </c>
      <c r="CK136" s="1">
        <v>417.02410132806432</v>
      </c>
      <c r="CL136" s="1">
        <v>298.38106094281483</v>
      </c>
      <c r="CM136" s="1">
        <v>162.93570934080739</v>
      </c>
      <c r="CN136" s="1">
        <v>109.97255643979661</v>
      </c>
      <c r="CO136" s="1">
        <v>529.37603187346338</v>
      </c>
      <c r="CP136" s="1">
        <v>0</v>
      </c>
      <c r="CQ136" s="1">
        <v>0</v>
      </c>
      <c r="CR136" s="1">
        <v>0</v>
      </c>
      <c r="CS136" s="1">
        <v>140.11892511989589</v>
      </c>
      <c r="CT136" s="1">
        <v>562.25103345166099</v>
      </c>
      <c r="CU136" s="1">
        <v>1773.1428440901229</v>
      </c>
      <c r="CV136" s="1">
        <v>135.75441252825121</v>
      </c>
      <c r="CW136" s="1">
        <v>920.8491835895137</v>
      </c>
      <c r="CX136" s="1">
        <v>0</v>
      </c>
      <c r="CY136" s="1">
        <v>533.95553544025279</v>
      </c>
      <c r="CZ136" s="1">
        <v>50</v>
      </c>
      <c r="DA136" s="1">
        <v>283.09856044595273</v>
      </c>
      <c r="DB136" s="1">
        <v>1506.023918255042</v>
      </c>
      <c r="DC136" s="1">
        <v>2891.202632432774</v>
      </c>
      <c r="DD136" s="1">
        <v>4089.5206472731538</v>
      </c>
      <c r="DE136" s="1">
        <v>659.79756557547603</v>
      </c>
      <c r="DF136" s="1">
        <v>122.4</v>
      </c>
      <c r="DG136" s="1">
        <v>1372.6156926243821</v>
      </c>
      <c r="DH136" s="1">
        <v>326.63961715644041</v>
      </c>
      <c r="DI136" s="1">
        <v>383.94258753198551</v>
      </c>
      <c r="DJ136" s="1">
        <v>831.92262807767497</v>
      </c>
      <c r="DK136" s="1">
        <v>1178.485054324693</v>
      </c>
      <c r="DL136" s="1">
        <v>227.08385335476439</v>
      </c>
      <c r="DM136" s="1">
        <v>141.22480523275479</v>
      </c>
      <c r="DN136" s="1">
        <v>161.03647450843761</v>
      </c>
      <c r="DO136" s="1">
        <v>480.3</v>
      </c>
      <c r="DP136" s="1">
        <v>1030.6970498295941</v>
      </c>
      <c r="DW136" s="1">
        <v>130373.83444788669</v>
      </c>
      <c r="DX136" s="1" t="s">
        <v>478</v>
      </c>
    </row>
    <row r="137" spans="1:128" x14ac:dyDescent="0.2">
      <c r="A137" s="2" t="s">
        <v>479</v>
      </c>
      <c r="B137" s="1">
        <v>1224.830177826831</v>
      </c>
      <c r="C137" s="1">
        <v>790.32258064516134</v>
      </c>
      <c r="D137" s="1">
        <v>100</v>
      </c>
      <c r="E137" s="1">
        <v>310.38507291573632</v>
      </c>
      <c r="F137" s="1">
        <v>1611.4858290594859</v>
      </c>
      <c r="G137" s="1">
        <v>594.8303488778995</v>
      </c>
      <c r="H137" s="1">
        <v>451.61290322580652</v>
      </c>
      <c r="I137" s="1">
        <v>161.11431731902809</v>
      </c>
      <c r="J137" s="1">
        <v>576.83346060233737</v>
      </c>
      <c r="K137" s="1">
        <v>856.8</v>
      </c>
      <c r="L137" s="1">
        <v>3429.7741935483868</v>
      </c>
      <c r="M137" s="1">
        <v>407.67999999999989</v>
      </c>
      <c r="N137" s="1">
        <v>7947.217256666203</v>
      </c>
      <c r="O137" s="1">
        <v>480.19943811158419</v>
      </c>
      <c r="P137" s="1">
        <v>1096.253547200319</v>
      </c>
      <c r="Q137" s="1">
        <v>863.5446045247088</v>
      </c>
      <c r="R137" s="1">
        <v>140.71661832791531</v>
      </c>
      <c r="S137" s="1">
        <v>1340.567773144513</v>
      </c>
      <c r="T137" s="1">
        <v>943.04908545341016</v>
      </c>
      <c r="U137" s="1">
        <v>0</v>
      </c>
      <c r="V137" s="1">
        <v>0</v>
      </c>
      <c r="W137" s="1">
        <v>1677.3180422347659</v>
      </c>
      <c r="X137" s="1">
        <v>661.51954364778544</v>
      </c>
      <c r="Y137" s="1">
        <v>251.13751209923549</v>
      </c>
      <c r="Z137" s="1">
        <v>1687.0580871807899</v>
      </c>
      <c r="AA137" s="1">
        <v>116.2552305150616</v>
      </c>
      <c r="AB137" s="1">
        <v>242.78452216641469</v>
      </c>
      <c r="AC137" s="1">
        <v>1043.824604364147</v>
      </c>
      <c r="AD137" s="1">
        <v>434.59198715430739</v>
      </c>
      <c r="AE137" s="1">
        <v>4451.6244600219616</v>
      </c>
      <c r="AF137" s="1">
        <v>915.3</v>
      </c>
      <c r="AG137" s="1">
        <v>967.80000000000007</v>
      </c>
      <c r="AH137" s="1">
        <v>169.8465975701944</v>
      </c>
      <c r="AI137" s="1">
        <v>280.8000000000003</v>
      </c>
      <c r="AJ137" s="1">
        <v>443.18451777155462</v>
      </c>
      <c r="AK137" s="1">
        <v>5296.6543975982322</v>
      </c>
      <c r="AL137" s="1">
        <v>0</v>
      </c>
      <c r="AM137" s="1">
        <v>2191.9984950361172</v>
      </c>
      <c r="AN137" s="1">
        <v>30.891693674181081</v>
      </c>
      <c r="AO137" s="1">
        <v>0</v>
      </c>
      <c r="AP137" s="1">
        <v>348.01331256698359</v>
      </c>
      <c r="AQ137" s="1">
        <v>153.44712542382189</v>
      </c>
      <c r="AR137" s="1">
        <v>0</v>
      </c>
      <c r="AS137" s="1">
        <v>0</v>
      </c>
      <c r="AT137" s="1">
        <v>1107.0692684302539</v>
      </c>
      <c r="AU137" s="1">
        <v>362.58557117685069</v>
      </c>
      <c r="AV137" s="1">
        <v>656.73764288428856</v>
      </c>
      <c r="AW137" s="1">
        <v>1554.846711384846</v>
      </c>
      <c r="AX137" s="1">
        <v>330.0205575120894</v>
      </c>
      <c r="AY137" s="1">
        <v>566.86929062517856</v>
      </c>
      <c r="AZ137" s="1">
        <v>142.8684406134912</v>
      </c>
      <c r="BA137" s="1">
        <v>683.09999999999991</v>
      </c>
      <c r="BB137" s="1">
        <v>504</v>
      </c>
      <c r="BC137" s="1">
        <v>408.01571977707852</v>
      </c>
      <c r="BD137" s="1">
        <v>128.368331272929</v>
      </c>
      <c r="BE137" s="1">
        <v>0</v>
      </c>
      <c r="BF137" s="1">
        <v>1008.977564401779</v>
      </c>
      <c r="BG137" s="1">
        <v>164.58749887833051</v>
      </c>
      <c r="BH137" s="1">
        <v>5102.2388659984836</v>
      </c>
      <c r="BI137" s="1">
        <v>202.1448933465476</v>
      </c>
      <c r="BJ137" s="1">
        <v>4570.2685589233088</v>
      </c>
      <c r="BK137" s="1">
        <v>738</v>
      </c>
      <c r="BL137" s="1">
        <v>118.1105139544687</v>
      </c>
      <c r="BM137" s="1">
        <v>639.96976419842053</v>
      </c>
      <c r="BN137" s="1">
        <v>0</v>
      </c>
      <c r="BO137" s="1">
        <v>172.65725038827381</v>
      </c>
      <c r="BP137" s="1">
        <v>541.14386525653481</v>
      </c>
      <c r="BQ137" s="1">
        <v>637.38025601855065</v>
      </c>
      <c r="BR137" s="1">
        <v>492.75</v>
      </c>
      <c r="BS137" s="1">
        <v>1532.508186917381</v>
      </c>
      <c r="BT137" s="1">
        <v>329.68124999999998</v>
      </c>
      <c r="BU137" s="1">
        <v>800.55000000000007</v>
      </c>
      <c r="BV137" s="1">
        <v>54.6</v>
      </c>
      <c r="BW137" s="1">
        <v>85.028171035274468</v>
      </c>
      <c r="BX137" s="1">
        <v>12984.99866409867</v>
      </c>
      <c r="BY137" s="1">
        <v>14126.051888809379</v>
      </c>
      <c r="BZ137" s="1">
        <v>288</v>
      </c>
      <c r="CA137" s="1">
        <v>2311.9928448616351</v>
      </c>
      <c r="CB137" s="1">
        <v>563.42631647960116</v>
      </c>
      <c r="CC137" s="1">
        <v>61.341670337739323</v>
      </c>
      <c r="CD137" s="1">
        <v>72.189252814081939</v>
      </c>
      <c r="CE137" s="1">
        <v>301.91723150515139</v>
      </c>
      <c r="CF137" s="1">
        <v>422.61746284374442</v>
      </c>
      <c r="CG137" s="1">
        <v>617.47665929225423</v>
      </c>
      <c r="CI137" s="1">
        <v>200.893826230851</v>
      </c>
      <c r="CJ137" s="1">
        <v>178.63064037650281</v>
      </c>
      <c r="CK137" s="1">
        <v>417.02410132806432</v>
      </c>
      <c r="CL137" s="1">
        <v>298.38106094281483</v>
      </c>
      <c r="CM137" s="1">
        <v>162.93570934080739</v>
      </c>
      <c r="CN137" s="1">
        <v>109.97255643979661</v>
      </c>
      <c r="CO137" s="1">
        <v>529.37603187346338</v>
      </c>
      <c r="CP137" s="1">
        <v>0</v>
      </c>
      <c r="CQ137" s="1">
        <v>0</v>
      </c>
      <c r="CR137" s="1">
        <v>0</v>
      </c>
      <c r="CS137" s="1">
        <v>140.11892511989589</v>
      </c>
      <c r="CT137" s="1">
        <v>562.25103345166099</v>
      </c>
      <c r="CU137" s="1">
        <v>1773.1428440901229</v>
      </c>
      <c r="CV137" s="1">
        <v>135.75441252825121</v>
      </c>
      <c r="CW137" s="1">
        <v>920.8491835895137</v>
      </c>
      <c r="CX137" s="1">
        <v>0</v>
      </c>
      <c r="CY137" s="1">
        <v>533.95553544025279</v>
      </c>
      <c r="CZ137" s="1">
        <v>50</v>
      </c>
      <c r="DA137" s="1">
        <v>283.09856044595273</v>
      </c>
      <c r="DB137" s="1">
        <v>1506.023918255042</v>
      </c>
      <c r="DC137" s="1">
        <v>2891.202632432774</v>
      </c>
      <c r="DD137" s="1">
        <v>4089.5206472731538</v>
      </c>
      <c r="DE137" s="1">
        <v>659.79756557547603</v>
      </c>
      <c r="DF137" s="1">
        <v>122.4</v>
      </c>
      <c r="DG137" s="1">
        <v>1372.6156926243821</v>
      </c>
      <c r="DH137" s="1">
        <v>326.63961715644041</v>
      </c>
      <c r="DI137" s="1">
        <v>383.94258753198551</v>
      </c>
      <c r="DJ137" s="1">
        <v>831.92262807767497</v>
      </c>
      <c r="DK137" s="1">
        <v>1178.485054324693</v>
      </c>
      <c r="DL137" s="1">
        <v>227.08385335476439</v>
      </c>
      <c r="DM137" s="1">
        <v>141.22480523275479</v>
      </c>
      <c r="DN137" s="1">
        <v>161.03647450843761</v>
      </c>
      <c r="DO137" s="1">
        <v>480.3</v>
      </c>
      <c r="DP137" s="1">
        <v>1030.6970498295941</v>
      </c>
      <c r="DW137" s="1">
        <v>121775.6344478867</v>
      </c>
      <c r="DX137" s="1" t="s">
        <v>479</v>
      </c>
    </row>
    <row r="138" spans="1:128" x14ac:dyDescent="0.2">
      <c r="A138" s="2" t="s">
        <v>480</v>
      </c>
      <c r="B138" s="1">
        <v>1224.830177826831</v>
      </c>
      <c r="C138" s="1">
        <v>790.32258064516134</v>
      </c>
      <c r="D138" s="1">
        <v>100</v>
      </c>
      <c r="E138" s="1">
        <v>310.38507291573632</v>
      </c>
      <c r="F138" s="1">
        <v>1561.4858290594859</v>
      </c>
      <c r="G138" s="1">
        <v>594.8303488778995</v>
      </c>
      <c r="H138" s="1">
        <v>451.61290322580652</v>
      </c>
      <c r="I138" s="1">
        <v>161.11431731902809</v>
      </c>
      <c r="J138" s="1">
        <v>576.83346060233737</v>
      </c>
      <c r="K138" s="1">
        <v>856.8</v>
      </c>
      <c r="L138" s="1">
        <v>3429.7741935483868</v>
      </c>
      <c r="M138" s="1">
        <v>407.67999999999989</v>
      </c>
      <c r="N138" s="1">
        <v>13165.377256666199</v>
      </c>
      <c r="O138" s="1">
        <v>480.19943811158419</v>
      </c>
      <c r="P138" s="1">
        <v>1096.253547200319</v>
      </c>
      <c r="Q138" s="1">
        <v>863.5446045247088</v>
      </c>
      <c r="R138" s="1">
        <v>140.71661832791531</v>
      </c>
      <c r="S138" s="1">
        <v>1340.567773144513</v>
      </c>
      <c r="T138" s="1">
        <v>943.04908545341016</v>
      </c>
      <c r="U138" s="1">
        <v>0</v>
      </c>
      <c r="V138" s="1">
        <v>0</v>
      </c>
      <c r="W138" s="1">
        <v>1577.3180422347659</v>
      </c>
      <c r="X138" s="1">
        <v>661.51954364778544</v>
      </c>
      <c r="Y138" s="1">
        <v>251.13751209923549</v>
      </c>
      <c r="Z138" s="1">
        <v>1687.0580871807899</v>
      </c>
      <c r="AA138" s="1">
        <v>116.2552305150616</v>
      </c>
      <c r="AB138" s="1">
        <v>242.78452216641469</v>
      </c>
      <c r="AC138" s="1">
        <v>1043.824604364147</v>
      </c>
      <c r="AD138" s="1">
        <v>434.59198715430739</v>
      </c>
      <c r="AE138" s="1">
        <v>4451.6244600219616</v>
      </c>
      <c r="AF138" s="1">
        <v>915.3</v>
      </c>
      <c r="AG138" s="1">
        <v>967.80000000000007</v>
      </c>
      <c r="AH138" s="1">
        <v>169.8465975701944</v>
      </c>
      <c r="AI138" s="1">
        <v>280.8000000000003</v>
      </c>
      <c r="AJ138" s="1">
        <v>443.18451777155462</v>
      </c>
      <c r="AK138" s="1">
        <v>3796.6543975982322</v>
      </c>
      <c r="AL138" s="1">
        <v>0</v>
      </c>
      <c r="AM138" s="1">
        <v>2191.9984950361172</v>
      </c>
      <c r="AN138" s="1">
        <v>30.891693674181081</v>
      </c>
      <c r="AO138" s="1">
        <v>0</v>
      </c>
      <c r="AP138" s="1">
        <v>348.01331256698359</v>
      </c>
      <c r="AQ138" s="1">
        <v>153.44712542382189</v>
      </c>
      <c r="AR138" s="1">
        <v>0</v>
      </c>
      <c r="AS138" s="1">
        <v>0</v>
      </c>
      <c r="AT138" s="1">
        <v>1107.0692684302539</v>
      </c>
      <c r="AU138" s="1">
        <v>362.58557117685069</v>
      </c>
      <c r="AV138" s="1">
        <v>656.73764288428856</v>
      </c>
      <c r="AW138" s="1">
        <v>1354.846711384846</v>
      </c>
      <c r="AX138" s="1">
        <v>330.0205575120894</v>
      </c>
      <c r="AY138" s="1">
        <v>566.86929062517856</v>
      </c>
      <c r="AZ138" s="1">
        <v>142.8684406134912</v>
      </c>
      <c r="BA138" s="1">
        <v>683.09999999999991</v>
      </c>
      <c r="BB138" s="1">
        <v>504</v>
      </c>
      <c r="BC138" s="1">
        <v>408.01571977707852</v>
      </c>
      <c r="BD138" s="1">
        <v>128.368331272929</v>
      </c>
      <c r="BE138" s="1">
        <v>0</v>
      </c>
      <c r="BF138" s="1">
        <v>1008.977564401779</v>
      </c>
      <c r="BG138" s="1">
        <v>164.58749887833051</v>
      </c>
      <c r="BH138" s="1">
        <v>5352.2388659984836</v>
      </c>
      <c r="BI138" s="1">
        <v>202.1448933465476</v>
      </c>
      <c r="BJ138" s="1">
        <v>5020.2685589233088</v>
      </c>
      <c r="BK138" s="1">
        <v>738</v>
      </c>
      <c r="BL138" s="1">
        <v>118.1105139544687</v>
      </c>
      <c r="BM138" s="1">
        <v>639.96976419842053</v>
      </c>
      <c r="BN138" s="1">
        <v>0</v>
      </c>
      <c r="BO138" s="1">
        <v>172.65725038827381</v>
      </c>
      <c r="BP138" s="1">
        <v>541.14386525653481</v>
      </c>
      <c r="BQ138" s="1">
        <v>637.38025601855065</v>
      </c>
      <c r="BR138" s="1">
        <v>492.75</v>
      </c>
      <c r="BS138" s="1">
        <v>1532.508186917381</v>
      </c>
      <c r="BT138" s="1">
        <v>329.68124999999998</v>
      </c>
      <c r="BU138" s="1">
        <v>800.55000000000007</v>
      </c>
      <c r="BV138" s="1">
        <v>54.6</v>
      </c>
      <c r="BW138" s="1">
        <v>85.028171035274468</v>
      </c>
      <c r="BX138" s="1">
        <v>12984.99866409867</v>
      </c>
      <c r="BY138" s="1">
        <v>7928.4518888093789</v>
      </c>
      <c r="BZ138" s="1">
        <v>288</v>
      </c>
      <c r="CA138" s="1">
        <v>2311.9928448616351</v>
      </c>
      <c r="CB138" s="1">
        <v>563.42631647960116</v>
      </c>
      <c r="CC138" s="1">
        <v>61.341670337739323</v>
      </c>
      <c r="CD138" s="1">
        <v>72.189252814081939</v>
      </c>
      <c r="CE138" s="1">
        <v>301.91723150515139</v>
      </c>
      <c r="CF138" s="1">
        <v>422.61746284374442</v>
      </c>
      <c r="CG138" s="1">
        <v>542.47665929225423</v>
      </c>
      <c r="CI138" s="1">
        <v>200.893826230851</v>
      </c>
      <c r="CJ138" s="1">
        <v>178.63064037650281</v>
      </c>
      <c r="CK138" s="1">
        <v>417.02410132806432</v>
      </c>
      <c r="CL138" s="1">
        <v>298.38106094281483</v>
      </c>
      <c r="CM138" s="1">
        <v>162.93570934080739</v>
      </c>
      <c r="CN138" s="1">
        <v>109.97255643979661</v>
      </c>
      <c r="CO138" s="1">
        <v>529.37603187346338</v>
      </c>
      <c r="CP138" s="1">
        <v>0</v>
      </c>
      <c r="CQ138" s="1">
        <v>0</v>
      </c>
      <c r="CR138" s="1">
        <v>0</v>
      </c>
      <c r="CS138" s="1">
        <v>140.11892511989589</v>
      </c>
      <c r="CT138" s="1">
        <v>506.01599186850609</v>
      </c>
      <c r="CU138" s="1">
        <v>1773.1428440901229</v>
      </c>
      <c r="CV138" s="1">
        <v>135.75441252825121</v>
      </c>
      <c r="CW138" s="1">
        <v>920.8491835895137</v>
      </c>
      <c r="CX138" s="1">
        <v>0</v>
      </c>
      <c r="CY138" s="1">
        <v>533.95553544025279</v>
      </c>
      <c r="CZ138" s="1">
        <v>50</v>
      </c>
      <c r="DA138" s="1">
        <v>283.09856044595273</v>
      </c>
      <c r="DB138" s="1">
        <v>1456.023918255042</v>
      </c>
      <c r="DC138" s="1">
        <v>2891.202632432774</v>
      </c>
      <c r="DD138" s="1">
        <v>4089.5206472731538</v>
      </c>
      <c r="DE138" s="1">
        <v>659.79756557547603</v>
      </c>
      <c r="DF138" s="1">
        <v>122.4</v>
      </c>
      <c r="DG138" s="1">
        <v>1372.6156926243821</v>
      </c>
      <c r="DH138" s="1">
        <v>326.63961715644041</v>
      </c>
      <c r="DI138" s="1">
        <v>383.94258753198551</v>
      </c>
      <c r="DJ138" s="1">
        <v>831.92262807767497</v>
      </c>
      <c r="DK138" s="1">
        <v>1178.485054324693</v>
      </c>
      <c r="DL138" s="1">
        <v>227.08385335476439</v>
      </c>
      <c r="DM138" s="1">
        <v>141.22480523275479</v>
      </c>
      <c r="DN138" s="1">
        <v>161.03647450843761</v>
      </c>
      <c r="DO138" s="1">
        <v>480.3</v>
      </c>
      <c r="DP138" s="1">
        <v>1030.6970498295941</v>
      </c>
      <c r="DW138" s="1">
        <v>119464.9594063035</v>
      </c>
      <c r="DX138" s="1" t="s">
        <v>480</v>
      </c>
    </row>
    <row r="139" spans="1:128" x14ac:dyDescent="0.2">
      <c r="A139" s="2"/>
    </row>
    <row r="140" spans="1:128" x14ac:dyDescent="0.2">
      <c r="A140" s="2" t="s">
        <v>481</v>
      </c>
      <c r="B140" s="1">
        <v>1764.096987350641</v>
      </c>
      <c r="C140" s="1">
        <v>657.12258064516129</v>
      </c>
      <c r="D140" s="1">
        <v>70.400000000000006</v>
      </c>
      <c r="E140" s="1">
        <v>192.97173958240299</v>
      </c>
      <c r="F140" s="1">
        <v>2795.125829059486</v>
      </c>
      <c r="G140" s="1">
        <v>1359.839559709827</v>
      </c>
      <c r="H140" s="1">
        <v>436.81290322580651</v>
      </c>
      <c r="I140" s="1">
        <v>321.51812684283772</v>
      </c>
      <c r="J140" s="1">
        <v>746.12757315554654</v>
      </c>
      <c r="K140" s="1">
        <v>1453.1733333333329</v>
      </c>
      <c r="L140" s="1">
        <v>3639.023225806452</v>
      </c>
      <c r="M140" s="1">
        <v>298.73523809523812</v>
      </c>
      <c r="N140" s="1">
        <v>16278.18156351142</v>
      </c>
      <c r="O140" s="1">
        <v>493.44705715920338</v>
      </c>
      <c r="P140" s="1">
        <v>1162.457672234073</v>
      </c>
      <c r="Q140" s="1">
        <v>734.1696045247088</v>
      </c>
      <c r="R140" s="1">
        <v>73.402332613629582</v>
      </c>
      <c r="S140" s="1">
        <v>751.36777314451251</v>
      </c>
      <c r="T140" s="1">
        <v>1903.581942596267</v>
      </c>
      <c r="U140" s="1">
        <v>13.954285714285721</v>
      </c>
      <c r="V140" s="1">
        <v>1914.870476190476</v>
      </c>
      <c r="W140" s="1">
        <v>0</v>
      </c>
      <c r="X140" s="1">
        <v>976.98811507635685</v>
      </c>
      <c r="Y140" s="1">
        <v>172.6726798060869</v>
      </c>
      <c r="Z140" s="1">
        <v>1836.4866586093619</v>
      </c>
      <c r="AA140" s="1">
        <v>301.0725793714372</v>
      </c>
      <c r="AB140" s="1">
        <v>318.3045221664147</v>
      </c>
      <c r="AC140" s="1">
        <v>1730.051271030814</v>
      </c>
      <c r="AD140" s="1">
        <v>271.54639951228489</v>
      </c>
      <c r="AE140" s="1">
        <v>5707.5101743076784</v>
      </c>
      <c r="AF140" s="1">
        <v>1009.757142857143</v>
      </c>
      <c r="AG140" s="1">
        <v>1441.8571428571429</v>
      </c>
      <c r="AH140" s="1">
        <v>67.726597570194428</v>
      </c>
      <c r="AI140" s="1">
        <v>156.00000000000031</v>
      </c>
      <c r="AJ140" s="1">
        <v>698.637851104888</v>
      </c>
      <c r="AK140" s="1">
        <v>9507.3796637425148</v>
      </c>
      <c r="AL140" s="1">
        <v>92.571428571428569</v>
      </c>
      <c r="AM140" s="1">
        <v>2711.284209321831</v>
      </c>
      <c r="AN140" s="1">
        <v>34.800265102752498</v>
      </c>
      <c r="AO140" s="1">
        <v>605.4476190476189</v>
      </c>
      <c r="AP140" s="1">
        <v>657.84474113841225</v>
      </c>
      <c r="AQ140" s="1">
        <v>131.04712542382191</v>
      </c>
      <c r="AR140" s="1">
        <v>0</v>
      </c>
      <c r="AS140" s="1">
        <v>0</v>
      </c>
      <c r="AT140" s="1">
        <v>1690.8002316544921</v>
      </c>
      <c r="AU140" s="1">
        <v>841.98380636031652</v>
      </c>
      <c r="AV140" s="1">
        <v>739.73764288428856</v>
      </c>
      <c r="AW140" s="1">
        <v>2382.747716533378</v>
      </c>
      <c r="AX140" s="1">
        <v>390.02055751208951</v>
      </c>
      <c r="AY140" s="1">
        <v>637.36929062517856</v>
      </c>
      <c r="AZ140" s="1">
        <v>365.5</v>
      </c>
      <c r="BA140" s="1">
        <v>619.09999999999991</v>
      </c>
      <c r="BB140" s="1">
        <v>283.2</v>
      </c>
      <c r="BC140" s="1">
        <v>288.01571977707852</v>
      </c>
      <c r="BD140" s="1">
        <v>78.368331272929026</v>
      </c>
      <c r="BE140" s="1">
        <v>0</v>
      </c>
      <c r="BF140" s="1">
        <v>841.97756440177864</v>
      </c>
      <c r="BG140" s="1">
        <v>209.98749887833051</v>
      </c>
      <c r="BH140" s="1">
        <v>2477.988865998484</v>
      </c>
      <c r="BI140" s="1">
        <v>34.707393346547597</v>
      </c>
      <c r="BJ140" s="1">
        <v>5562.2685589233124</v>
      </c>
      <c r="BK140" s="1">
        <v>0</v>
      </c>
      <c r="BL140" s="1">
        <v>412</v>
      </c>
      <c r="BM140" s="1">
        <v>639.96976419842053</v>
      </c>
      <c r="BN140" s="1">
        <v>0</v>
      </c>
      <c r="BO140" s="1">
        <v>120.65725038827379</v>
      </c>
      <c r="BP140" s="1">
        <v>538.74386525653483</v>
      </c>
      <c r="BQ140" s="1">
        <v>872.5802560185507</v>
      </c>
      <c r="BR140" s="1">
        <v>431.25</v>
      </c>
      <c r="BS140" s="1">
        <v>2711.0483603308621</v>
      </c>
      <c r="BT140" s="1">
        <v>424.39553571428559</v>
      </c>
      <c r="BU140" s="1">
        <v>0</v>
      </c>
      <c r="BV140" s="1">
        <v>0</v>
      </c>
      <c r="BW140" s="1">
        <v>73.628171035274462</v>
      </c>
      <c r="BX140" s="1">
        <v>24619.546533581739</v>
      </c>
      <c r="BY140" s="1">
        <v>16076.509031666519</v>
      </c>
      <c r="BZ140" s="1">
        <v>326.91428571428571</v>
      </c>
      <c r="CA140" s="1">
        <v>4211.0957020044916</v>
      </c>
      <c r="CB140" s="1">
        <v>1223.2120307653149</v>
      </c>
      <c r="CC140" s="1">
        <v>110.3702417663108</v>
      </c>
      <c r="CD140" s="1">
        <v>94.303538528367653</v>
      </c>
      <c r="CE140" s="1">
        <v>591.46008864800854</v>
      </c>
      <c r="CF140" s="1">
        <v>8275.4567117382012</v>
      </c>
      <c r="CG140" s="1">
        <v>1320.3823302868209</v>
      </c>
      <c r="CH140" s="1">
        <v>0</v>
      </c>
      <c r="CI140" s="1">
        <v>249.306326230851</v>
      </c>
      <c r="CJ140" s="1">
        <v>73.630640376502811</v>
      </c>
      <c r="CK140" s="1">
        <v>505.74017275663601</v>
      </c>
      <c r="CL140" s="1">
        <v>320.11915618091001</v>
      </c>
      <c r="CM140" s="1">
        <v>87.935709340807392</v>
      </c>
      <c r="CN140" s="1">
        <v>100.8296992969394</v>
      </c>
      <c r="CO140" s="1">
        <v>2355.1617461591782</v>
      </c>
      <c r="CP140" s="1">
        <v>0</v>
      </c>
      <c r="CQ140" s="1">
        <v>0</v>
      </c>
      <c r="CR140" s="1">
        <v>0</v>
      </c>
      <c r="CS140" s="1">
        <v>157.77606797703879</v>
      </c>
      <c r="CT140" s="1">
        <v>122.9039541498956</v>
      </c>
      <c r="CU140" s="1">
        <v>2372.337129804409</v>
      </c>
      <c r="CV140" s="1">
        <v>139.52584109967981</v>
      </c>
      <c r="CW140" s="1">
        <v>865.649183589514</v>
      </c>
      <c r="CX140" s="1">
        <v>1316.057142857142</v>
      </c>
      <c r="CY140" s="1">
        <v>6.055535440252811</v>
      </c>
      <c r="CZ140" s="1">
        <v>0</v>
      </c>
      <c r="DA140" s="1">
        <v>388.57856044595269</v>
      </c>
      <c r="DB140" s="1">
        <v>2054.3810611121839</v>
      </c>
      <c r="DC140" s="1">
        <v>5943.2921597862078</v>
      </c>
      <c r="DD140" s="1">
        <v>6483.9492187017258</v>
      </c>
      <c r="DE140" s="1">
        <v>2615.053571428572</v>
      </c>
      <c r="DF140" s="1">
        <v>177.08571428571429</v>
      </c>
      <c r="DG140" s="1">
        <v>2552.0442640529541</v>
      </c>
      <c r="DH140" s="1">
        <v>2592.353902870726</v>
      </c>
      <c r="DI140" s="1">
        <v>2411.2394486850162</v>
      </c>
      <c r="DJ140" s="1">
        <v>302.30358045862749</v>
      </c>
      <c r="DK140" s="1">
        <v>656.00886384850264</v>
      </c>
      <c r="DL140" s="1">
        <v>0</v>
      </c>
      <c r="DM140" s="1">
        <v>0</v>
      </c>
      <c r="DN140" s="1">
        <v>0</v>
      </c>
      <c r="DO140" s="1">
        <v>114.68095238095241</v>
      </c>
      <c r="DP140" s="1">
        <v>438.12562125816572</v>
      </c>
      <c r="DQ140" s="1">
        <v>0</v>
      </c>
      <c r="DR140" s="1">
        <v>0</v>
      </c>
      <c r="DS140" s="1">
        <v>0</v>
      </c>
      <c r="DU140" s="1">
        <v>0</v>
      </c>
      <c r="DV140" s="1">
        <v>0</v>
      </c>
      <c r="DW140" s="1">
        <v>181408.7880914991</v>
      </c>
      <c r="DX140" s="1" t="s">
        <v>481</v>
      </c>
    </row>
    <row r="141" spans="1:128" x14ac:dyDescent="0.2">
      <c r="A141" s="2" t="s">
        <v>469</v>
      </c>
      <c r="B141" s="1">
        <v>0</v>
      </c>
      <c r="C141" s="1">
        <v>0</v>
      </c>
      <c r="D141" s="1">
        <v>0</v>
      </c>
      <c r="E141" s="1">
        <v>0</v>
      </c>
      <c r="F141" s="1">
        <v>53.400000000000027</v>
      </c>
      <c r="G141" s="1">
        <v>125.412380952381</v>
      </c>
      <c r="H141" s="1">
        <v>0</v>
      </c>
      <c r="I141" s="1">
        <v>80.483809523809541</v>
      </c>
      <c r="J141" s="1">
        <v>0</v>
      </c>
      <c r="K141" s="1">
        <v>412.69333333333333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13.954285714285721</v>
      </c>
      <c r="V141" s="1">
        <v>1499.0304761904761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75.519999999999982</v>
      </c>
      <c r="AC141" s="1">
        <v>389.4666666666667</v>
      </c>
      <c r="AD141" s="1">
        <v>0</v>
      </c>
      <c r="AE141" s="1">
        <v>466.28571428571399</v>
      </c>
      <c r="AF141" s="1">
        <v>94.457142857142856</v>
      </c>
      <c r="AG141" s="1">
        <v>474.05714285714282</v>
      </c>
      <c r="AH141" s="1">
        <v>0</v>
      </c>
      <c r="AI141" s="1">
        <v>0</v>
      </c>
      <c r="AJ141" s="1">
        <v>0</v>
      </c>
      <c r="AK141" s="1">
        <v>2911.4285714285711</v>
      </c>
      <c r="AL141" s="1">
        <v>92.571428571428569</v>
      </c>
      <c r="AM141" s="1">
        <v>0</v>
      </c>
      <c r="AN141" s="1">
        <v>0</v>
      </c>
      <c r="AO141" s="1">
        <v>605.4476190476189</v>
      </c>
      <c r="AP141" s="1">
        <v>192.51142857142861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734.07142857142844</v>
      </c>
      <c r="BT141" s="1">
        <v>0</v>
      </c>
      <c r="BW141" s="1">
        <v>0</v>
      </c>
      <c r="BX141" s="1">
        <v>6050.5714285714284</v>
      </c>
      <c r="BY141" s="1">
        <v>3996.8571428571408</v>
      </c>
      <c r="BZ141" s="1">
        <v>38.914285714285711</v>
      </c>
      <c r="CA141" s="1">
        <v>883.9028571428571</v>
      </c>
      <c r="CB141" s="1">
        <v>302.78571428571422</v>
      </c>
      <c r="CC141" s="1">
        <v>49.028571428571439</v>
      </c>
      <c r="CD141" s="1">
        <v>22.114285714285732</v>
      </c>
      <c r="CE141" s="1">
        <v>289.5428571428572</v>
      </c>
      <c r="CF141" s="1">
        <v>7222.3714285714286</v>
      </c>
      <c r="CG141" s="1">
        <v>366.05714285714288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1774.785714285714</v>
      </c>
      <c r="CP141" s="1">
        <v>0</v>
      </c>
      <c r="CQ141" s="1">
        <v>0</v>
      </c>
      <c r="CR141" s="1">
        <v>0</v>
      </c>
      <c r="CS141" s="1">
        <v>17.657142857142858</v>
      </c>
      <c r="CT141" s="1">
        <v>0</v>
      </c>
      <c r="CU141" s="1">
        <v>0</v>
      </c>
      <c r="CV141" s="1">
        <v>3.7714285714285718</v>
      </c>
      <c r="CW141" s="1">
        <v>0</v>
      </c>
      <c r="CX141" s="1">
        <v>878.65714285714273</v>
      </c>
      <c r="CY141" s="1">
        <v>0</v>
      </c>
      <c r="CZ141" s="1">
        <v>0</v>
      </c>
      <c r="DA141" s="1">
        <v>0</v>
      </c>
      <c r="DB141" s="1">
        <v>736.60714285714312</v>
      </c>
      <c r="DC141" s="1">
        <v>1682</v>
      </c>
      <c r="DD141" s="1">
        <v>1668.428571428572</v>
      </c>
      <c r="DE141" s="1">
        <v>156.42857142857159</v>
      </c>
      <c r="DF141" s="1">
        <v>54.685714285714283</v>
      </c>
      <c r="DG141" s="1">
        <v>789.42857142857156</v>
      </c>
      <c r="DH141" s="1">
        <v>2190.7142857142849</v>
      </c>
      <c r="DI141" s="1">
        <v>480.25714285714281</v>
      </c>
      <c r="DJ141" s="1">
        <v>0</v>
      </c>
      <c r="DK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37876.358571428573</v>
      </c>
      <c r="DX141" s="1" t="s">
        <v>469</v>
      </c>
    </row>
    <row r="142" spans="1:128" x14ac:dyDescent="0.2">
      <c r="A142" s="2" t="s">
        <v>470</v>
      </c>
      <c r="B142" s="1">
        <v>0</v>
      </c>
      <c r="C142" s="1">
        <v>0</v>
      </c>
      <c r="D142" s="1">
        <v>0</v>
      </c>
      <c r="E142" s="1">
        <v>0</v>
      </c>
      <c r="F142" s="1">
        <v>159.04</v>
      </c>
      <c r="G142" s="1">
        <v>26.63999999999999</v>
      </c>
      <c r="H142" s="1">
        <v>0</v>
      </c>
      <c r="I142" s="1">
        <v>20.72</v>
      </c>
      <c r="J142" s="1">
        <v>3.6999999999999602</v>
      </c>
      <c r="K142" s="1">
        <v>0</v>
      </c>
      <c r="L142" s="1">
        <v>0</v>
      </c>
      <c r="M142" s="1">
        <v>0</v>
      </c>
      <c r="N142" s="1">
        <v>1631.4533333333329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415.83999999999992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170.52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325.80000000000018</v>
      </c>
      <c r="AL142" s="1">
        <v>0</v>
      </c>
      <c r="AM142" s="1">
        <v>0</v>
      </c>
      <c r="AN142" s="1">
        <v>0</v>
      </c>
      <c r="AO142" s="1">
        <v>0</v>
      </c>
      <c r="AP142" s="1">
        <v>49.920000000000023</v>
      </c>
      <c r="AQ142" s="1">
        <v>0</v>
      </c>
      <c r="AR142" s="1">
        <v>0</v>
      </c>
      <c r="AS142" s="1">
        <v>0</v>
      </c>
      <c r="AT142" s="1">
        <v>0</v>
      </c>
      <c r="AU142" s="1">
        <v>62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49.75</v>
      </c>
      <c r="BT142" s="1">
        <v>4.7142857142857224</v>
      </c>
      <c r="BW142" s="1">
        <v>0</v>
      </c>
      <c r="BX142" s="1">
        <v>1035</v>
      </c>
      <c r="BY142" s="1">
        <v>1299.5999999999999</v>
      </c>
      <c r="BZ142" s="1">
        <v>0</v>
      </c>
      <c r="CA142" s="1">
        <v>75.599999999999909</v>
      </c>
      <c r="CB142" s="1">
        <v>43.5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15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164.16</v>
      </c>
      <c r="CY142" s="1">
        <v>0</v>
      </c>
      <c r="CZ142" s="1">
        <v>0</v>
      </c>
      <c r="DA142" s="1">
        <v>5.0400000000000196</v>
      </c>
      <c r="DB142" s="1">
        <v>18.25</v>
      </c>
      <c r="DC142" s="1">
        <v>30</v>
      </c>
      <c r="DD142" s="1">
        <v>114</v>
      </c>
      <c r="DE142" s="1">
        <v>22.5</v>
      </c>
      <c r="DF142" s="1">
        <v>0</v>
      </c>
      <c r="DG142" s="1">
        <v>22.5</v>
      </c>
      <c r="DH142" s="1">
        <v>48</v>
      </c>
      <c r="DI142" s="1">
        <v>0</v>
      </c>
      <c r="DJ142" s="1">
        <v>0</v>
      </c>
      <c r="DK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U142" s="1">
        <v>0</v>
      </c>
      <c r="DV142" s="1">
        <v>0</v>
      </c>
      <c r="DW142" s="1">
        <v>5813.2476190476182</v>
      </c>
      <c r="DX142" s="1" t="s">
        <v>470</v>
      </c>
    </row>
    <row r="143" spans="1:128" x14ac:dyDescent="0.2">
      <c r="A143" s="2" t="s">
        <v>471</v>
      </c>
      <c r="B143" s="1">
        <v>86.241809523809934</v>
      </c>
      <c r="C143" s="1">
        <v>0</v>
      </c>
      <c r="D143" s="1">
        <v>0</v>
      </c>
      <c r="E143" s="1">
        <v>0</v>
      </c>
      <c r="F143" s="1">
        <v>571.20000000000005</v>
      </c>
      <c r="G143" s="1">
        <v>245.67999999999989</v>
      </c>
      <c r="H143" s="1">
        <v>0</v>
      </c>
      <c r="I143" s="1">
        <v>59.2</v>
      </c>
      <c r="J143" s="1">
        <v>183.52</v>
      </c>
      <c r="K143" s="1">
        <v>183.67999999999989</v>
      </c>
      <c r="L143" s="1">
        <v>0</v>
      </c>
      <c r="M143" s="1">
        <v>0</v>
      </c>
      <c r="N143" s="1">
        <v>5270.7200000000012</v>
      </c>
      <c r="O143" s="1">
        <v>13.24761904761908</v>
      </c>
      <c r="P143" s="1">
        <v>0</v>
      </c>
      <c r="Q143" s="1">
        <v>0</v>
      </c>
      <c r="R143" s="1">
        <v>0</v>
      </c>
      <c r="S143" s="1">
        <v>0</v>
      </c>
      <c r="T143" s="1">
        <v>260.53285714285721</v>
      </c>
      <c r="U143" s="1">
        <v>0</v>
      </c>
      <c r="V143" s="1">
        <v>0</v>
      </c>
      <c r="W143" s="1">
        <v>0</v>
      </c>
      <c r="X143" s="1">
        <v>66.66857142857134</v>
      </c>
      <c r="Y143" s="1">
        <v>0</v>
      </c>
      <c r="Z143" s="1">
        <v>149.42857142857139</v>
      </c>
      <c r="AA143" s="1">
        <v>0</v>
      </c>
      <c r="AB143" s="1">
        <v>0</v>
      </c>
      <c r="AC143" s="1">
        <v>226.24</v>
      </c>
      <c r="AD143" s="1">
        <v>0</v>
      </c>
      <c r="AE143" s="1">
        <v>789.59999999999991</v>
      </c>
      <c r="AF143" s="1">
        <v>0</v>
      </c>
      <c r="AG143" s="1">
        <v>0</v>
      </c>
      <c r="AH143" s="1">
        <v>0</v>
      </c>
      <c r="AI143" s="1">
        <v>0</v>
      </c>
      <c r="AJ143" s="1">
        <v>255.4533333333334</v>
      </c>
      <c r="AK143" s="1">
        <v>617.39999999999964</v>
      </c>
      <c r="AL143" s="1">
        <v>0</v>
      </c>
      <c r="AM143" s="1">
        <v>519.28571428571422</v>
      </c>
      <c r="AN143" s="1">
        <v>3.9085714285714239</v>
      </c>
      <c r="AO143" s="1">
        <v>0</v>
      </c>
      <c r="AP143" s="1">
        <v>62.399999999999977</v>
      </c>
      <c r="AQ143" s="1">
        <v>0</v>
      </c>
      <c r="AR143" s="1">
        <v>0</v>
      </c>
      <c r="AS143" s="1">
        <v>0</v>
      </c>
      <c r="AT143" s="1">
        <v>0</v>
      </c>
      <c r="AU143" s="1">
        <v>72.5</v>
      </c>
      <c r="AV143" s="1">
        <v>83</v>
      </c>
      <c r="AW143" s="1">
        <v>44.800000000000011</v>
      </c>
      <c r="AX143" s="1">
        <v>60</v>
      </c>
      <c r="AY143" s="1">
        <v>70.5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302.5</v>
      </c>
      <c r="BI143" s="1">
        <v>0</v>
      </c>
      <c r="BJ143" s="1">
        <v>917.60000000000014</v>
      </c>
      <c r="BL143" s="1">
        <v>12</v>
      </c>
      <c r="BM143" s="1">
        <v>0</v>
      </c>
      <c r="BN143" s="1">
        <v>0</v>
      </c>
      <c r="BO143" s="1">
        <v>0</v>
      </c>
      <c r="BP143" s="1">
        <v>0</v>
      </c>
      <c r="BQ143" s="1">
        <v>235.2</v>
      </c>
      <c r="BR143" s="1">
        <v>0</v>
      </c>
      <c r="BS143" s="1">
        <v>361</v>
      </c>
      <c r="BT143" s="1">
        <v>90</v>
      </c>
      <c r="BW143" s="1">
        <v>0</v>
      </c>
      <c r="BX143" s="1">
        <v>3177</v>
      </c>
      <c r="BY143" s="1">
        <v>2138.4</v>
      </c>
      <c r="BZ143" s="1">
        <v>0</v>
      </c>
      <c r="CA143" s="1">
        <v>939.59999999999991</v>
      </c>
      <c r="CB143" s="1">
        <v>313.5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21.738095238095241</v>
      </c>
      <c r="CM143" s="1">
        <v>0</v>
      </c>
      <c r="CN143" s="1">
        <v>0</v>
      </c>
      <c r="CO143" s="1">
        <v>36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599.1942857142858</v>
      </c>
      <c r="CV143" s="1">
        <v>0</v>
      </c>
      <c r="CW143" s="1">
        <v>0</v>
      </c>
      <c r="CX143" s="1">
        <v>273.23999999999978</v>
      </c>
      <c r="CY143" s="1">
        <v>0</v>
      </c>
      <c r="CZ143" s="1">
        <v>0</v>
      </c>
      <c r="DA143" s="1">
        <v>100.44</v>
      </c>
      <c r="DB143" s="1">
        <v>493.5</v>
      </c>
      <c r="DC143" s="1">
        <v>523.5</v>
      </c>
      <c r="DD143" s="1">
        <v>612</v>
      </c>
      <c r="DE143" s="1">
        <v>348</v>
      </c>
      <c r="DF143" s="1">
        <v>0</v>
      </c>
      <c r="DG143" s="1">
        <v>367.5</v>
      </c>
      <c r="DH143" s="1">
        <v>27</v>
      </c>
      <c r="DI143" s="1">
        <v>0</v>
      </c>
      <c r="DJ143" s="1">
        <v>0</v>
      </c>
      <c r="DK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U143" s="1">
        <v>0</v>
      </c>
      <c r="DV143" s="1">
        <v>0</v>
      </c>
      <c r="DW143" s="1">
        <v>21784.11942857143</v>
      </c>
      <c r="DX143" s="1" t="s">
        <v>471</v>
      </c>
    </row>
    <row r="144" spans="1:128" x14ac:dyDescent="0.2">
      <c r="A144" s="2"/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U144" s="1">
        <v>0</v>
      </c>
      <c r="DV144" s="1">
        <v>0</v>
      </c>
      <c r="DW144" s="1">
        <v>0</v>
      </c>
    </row>
    <row r="145" spans="1:128" x14ac:dyDescent="0.2">
      <c r="A145" s="2"/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U145" s="1">
        <v>0</v>
      </c>
      <c r="DV145" s="1">
        <v>0</v>
      </c>
      <c r="DW145" s="1">
        <v>0</v>
      </c>
    </row>
    <row r="146" spans="1:128" x14ac:dyDescent="0.2">
      <c r="A146" s="2" t="s">
        <v>482</v>
      </c>
      <c r="B146" s="1">
        <v>1677.8551778268311</v>
      </c>
      <c r="C146" s="1">
        <v>657.12258064516129</v>
      </c>
      <c r="D146" s="1">
        <v>70.400000000000006</v>
      </c>
      <c r="E146" s="1">
        <v>192.97173958240299</v>
      </c>
      <c r="F146" s="1">
        <v>2011.4858290594859</v>
      </c>
      <c r="G146" s="1">
        <v>962.10717875744547</v>
      </c>
      <c r="H146" s="1">
        <v>436.81290322580651</v>
      </c>
      <c r="I146" s="1">
        <v>161.11431731902809</v>
      </c>
      <c r="J146" s="1">
        <v>558.90757315554663</v>
      </c>
      <c r="K146" s="1">
        <v>856.80000000000007</v>
      </c>
      <c r="L146" s="1">
        <v>3639.023225806452</v>
      </c>
      <c r="M146" s="1">
        <v>298.73523809523812</v>
      </c>
      <c r="N146" s="1">
        <v>9376.0082301780858</v>
      </c>
      <c r="O146" s="1">
        <v>480.1994381115843</v>
      </c>
      <c r="P146" s="1">
        <v>1162.457672234073</v>
      </c>
      <c r="Q146" s="1">
        <v>734.1696045247088</v>
      </c>
      <c r="R146" s="1">
        <v>73.402332613629582</v>
      </c>
      <c r="S146" s="1">
        <v>751.36777314451251</v>
      </c>
      <c r="T146" s="1">
        <v>1643.04908545341</v>
      </c>
      <c r="U146" s="1">
        <v>0</v>
      </c>
      <c r="V146" s="1">
        <v>0</v>
      </c>
      <c r="W146" s="1">
        <v>0</v>
      </c>
      <c r="X146" s="1">
        <v>910.31954364778551</v>
      </c>
      <c r="Y146" s="1">
        <v>172.6726798060869</v>
      </c>
      <c r="Z146" s="1">
        <v>1687.0580871807911</v>
      </c>
      <c r="AA146" s="1">
        <v>301.0725793714372</v>
      </c>
      <c r="AB146" s="1">
        <v>242.78452216641469</v>
      </c>
      <c r="AC146" s="1">
        <v>943.82460436414726</v>
      </c>
      <c r="AD146" s="1">
        <v>271.54639951228489</v>
      </c>
      <c r="AE146" s="1">
        <v>4451.6244600219634</v>
      </c>
      <c r="AF146" s="1">
        <v>915.3</v>
      </c>
      <c r="AG146" s="1">
        <v>967.80000000000007</v>
      </c>
      <c r="AH146" s="1">
        <v>67.726597570194428</v>
      </c>
      <c r="AI146" s="1">
        <v>156.00000000000031</v>
      </c>
      <c r="AJ146" s="1">
        <v>443.18451777155462</v>
      </c>
      <c r="AK146" s="1">
        <v>5652.7510923139444</v>
      </c>
      <c r="AL146" s="1">
        <v>0</v>
      </c>
      <c r="AM146" s="1">
        <v>2191.9984950361172</v>
      </c>
      <c r="AN146" s="1">
        <v>30.891693674181081</v>
      </c>
      <c r="AO146" s="1">
        <v>0</v>
      </c>
      <c r="AP146" s="1">
        <v>353.01331256698359</v>
      </c>
      <c r="AQ146" s="1">
        <v>131.04712542382191</v>
      </c>
      <c r="AR146" s="1">
        <v>0</v>
      </c>
      <c r="AS146" s="1">
        <v>0</v>
      </c>
      <c r="AT146" s="1">
        <v>1690.8002316544921</v>
      </c>
      <c r="AU146" s="1">
        <v>707.48380636031652</v>
      </c>
      <c r="AV146" s="1">
        <v>656.73764288428856</v>
      </c>
      <c r="AW146" s="1">
        <v>2337.9477165333769</v>
      </c>
      <c r="AX146" s="1">
        <v>330.02055751208951</v>
      </c>
      <c r="AY146" s="1">
        <v>566.86929062517856</v>
      </c>
      <c r="AZ146" s="1">
        <v>365.5</v>
      </c>
      <c r="BA146" s="1">
        <v>619.09999999999991</v>
      </c>
      <c r="BB146" s="1">
        <v>283.2</v>
      </c>
      <c r="BC146" s="1">
        <v>288.01571977707852</v>
      </c>
      <c r="BD146" s="1">
        <v>78.368331272929026</v>
      </c>
      <c r="BE146" s="1">
        <v>0</v>
      </c>
      <c r="BF146" s="1">
        <v>841.97756440177864</v>
      </c>
      <c r="BG146" s="1">
        <v>209.98749887833051</v>
      </c>
      <c r="BH146" s="1">
        <v>2175.488865998484</v>
      </c>
      <c r="BI146" s="1">
        <v>34.707393346547597</v>
      </c>
      <c r="BJ146" s="1">
        <v>4644.668558923312</v>
      </c>
      <c r="BL146" s="1">
        <v>400</v>
      </c>
      <c r="BM146" s="1">
        <v>639.96976419842053</v>
      </c>
      <c r="BN146" s="1">
        <v>0</v>
      </c>
      <c r="BO146" s="1">
        <v>120.65725038827379</v>
      </c>
      <c r="BP146" s="1">
        <v>538.74386525653483</v>
      </c>
      <c r="BQ146" s="1">
        <v>637.38025601855065</v>
      </c>
      <c r="BR146" s="1">
        <v>431.25</v>
      </c>
      <c r="BS146" s="1">
        <v>1566.2269317594339</v>
      </c>
      <c r="BT146" s="1">
        <v>329.68124999999992</v>
      </c>
      <c r="BW146" s="1">
        <v>73.628171035274462</v>
      </c>
      <c r="BX146" s="1">
        <v>14356.97510501031</v>
      </c>
      <c r="BY146" s="1">
        <v>8641.6518888093797</v>
      </c>
      <c r="BZ146" s="1">
        <v>288</v>
      </c>
      <c r="CA146" s="1">
        <v>2311.9928448616351</v>
      </c>
      <c r="CB146" s="1">
        <v>563.42631647960116</v>
      </c>
      <c r="CC146" s="1">
        <v>61.34167033773933</v>
      </c>
      <c r="CD146" s="1">
        <v>72.189252814081925</v>
      </c>
      <c r="CE146" s="1">
        <v>301.91723150515128</v>
      </c>
      <c r="CF146" s="1">
        <v>1053.085283166773</v>
      </c>
      <c r="CG146" s="1">
        <v>954.32518742967795</v>
      </c>
      <c r="CH146" s="1">
        <v>0</v>
      </c>
      <c r="CI146" s="1">
        <v>249.306326230851</v>
      </c>
      <c r="CJ146" s="1">
        <v>73.630640376502811</v>
      </c>
      <c r="CK146" s="1">
        <v>505.74017275663601</v>
      </c>
      <c r="CL146" s="1">
        <v>298.38106094281483</v>
      </c>
      <c r="CM146" s="1">
        <v>87.935709340807392</v>
      </c>
      <c r="CN146" s="1">
        <v>100.8296992969394</v>
      </c>
      <c r="CO146" s="1">
        <v>529.37603187346349</v>
      </c>
      <c r="CP146" s="1">
        <v>0</v>
      </c>
      <c r="CQ146" s="1">
        <v>0</v>
      </c>
      <c r="CR146" s="1">
        <v>0</v>
      </c>
      <c r="CS146" s="1">
        <v>140.11892511989589</v>
      </c>
      <c r="CT146" s="1">
        <v>122.9039541498956</v>
      </c>
      <c r="CU146" s="1">
        <v>1773.1428440901229</v>
      </c>
      <c r="CV146" s="1">
        <v>135.75441252825121</v>
      </c>
      <c r="CW146" s="1">
        <v>865.649183589514</v>
      </c>
      <c r="CX146" s="1">
        <v>0</v>
      </c>
      <c r="CY146" s="1">
        <v>6.055535440252811</v>
      </c>
      <c r="CZ146" s="1">
        <v>0</v>
      </c>
      <c r="DA146" s="1">
        <v>283.09856044595273</v>
      </c>
      <c r="DB146" s="1">
        <v>806.02391825504128</v>
      </c>
      <c r="DC146" s="1">
        <v>3707.7921597862078</v>
      </c>
      <c r="DD146" s="1">
        <v>4089.5206472731538</v>
      </c>
      <c r="DE146" s="1">
        <v>2088.125</v>
      </c>
      <c r="DF146" s="1">
        <v>122.4</v>
      </c>
      <c r="DG146" s="1">
        <v>1372.6156926243821</v>
      </c>
      <c r="DH146" s="1">
        <v>326.63961715644018</v>
      </c>
      <c r="DI146" s="1">
        <v>1930.982305827873</v>
      </c>
      <c r="DJ146" s="1">
        <v>302.30358045862749</v>
      </c>
      <c r="DK146" s="1">
        <v>656.00886384850264</v>
      </c>
      <c r="DO146" s="1">
        <v>114.68095238095241</v>
      </c>
      <c r="DP146" s="1">
        <v>438.12562125816572</v>
      </c>
      <c r="DQ146" s="1">
        <v>0</v>
      </c>
      <c r="DR146" s="1">
        <v>0</v>
      </c>
      <c r="DS146" s="1">
        <v>0</v>
      </c>
      <c r="DU146" s="1">
        <v>0</v>
      </c>
      <c r="DV146" s="1">
        <v>0</v>
      </c>
      <c r="DW146" s="1">
        <v>115935.06247245141</v>
      </c>
      <c r="DX146" s="1" t="s">
        <v>482</v>
      </c>
    </row>
    <row r="147" spans="1:128" x14ac:dyDescent="0.2">
      <c r="A147" s="2" t="s">
        <v>483</v>
      </c>
      <c r="B147" s="1">
        <v>1236.5351778268309</v>
      </c>
      <c r="C147" s="1">
        <v>790.32258064516134</v>
      </c>
      <c r="D147" s="1">
        <v>100</v>
      </c>
      <c r="E147" s="1">
        <v>310.3850729157362</v>
      </c>
      <c r="F147" s="1">
        <v>1541.6458290594869</v>
      </c>
      <c r="G147" s="1">
        <v>494.83034887789978</v>
      </c>
      <c r="H147" s="1">
        <v>451.61290322580652</v>
      </c>
      <c r="I147" s="1">
        <v>161.11431731902809</v>
      </c>
      <c r="J147" s="1">
        <v>576.83346060233737</v>
      </c>
      <c r="K147" s="1">
        <v>856.8000000000003</v>
      </c>
      <c r="L147" s="1">
        <v>3945.9032258064522</v>
      </c>
      <c r="M147" s="1">
        <v>407.67999999999989</v>
      </c>
      <c r="N147" s="1">
        <v>17283.937256666199</v>
      </c>
      <c r="O147" s="1">
        <v>480.19943811158407</v>
      </c>
      <c r="P147" s="1">
        <v>1146.081185100679</v>
      </c>
      <c r="Q147" s="1">
        <v>901.16960452470926</v>
      </c>
      <c r="R147" s="1">
        <v>140.71661832791531</v>
      </c>
      <c r="S147" s="1">
        <v>1340.567773144513</v>
      </c>
      <c r="T147" s="1">
        <v>1643.04908545341</v>
      </c>
      <c r="U147" s="1">
        <v>0</v>
      </c>
      <c r="V147" s="1">
        <v>0</v>
      </c>
      <c r="W147" s="1">
        <v>1337.391932149982</v>
      </c>
      <c r="X147" s="1">
        <v>910.31954364778574</v>
      </c>
      <c r="Y147" s="1">
        <v>242.7469655203727</v>
      </c>
      <c r="Z147" s="1">
        <v>1687.0580871807899</v>
      </c>
      <c r="AA147" s="1">
        <v>116.2552305150616</v>
      </c>
      <c r="AB147" s="1">
        <v>242.7845221664146</v>
      </c>
      <c r="AC147" s="1">
        <v>943.82460436414704</v>
      </c>
      <c r="AD147" s="1">
        <v>404.13306617895142</v>
      </c>
      <c r="AE147" s="1">
        <v>4451.6244600219616</v>
      </c>
      <c r="AF147" s="1">
        <v>915.3</v>
      </c>
      <c r="AG147" s="1">
        <v>967.79999999999984</v>
      </c>
      <c r="AH147" s="1">
        <v>169.8465975701944</v>
      </c>
      <c r="AI147" s="1">
        <v>280.8000000000003</v>
      </c>
      <c r="AJ147" s="1">
        <v>443.1845177715544</v>
      </c>
      <c r="AK147" s="1">
        <v>12035.60109231394</v>
      </c>
      <c r="AL147" s="1">
        <v>0</v>
      </c>
      <c r="AM147" s="1">
        <v>2191.9984950361181</v>
      </c>
      <c r="AN147" s="1">
        <v>30.891693674181091</v>
      </c>
      <c r="AO147" s="1">
        <v>0</v>
      </c>
      <c r="AP147" s="1">
        <v>353.01331256698359</v>
      </c>
      <c r="AQ147" s="1">
        <v>153.44712542382189</v>
      </c>
      <c r="AR147" s="1">
        <v>0</v>
      </c>
      <c r="AS147" s="1">
        <v>0</v>
      </c>
      <c r="AT147" s="1">
        <v>11674.56926843025</v>
      </c>
      <c r="AU147" s="1">
        <v>633.48380636031652</v>
      </c>
      <c r="AV147" s="1">
        <v>656.73764288428856</v>
      </c>
      <c r="AW147" s="1">
        <v>1329.347716533377</v>
      </c>
      <c r="AX147" s="1">
        <v>330.02055751208951</v>
      </c>
      <c r="AY147" s="1">
        <v>566.86929062517856</v>
      </c>
      <c r="AZ147" s="1">
        <v>400</v>
      </c>
      <c r="BA147" s="1">
        <v>683.09999999999991</v>
      </c>
      <c r="BB147" s="1">
        <v>504.00000000000011</v>
      </c>
      <c r="BC147" s="1">
        <v>408.01571977707852</v>
      </c>
      <c r="BD147" s="1">
        <v>128.368331272929</v>
      </c>
      <c r="BE147" s="1">
        <v>0</v>
      </c>
      <c r="BF147" s="1">
        <v>1008.977564401779</v>
      </c>
      <c r="BG147" s="1">
        <v>174.58749887833051</v>
      </c>
      <c r="BH147" s="1">
        <v>2210.488865998484</v>
      </c>
      <c r="BI147" s="1">
        <v>202.1448933465476</v>
      </c>
      <c r="BJ147" s="1">
        <v>4447.8685589233091</v>
      </c>
      <c r="BL147" s="1">
        <v>400</v>
      </c>
      <c r="BM147" s="1">
        <v>639.96976419842053</v>
      </c>
      <c r="BN147" s="1">
        <v>0</v>
      </c>
      <c r="BO147" s="1">
        <v>172.65725038827381</v>
      </c>
      <c r="BP147" s="1">
        <v>541.1438652565347</v>
      </c>
      <c r="BQ147" s="1">
        <v>637.38025601855065</v>
      </c>
      <c r="BR147" s="1">
        <v>492.75</v>
      </c>
      <c r="BS147" s="1">
        <v>1609.6962691762101</v>
      </c>
      <c r="BT147" s="1">
        <v>329.68124999999998</v>
      </c>
      <c r="BW147" s="1">
        <v>85.028171035274468</v>
      </c>
      <c r="BX147" s="1">
        <v>11159.95484324515</v>
      </c>
      <c r="BY147" s="1">
        <v>16612.051888809379</v>
      </c>
      <c r="BZ147" s="1">
        <v>288</v>
      </c>
      <c r="CA147" s="1">
        <v>2311.9928448616351</v>
      </c>
      <c r="CB147" s="1">
        <v>563.42631647960116</v>
      </c>
      <c r="CC147" s="1">
        <v>61.34167033773933</v>
      </c>
      <c r="CD147" s="1">
        <v>72.189252814081954</v>
      </c>
      <c r="CE147" s="1">
        <v>301.91723150515139</v>
      </c>
      <c r="CF147" s="1">
        <v>1003.085283166773</v>
      </c>
      <c r="CG147" s="1">
        <v>1004.325187429678</v>
      </c>
      <c r="CH147" s="1">
        <v>0</v>
      </c>
      <c r="CI147" s="1">
        <v>334.50632623085102</v>
      </c>
      <c r="CJ147" s="1">
        <v>178.63064037650281</v>
      </c>
      <c r="CK147" s="1">
        <v>535.11160132806481</v>
      </c>
      <c r="CL147" s="1">
        <v>298.38106094281483</v>
      </c>
      <c r="CM147" s="1">
        <v>197.93570934080739</v>
      </c>
      <c r="CN147" s="1">
        <v>109.97255643979661</v>
      </c>
      <c r="CO147" s="1">
        <v>529.37603187346303</v>
      </c>
      <c r="CP147" s="1">
        <v>0</v>
      </c>
      <c r="CQ147" s="1">
        <v>0</v>
      </c>
      <c r="CR147" s="1">
        <v>0</v>
      </c>
      <c r="CS147" s="1">
        <v>140.11892511989589</v>
      </c>
      <c r="CT147" s="1">
        <v>415.70395414989559</v>
      </c>
      <c r="CU147" s="1">
        <v>1773.1428440901229</v>
      </c>
      <c r="CV147" s="1">
        <v>135.75441252825121</v>
      </c>
      <c r="CW147" s="1">
        <v>1020.8491835895099</v>
      </c>
      <c r="CX147" s="1">
        <v>0</v>
      </c>
      <c r="CY147" s="1">
        <v>625.85553544025265</v>
      </c>
      <c r="CZ147" s="1">
        <v>47.36</v>
      </c>
      <c r="DA147" s="1">
        <v>283.09856044595273</v>
      </c>
      <c r="DB147" s="1">
        <v>768.39891825504174</v>
      </c>
      <c r="DC147" s="1">
        <v>12282.10793543892</v>
      </c>
      <c r="DD147" s="1">
        <v>4089.520647273152</v>
      </c>
      <c r="DE147" s="1">
        <v>659.79756557547626</v>
      </c>
      <c r="DF147" s="1">
        <v>122.4</v>
      </c>
      <c r="DG147" s="1">
        <v>1372.6156926243809</v>
      </c>
      <c r="DH147" s="1">
        <v>326.63961715644058</v>
      </c>
      <c r="DI147" s="1">
        <v>789.98230582787301</v>
      </c>
      <c r="DJ147" s="1">
        <v>831.92262807767474</v>
      </c>
      <c r="DK147" s="1">
        <v>1178.485054324693</v>
      </c>
      <c r="DO147" s="1">
        <v>480.29999999999978</v>
      </c>
      <c r="DP147" s="1">
        <v>1030.6970498295941</v>
      </c>
      <c r="DQ147" s="1">
        <v>0</v>
      </c>
      <c r="DR147" s="1">
        <v>0</v>
      </c>
      <c r="DS147" s="1">
        <v>0</v>
      </c>
      <c r="DU147" s="1">
        <v>0</v>
      </c>
      <c r="DV147" s="1">
        <v>0</v>
      </c>
      <c r="DW147" s="1">
        <v>155891.24093965589</v>
      </c>
      <c r="DX147" s="1" t="s">
        <v>483</v>
      </c>
    </row>
    <row r="148" spans="1:128" x14ac:dyDescent="0.2">
      <c r="A148" s="2" t="s">
        <v>484</v>
      </c>
      <c r="B148" s="1">
        <v>1224.830177826831</v>
      </c>
      <c r="C148" s="1">
        <v>790.32258064516157</v>
      </c>
      <c r="D148" s="1">
        <v>99.999999999999972</v>
      </c>
      <c r="E148" s="1">
        <v>310.38507291573632</v>
      </c>
      <c r="F148" s="1">
        <v>1541.6458290594869</v>
      </c>
      <c r="G148" s="1">
        <v>494.83034887789972</v>
      </c>
      <c r="H148" s="1">
        <v>451.61290322580658</v>
      </c>
      <c r="I148" s="1">
        <v>161.114317319028</v>
      </c>
      <c r="J148" s="1">
        <v>576.83346060233714</v>
      </c>
      <c r="K148" s="1">
        <v>856.80000000000007</v>
      </c>
      <c r="L148" s="1">
        <v>3429.7741935483891</v>
      </c>
      <c r="M148" s="1">
        <v>407.68000000000012</v>
      </c>
      <c r="N148" s="1">
        <v>22633.137256666199</v>
      </c>
      <c r="O148" s="1">
        <v>480.19943811158419</v>
      </c>
      <c r="P148" s="1">
        <v>1126.081185100679</v>
      </c>
      <c r="Q148" s="1">
        <v>863.54460452470903</v>
      </c>
      <c r="R148" s="1">
        <v>140.71661832791531</v>
      </c>
      <c r="S148" s="1">
        <v>1340.5677731445121</v>
      </c>
      <c r="T148" s="1">
        <v>1023.04908545341</v>
      </c>
      <c r="U148" s="1">
        <v>0</v>
      </c>
      <c r="V148" s="1">
        <v>0</v>
      </c>
      <c r="W148" s="1">
        <v>1584.168042234767</v>
      </c>
      <c r="X148" s="1">
        <v>910.31954364778551</v>
      </c>
      <c r="Y148" s="1">
        <v>242.74696552037261</v>
      </c>
      <c r="Z148" s="1">
        <v>1687.0580871807911</v>
      </c>
      <c r="AA148" s="1">
        <v>116.2552305150616</v>
      </c>
      <c r="AB148" s="1">
        <v>242.78452216641469</v>
      </c>
      <c r="AC148" s="1">
        <v>943.82460436414726</v>
      </c>
      <c r="AD148" s="1">
        <v>398.13306617895182</v>
      </c>
      <c r="AE148" s="1">
        <v>4451.6244600219616</v>
      </c>
      <c r="AF148" s="1">
        <v>915.29999999999973</v>
      </c>
      <c r="AG148" s="1">
        <v>967.80000000000007</v>
      </c>
      <c r="AH148" s="1">
        <v>169.8465975701944</v>
      </c>
      <c r="AI148" s="1">
        <v>280.8000000000003</v>
      </c>
      <c r="AJ148" s="1">
        <v>443.18451777155451</v>
      </c>
      <c r="AK148" s="1">
        <v>8019.388592313946</v>
      </c>
      <c r="AL148" s="1">
        <v>0</v>
      </c>
      <c r="AM148" s="1">
        <v>2191.9984950361149</v>
      </c>
      <c r="AN148" s="1">
        <v>30.891693674181081</v>
      </c>
      <c r="AO148" s="1">
        <v>0</v>
      </c>
      <c r="AP148" s="1">
        <v>353.01331256698347</v>
      </c>
      <c r="AQ148" s="1">
        <v>153.44712542382189</v>
      </c>
      <c r="AR148" s="1">
        <v>0</v>
      </c>
      <c r="AS148" s="1">
        <v>0</v>
      </c>
      <c r="AT148" s="1">
        <v>2284.050231654493</v>
      </c>
      <c r="AU148" s="1">
        <v>633.48380636031652</v>
      </c>
      <c r="AV148" s="1">
        <v>656.73764288428856</v>
      </c>
      <c r="AW148" s="1">
        <v>2052.2003767223691</v>
      </c>
      <c r="AX148" s="1">
        <v>330.02055751208951</v>
      </c>
      <c r="AY148" s="1">
        <v>566.86929062517856</v>
      </c>
      <c r="AZ148" s="1">
        <v>400</v>
      </c>
      <c r="BA148" s="1">
        <v>683.09999999999991</v>
      </c>
      <c r="BB148" s="1">
        <v>503.99999999999989</v>
      </c>
      <c r="BC148" s="1">
        <v>408.0157197770784</v>
      </c>
      <c r="BD148" s="1">
        <v>128.368331272929</v>
      </c>
      <c r="BE148" s="1">
        <v>0</v>
      </c>
      <c r="BF148" s="1">
        <v>1008.977564401779</v>
      </c>
      <c r="BG148" s="1">
        <v>174.58749887833051</v>
      </c>
      <c r="BH148" s="1">
        <v>7490.4888659984836</v>
      </c>
      <c r="BI148" s="1">
        <v>202.14489334654749</v>
      </c>
      <c r="BJ148" s="1">
        <v>4947.8685589233073</v>
      </c>
      <c r="BL148" s="1">
        <v>400</v>
      </c>
      <c r="BM148" s="1">
        <v>639.96976419842053</v>
      </c>
      <c r="BN148" s="1">
        <v>0</v>
      </c>
      <c r="BO148" s="1">
        <v>172.65725038827381</v>
      </c>
      <c r="BP148" s="1">
        <v>541.14386525653492</v>
      </c>
      <c r="BQ148" s="1">
        <v>637.38025601855065</v>
      </c>
      <c r="BR148" s="1">
        <v>492.75</v>
      </c>
      <c r="BS148" s="1">
        <v>1553.383186917381</v>
      </c>
      <c r="BT148" s="1">
        <v>329.68124999999992</v>
      </c>
      <c r="BW148" s="1">
        <v>85.02817103527444</v>
      </c>
      <c r="BX148" s="1">
        <v>23150.940942333949</v>
      </c>
      <c r="BY148" s="1">
        <v>8719.4518888093808</v>
      </c>
      <c r="BZ148" s="1">
        <v>287.99999999999989</v>
      </c>
      <c r="CA148" s="1">
        <v>2311.9928448616361</v>
      </c>
      <c r="CB148" s="1">
        <v>563.42631647960116</v>
      </c>
      <c r="CC148" s="1">
        <v>61.341670337739338</v>
      </c>
      <c r="CD148" s="1">
        <v>72.189252814081897</v>
      </c>
      <c r="CE148" s="1">
        <v>301.91723150515128</v>
      </c>
      <c r="CF148" s="1">
        <v>753.99246284374385</v>
      </c>
      <c r="CG148" s="1">
        <v>974.92518742967786</v>
      </c>
      <c r="CH148" s="1">
        <v>0</v>
      </c>
      <c r="CI148" s="1">
        <v>334.50632623085102</v>
      </c>
      <c r="CJ148" s="1">
        <v>178.63064037650281</v>
      </c>
      <c r="CK148" s="1">
        <v>535.11160132806435</v>
      </c>
      <c r="CL148" s="1">
        <v>298.38106094281488</v>
      </c>
      <c r="CM148" s="1">
        <v>197.93570934080731</v>
      </c>
      <c r="CN148" s="1">
        <v>109.97255643979661</v>
      </c>
      <c r="CO148" s="1">
        <v>529.37603187346349</v>
      </c>
      <c r="CP148" s="1">
        <v>0</v>
      </c>
      <c r="CQ148" s="1">
        <v>0</v>
      </c>
      <c r="CR148" s="1">
        <v>0</v>
      </c>
      <c r="CS148" s="1">
        <v>140.11892511989589</v>
      </c>
      <c r="CT148" s="1">
        <v>2215.7039541498962</v>
      </c>
      <c r="CU148" s="1">
        <v>1773.142844090122</v>
      </c>
      <c r="CV148" s="1">
        <v>135.75441252825121</v>
      </c>
      <c r="CW148" s="1">
        <v>920.84918358951404</v>
      </c>
      <c r="CX148" s="1">
        <v>0</v>
      </c>
      <c r="CY148" s="1">
        <v>575.85553544025311</v>
      </c>
      <c r="CZ148" s="1">
        <v>50</v>
      </c>
      <c r="DA148" s="1">
        <v>283.09856044595239</v>
      </c>
      <c r="DB148" s="1">
        <v>768.39891825504174</v>
      </c>
      <c r="DC148" s="1">
        <v>8722.8891854389221</v>
      </c>
      <c r="DD148" s="1">
        <v>4156.7706472731543</v>
      </c>
      <c r="DE148" s="1">
        <v>659.79756557547626</v>
      </c>
      <c r="DF148" s="1">
        <v>122.39999999999991</v>
      </c>
      <c r="DG148" s="1">
        <v>1372.6156926243821</v>
      </c>
      <c r="DH148" s="1">
        <v>326.63961715644018</v>
      </c>
      <c r="DI148" s="1">
        <v>4741.382305827874</v>
      </c>
      <c r="DJ148" s="1">
        <v>831.9226280776752</v>
      </c>
      <c r="DK148" s="1">
        <v>1178.485054324693</v>
      </c>
      <c r="DO148" s="1">
        <v>480.3</v>
      </c>
      <c r="DP148" s="1">
        <v>1030.6970498295941</v>
      </c>
      <c r="DQ148" s="1">
        <v>0</v>
      </c>
      <c r="DR148" s="1">
        <v>0</v>
      </c>
      <c r="DS148" s="1">
        <v>0</v>
      </c>
      <c r="DU148" s="1">
        <v>0</v>
      </c>
      <c r="DV148" s="1">
        <v>0</v>
      </c>
      <c r="DW148" s="1">
        <v>159247.53058740281</v>
      </c>
      <c r="DX148" s="1" t="s">
        <v>484</v>
      </c>
    </row>
    <row r="149" spans="1:128" x14ac:dyDescent="0.2">
      <c r="A149" s="2" t="s">
        <v>485</v>
      </c>
      <c r="B149" s="1">
        <v>1224.830177826831</v>
      </c>
      <c r="C149" s="1">
        <v>790.32258064516134</v>
      </c>
      <c r="D149" s="1">
        <v>100</v>
      </c>
      <c r="E149" s="1">
        <v>310.3850729157362</v>
      </c>
      <c r="F149" s="1">
        <v>2031.6458290594869</v>
      </c>
      <c r="G149" s="1">
        <v>994.83034887789927</v>
      </c>
      <c r="H149" s="1">
        <v>451.61290322580629</v>
      </c>
      <c r="I149" s="1">
        <v>161.1143173190282</v>
      </c>
      <c r="J149" s="1">
        <v>651.83346060233737</v>
      </c>
      <c r="K149" s="1">
        <v>856.8000000000003</v>
      </c>
      <c r="L149" s="1">
        <v>3429.7741935483859</v>
      </c>
      <c r="M149" s="1">
        <v>407.67999999999989</v>
      </c>
      <c r="N149" s="1">
        <v>8683.137256666203</v>
      </c>
      <c r="O149" s="1">
        <v>480.1994381115843</v>
      </c>
      <c r="P149" s="1">
        <v>1096.253547200319</v>
      </c>
      <c r="Q149" s="1">
        <v>863.5446045247088</v>
      </c>
      <c r="R149" s="1">
        <v>140.7166183279152</v>
      </c>
      <c r="S149" s="1">
        <v>1340.567773144513</v>
      </c>
      <c r="T149" s="1">
        <v>1041.46408545341</v>
      </c>
      <c r="U149" s="1">
        <v>0</v>
      </c>
      <c r="V149" s="1">
        <v>0</v>
      </c>
      <c r="W149" s="1">
        <v>1577.3180422347671</v>
      </c>
      <c r="X149" s="1">
        <v>1597.957043647785</v>
      </c>
      <c r="Y149" s="1">
        <v>251.13751209923529</v>
      </c>
      <c r="Z149" s="1">
        <v>1687.0580871807911</v>
      </c>
      <c r="AA149" s="1">
        <v>116.2552305150616</v>
      </c>
      <c r="AB149" s="1">
        <v>242.7845221664148</v>
      </c>
      <c r="AC149" s="1">
        <v>1443.8246043641459</v>
      </c>
      <c r="AD149" s="1">
        <v>434.59198715430739</v>
      </c>
      <c r="AE149" s="1">
        <v>4451.6244600219634</v>
      </c>
      <c r="AF149" s="1">
        <v>915.3</v>
      </c>
      <c r="AG149" s="1">
        <v>967.79999999999984</v>
      </c>
      <c r="AH149" s="1">
        <v>169.8465975701944</v>
      </c>
      <c r="AI149" s="1">
        <v>280.80000000000041</v>
      </c>
      <c r="AJ149" s="1">
        <v>443.18451777155462</v>
      </c>
      <c r="AK149" s="1">
        <v>5668.2043975982378</v>
      </c>
      <c r="AL149" s="1">
        <v>0</v>
      </c>
      <c r="AM149" s="1">
        <v>2191.9984950361181</v>
      </c>
      <c r="AN149" s="1">
        <v>30.891693674181091</v>
      </c>
      <c r="AO149" s="1">
        <v>0</v>
      </c>
      <c r="AP149" s="1">
        <v>351.29331256698379</v>
      </c>
      <c r="AQ149" s="1">
        <v>153.4471254238218</v>
      </c>
      <c r="AR149" s="1">
        <v>0</v>
      </c>
      <c r="AS149" s="1">
        <v>0</v>
      </c>
      <c r="AT149" s="1">
        <v>2284.0502316544921</v>
      </c>
      <c r="AU149" s="1">
        <v>633.48380636031652</v>
      </c>
      <c r="AV149" s="1">
        <v>656.73764288428856</v>
      </c>
      <c r="AW149" s="1">
        <v>1904.846711384846</v>
      </c>
      <c r="AX149" s="1">
        <v>330.02055751208951</v>
      </c>
      <c r="AY149" s="1">
        <v>566.86929062517856</v>
      </c>
      <c r="AZ149" s="1">
        <v>142.8684406134912</v>
      </c>
      <c r="BA149" s="1">
        <v>683.09999999999991</v>
      </c>
      <c r="BB149" s="1">
        <v>504.00000000000011</v>
      </c>
      <c r="BC149" s="1">
        <v>408.01571977707852</v>
      </c>
      <c r="BD149" s="1">
        <v>128.368331272929</v>
      </c>
      <c r="BE149" s="1">
        <v>0</v>
      </c>
      <c r="BF149" s="1">
        <v>1008.977564401779</v>
      </c>
      <c r="BG149" s="1">
        <v>164.58749887833051</v>
      </c>
      <c r="BH149" s="1">
        <v>5925.4888659984836</v>
      </c>
      <c r="BI149" s="1">
        <v>202.1448933465476</v>
      </c>
      <c r="BJ149" s="1">
        <v>5170.2685589233106</v>
      </c>
      <c r="BL149" s="1">
        <v>118.1105139544686</v>
      </c>
      <c r="BM149" s="1">
        <v>639.96976419842053</v>
      </c>
      <c r="BN149" s="1">
        <v>0</v>
      </c>
      <c r="BO149" s="1">
        <v>172.65725038827381</v>
      </c>
      <c r="BP149" s="1">
        <v>541.1438652565347</v>
      </c>
      <c r="BQ149" s="1">
        <v>637.38025601855065</v>
      </c>
      <c r="BR149" s="1">
        <v>492.75</v>
      </c>
      <c r="BS149" s="1">
        <v>1549.5081869173821</v>
      </c>
      <c r="BT149" s="1">
        <v>329.68124999999998</v>
      </c>
      <c r="BW149" s="1">
        <v>85.028171035274468</v>
      </c>
      <c r="BX149" s="1">
        <v>14136.142403620959</v>
      </c>
      <c r="BY149" s="1">
        <v>7858.451888809388</v>
      </c>
      <c r="BZ149" s="1">
        <v>288.00000000000011</v>
      </c>
      <c r="CA149" s="1">
        <v>2311.9928448616338</v>
      </c>
      <c r="CB149" s="1">
        <v>563.42631647960116</v>
      </c>
      <c r="CC149" s="1">
        <v>61.341670337739302</v>
      </c>
      <c r="CD149" s="1">
        <v>72.189252814082039</v>
      </c>
      <c r="CE149" s="1">
        <v>301.91723150515139</v>
      </c>
      <c r="CF149" s="1">
        <v>590.69246284374458</v>
      </c>
      <c r="CG149" s="1">
        <v>542.47665929225423</v>
      </c>
      <c r="CH149" s="1">
        <v>0</v>
      </c>
      <c r="CI149" s="1">
        <v>200.89382623085109</v>
      </c>
      <c r="CJ149" s="1">
        <v>178.63064037650281</v>
      </c>
      <c r="CK149" s="1">
        <v>717.02410132806403</v>
      </c>
      <c r="CL149" s="1">
        <v>298.38106094281471</v>
      </c>
      <c r="CM149" s="1">
        <v>162.93570934080739</v>
      </c>
      <c r="CN149" s="1">
        <v>109.97255643979651</v>
      </c>
      <c r="CO149" s="1">
        <v>529.37603187346349</v>
      </c>
      <c r="CP149" s="1">
        <v>0</v>
      </c>
      <c r="CQ149" s="1">
        <v>0</v>
      </c>
      <c r="CR149" s="1">
        <v>0</v>
      </c>
      <c r="CS149" s="1">
        <v>140.11892511989589</v>
      </c>
      <c r="CT149" s="1">
        <v>1015.703954149895</v>
      </c>
      <c r="CU149" s="1">
        <v>1773.1428440901241</v>
      </c>
      <c r="CV149" s="1">
        <v>135.75441252825129</v>
      </c>
      <c r="CW149" s="1">
        <v>920.84918358951381</v>
      </c>
      <c r="CX149" s="1">
        <v>0</v>
      </c>
      <c r="CY149" s="1">
        <v>533.95553544025279</v>
      </c>
      <c r="CZ149" s="1">
        <v>50.000000000000007</v>
      </c>
      <c r="DA149" s="1">
        <v>283.0985604459529</v>
      </c>
      <c r="DB149" s="1">
        <v>768.39891825504128</v>
      </c>
      <c r="DC149" s="1">
        <v>6212.8891854389221</v>
      </c>
      <c r="DD149" s="1">
        <v>4156.7706472731561</v>
      </c>
      <c r="DE149" s="1">
        <v>659.79756557547626</v>
      </c>
      <c r="DF149" s="1">
        <v>122.4</v>
      </c>
      <c r="DG149" s="1">
        <v>1372.6156926243821</v>
      </c>
      <c r="DH149" s="1">
        <v>326.63961715644058</v>
      </c>
      <c r="DI149" s="1">
        <v>383.94258753198659</v>
      </c>
      <c r="DJ149" s="1">
        <v>831.92262807767474</v>
      </c>
      <c r="DK149" s="1">
        <v>1178.485054324693</v>
      </c>
      <c r="DO149" s="1">
        <v>480.29999999999978</v>
      </c>
      <c r="DP149" s="1">
        <v>1030.6970498295941</v>
      </c>
      <c r="DQ149" s="1">
        <v>0</v>
      </c>
      <c r="DR149" s="1">
        <v>0</v>
      </c>
      <c r="DS149" s="1">
        <v>0</v>
      </c>
      <c r="DU149" s="1">
        <v>0</v>
      </c>
      <c r="DV149" s="1">
        <v>0</v>
      </c>
      <c r="DW149" s="1">
        <v>124613.4142264251</v>
      </c>
      <c r="DX149" s="1" t="s">
        <v>485</v>
      </c>
    </row>
    <row r="150" spans="1:128" x14ac:dyDescent="0.2">
      <c r="A150" s="2" t="s">
        <v>486</v>
      </c>
      <c r="B150" s="1">
        <v>1224.830177826831</v>
      </c>
      <c r="C150" s="1">
        <v>790.32258064516157</v>
      </c>
      <c r="D150" s="1">
        <v>100</v>
      </c>
      <c r="E150" s="1">
        <v>310.38507291573609</v>
      </c>
      <c r="F150" s="1">
        <v>2211.4858290594848</v>
      </c>
      <c r="G150" s="1">
        <v>594.83034887789927</v>
      </c>
      <c r="H150" s="1">
        <v>451.61290322580618</v>
      </c>
      <c r="I150" s="1">
        <v>161.114317319028</v>
      </c>
      <c r="J150" s="1">
        <v>651.83346060233714</v>
      </c>
      <c r="K150" s="1">
        <v>856.79999999999916</v>
      </c>
      <c r="L150" s="1">
        <v>3429.7741935483841</v>
      </c>
      <c r="M150" s="1">
        <v>407.67999999999989</v>
      </c>
      <c r="N150" s="1">
        <v>16665.377256666208</v>
      </c>
      <c r="O150" s="1">
        <v>480.19943811158407</v>
      </c>
      <c r="P150" s="1">
        <v>1096.2535472003201</v>
      </c>
      <c r="Q150" s="1">
        <v>863.54460452470835</v>
      </c>
      <c r="R150" s="1">
        <v>140.7166183279152</v>
      </c>
      <c r="S150" s="1">
        <v>1340.5677731445121</v>
      </c>
      <c r="T150" s="1">
        <v>961.46408545341001</v>
      </c>
      <c r="U150" s="1">
        <v>0</v>
      </c>
      <c r="V150" s="1">
        <v>0</v>
      </c>
      <c r="W150" s="1">
        <v>1577.3180422347671</v>
      </c>
      <c r="X150" s="1">
        <v>997.95704364778521</v>
      </c>
      <c r="Y150" s="1">
        <v>251.13751209923561</v>
      </c>
      <c r="Z150" s="1">
        <v>1687.058087180792</v>
      </c>
      <c r="AA150" s="1">
        <v>116.2552305150616</v>
      </c>
      <c r="AB150" s="1">
        <v>242.78452216641429</v>
      </c>
      <c r="AC150" s="1">
        <v>1043.824604364147</v>
      </c>
      <c r="AD150" s="1">
        <v>434.59198715430728</v>
      </c>
      <c r="AE150" s="1">
        <v>4451.6244600219597</v>
      </c>
      <c r="AF150" s="1">
        <v>915.3</v>
      </c>
      <c r="AG150" s="1">
        <v>967.80000000000007</v>
      </c>
      <c r="AH150" s="1">
        <v>169.8465975701944</v>
      </c>
      <c r="AI150" s="1">
        <v>280.80000000000018</v>
      </c>
      <c r="AJ150" s="1">
        <v>443.1845177715544</v>
      </c>
      <c r="AK150" s="1">
        <v>2381.0043975982262</v>
      </c>
      <c r="AL150" s="1">
        <v>0</v>
      </c>
      <c r="AM150" s="1">
        <v>2191.9984950361172</v>
      </c>
      <c r="AN150" s="1">
        <v>30.891693674181049</v>
      </c>
      <c r="AO150" s="1">
        <v>0</v>
      </c>
      <c r="AP150" s="1">
        <v>351.29331256698367</v>
      </c>
      <c r="AQ150" s="1">
        <v>153.4471254238218</v>
      </c>
      <c r="AR150" s="1">
        <v>0</v>
      </c>
      <c r="AS150" s="1">
        <v>0</v>
      </c>
      <c r="AT150" s="1">
        <v>2315.0502316544921</v>
      </c>
      <c r="AU150" s="1">
        <v>605.85499884643559</v>
      </c>
      <c r="AV150" s="1">
        <v>656.73764288428856</v>
      </c>
      <c r="AW150" s="1">
        <v>1604.846711384846</v>
      </c>
      <c r="AX150" s="1">
        <v>330.02055751208951</v>
      </c>
      <c r="AY150" s="1">
        <v>566.86929062517856</v>
      </c>
      <c r="AZ150" s="1">
        <v>142.8684406134912</v>
      </c>
      <c r="BA150" s="1">
        <v>683.09999999999991</v>
      </c>
      <c r="BB150" s="1">
        <v>503.99999999999972</v>
      </c>
      <c r="BC150" s="1">
        <v>408.01571977707852</v>
      </c>
      <c r="BD150" s="1">
        <v>128.368331272929</v>
      </c>
      <c r="BE150" s="1">
        <v>0</v>
      </c>
      <c r="BF150" s="1">
        <v>1008.977564401779</v>
      </c>
      <c r="BG150" s="1">
        <v>164.58749887833051</v>
      </c>
      <c r="BH150" s="1">
        <v>2175.488865998484</v>
      </c>
      <c r="BI150" s="1">
        <v>202.14489334654749</v>
      </c>
      <c r="BJ150" s="1">
        <v>4870.2685589233088</v>
      </c>
      <c r="BL150" s="1">
        <v>118.1105139544686</v>
      </c>
      <c r="BM150" s="1">
        <v>639.96976419842053</v>
      </c>
      <c r="BN150" s="1">
        <v>0</v>
      </c>
      <c r="BO150" s="1">
        <v>172.65725038827389</v>
      </c>
      <c r="BP150" s="1">
        <v>541.14386525653492</v>
      </c>
      <c r="BQ150" s="1">
        <v>637.38025601855065</v>
      </c>
      <c r="BR150" s="1">
        <v>492.75</v>
      </c>
      <c r="BS150" s="1">
        <v>1532.5081869173821</v>
      </c>
      <c r="BT150" s="1">
        <v>329.68125000000009</v>
      </c>
      <c r="BW150" s="1">
        <v>85.02817103527444</v>
      </c>
      <c r="BX150" s="1">
        <v>16373.57417856087</v>
      </c>
      <c r="BY150" s="1">
        <v>7858.4518888093726</v>
      </c>
      <c r="BZ150" s="1">
        <v>288</v>
      </c>
      <c r="CA150" s="1">
        <v>2311.9928448616351</v>
      </c>
      <c r="CB150" s="1">
        <v>563.42631647960116</v>
      </c>
      <c r="CC150" s="1">
        <v>61.34167033773933</v>
      </c>
      <c r="CD150" s="1">
        <v>72.189252814081925</v>
      </c>
      <c r="CE150" s="1">
        <v>301.91723150515162</v>
      </c>
      <c r="CF150" s="1">
        <v>500.81746284374458</v>
      </c>
      <c r="CG150" s="1">
        <v>542.47665929225423</v>
      </c>
      <c r="CH150" s="1">
        <v>0</v>
      </c>
      <c r="CI150" s="1">
        <v>200.89382623085109</v>
      </c>
      <c r="CJ150" s="1">
        <v>178.63064037650281</v>
      </c>
      <c r="CK150" s="1">
        <v>417.02410132806398</v>
      </c>
      <c r="CL150" s="1">
        <v>298.38106094281483</v>
      </c>
      <c r="CM150" s="1">
        <v>162.93570934080739</v>
      </c>
      <c r="CN150" s="1">
        <v>109.9725564397967</v>
      </c>
      <c r="CO150" s="1">
        <v>529.37603187346394</v>
      </c>
      <c r="CP150" s="1">
        <v>0</v>
      </c>
      <c r="CQ150" s="1">
        <v>0</v>
      </c>
      <c r="CR150" s="1">
        <v>0</v>
      </c>
      <c r="CS150" s="1">
        <v>140.11892511989589</v>
      </c>
      <c r="CT150" s="1">
        <v>562.25103345166053</v>
      </c>
      <c r="CU150" s="1">
        <v>1773.142844090122</v>
      </c>
      <c r="CV150" s="1">
        <v>135.75441252825121</v>
      </c>
      <c r="CW150" s="1">
        <v>920.84918358951359</v>
      </c>
      <c r="CX150" s="1">
        <v>0</v>
      </c>
      <c r="CY150" s="1">
        <v>533.95553544025279</v>
      </c>
      <c r="CZ150" s="1">
        <v>49.999999999999993</v>
      </c>
      <c r="DA150" s="1">
        <v>283.09856044595239</v>
      </c>
      <c r="DB150" s="1">
        <v>1456.0239182550411</v>
      </c>
      <c r="DC150" s="1">
        <v>2891.202632432774</v>
      </c>
      <c r="DD150" s="1">
        <v>4089.5206472731538</v>
      </c>
      <c r="DE150" s="1">
        <v>659.79756557547626</v>
      </c>
      <c r="DF150" s="1">
        <v>122.4</v>
      </c>
      <c r="DG150" s="1">
        <v>1372.6156926243821</v>
      </c>
      <c r="DH150" s="1">
        <v>326.63961715644018</v>
      </c>
      <c r="DI150" s="1">
        <v>383.94258753198483</v>
      </c>
      <c r="DJ150" s="1">
        <v>831.92262807767474</v>
      </c>
      <c r="DK150" s="1">
        <v>1178.485054324693</v>
      </c>
      <c r="DO150" s="1">
        <v>480.3000000000003</v>
      </c>
      <c r="DP150" s="1">
        <v>1030.6970498295941</v>
      </c>
      <c r="DQ150" s="1">
        <v>0</v>
      </c>
      <c r="DR150" s="1">
        <v>0</v>
      </c>
      <c r="DS150" s="1">
        <v>0</v>
      </c>
      <c r="DU150" s="1">
        <v>0</v>
      </c>
      <c r="DV150" s="1">
        <v>0</v>
      </c>
      <c r="DW150" s="1">
        <v>122337.4577201467</v>
      </c>
      <c r="DX150" s="1" t="s">
        <v>486</v>
      </c>
    </row>
    <row r="151" spans="1:128" x14ac:dyDescent="0.2">
      <c r="A151" s="2" t="s">
        <v>487</v>
      </c>
      <c r="B151" s="1">
        <v>1224.830177826831</v>
      </c>
      <c r="C151" s="1">
        <v>790.32258064516134</v>
      </c>
      <c r="D151" s="1">
        <v>100</v>
      </c>
      <c r="E151" s="1">
        <v>310.38507291573632</v>
      </c>
      <c r="F151" s="1">
        <v>2111.4858290594871</v>
      </c>
      <c r="G151" s="1">
        <v>594.8303488778995</v>
      </c>
      <c r="H151" s="1">
        <v>451.61290322580652</v>
      </c>
      <c r="I151" s="1">
        <v>161.11431731902809</v>
      </c>
      <c r="J151" s="1">
        <v>576.83346060233737</v>
      </c>
      <c r="K151" s="1">
        <v>4500</v>
      </c>
      <c r="L151" s="1">
        <v>3429.7741935483868</v>
      </c>
      <c r="M151" s="1">
        <v>407.67999999999989</v>
      </c>
      <c r="N151" s="1">
        <v>9547.2172566662011</v>
      </c>
      <c r="O151" s="1">
        <v>480.19943811158419</v>
      </c>
      <c r="P151" s="1">
        <v>1096.253547200319</v>
      </c>
      <c r="Q151" s="1">
        <v>863.5446045247088</v>
      </c>
      <c r="R151" s="1">
        <v>140.71661832791531</v>
      </c>
      <c r="S151" s="1">
        <v>1340.567773144513</v>
      </c>
      <c r="T151" s="1">
        <v>943.04908545341004</v>
      </c>
      <c r="U151" s="1">
        <v>0</v>
      </c>
      <c r="V151" s="1">
        <v>0</v>
      </c>
      <c r="W151" s="1">
        <v>1382.6119321499821</v>
      </c>
      <c r="X151" s="1">
        <v>661.51954364778544</v>
      </c>
      <c r="Y151" s="1">
        <v>251.13751209923549</v>
      </c>
      <c r="Z151" s="1">
        <v>1687.0580871807899</v>
      </c>
      <c r="AA151" s="1">
        <v>116.2552305150616</v>
      </c>
      <c r="AB151" s="1">
        <v>242.78452216641469</v>
      </c>
      <c r="AC151" s="1">
        <v>1043.824604364147</v>
      </c>
      <c r="AD151" s="1">
        <v>434.59198715430739</v>
      </c>
      <c r="AE151" s="1">
        <v>4451.6244600219616</v>
      </c>
      <c r="AF151" s="1">
        <v>915.3</v>
      </c>
      <c r="AG151" s="1">
        <v>967.80000000000007</v>
      </c>
      <c r="AH151" s="1">
        <v>169.8465975701944</v>
      </c>
      <c r="AI151" s="1">
        <v>280.8000000000003</v>
      </c>
      <c r="AJ151" s="1">
        <v>443.18451777155462</v>
      </c>
      <c r="AK151" s="1">
        <v>2696.6543975982322</v>
      </c>
      <c r="AL151" s="1">
        <v>0</v>
      </c>
      <c r="AM151" s="1">
        <v>2191.9984950361172</v>
      </c>
      <c r="AN151" s="1">
        <v>30.891693674181081</v>
      </c>
      <c r="AO151" s="1">
        <v>0</v>
      </c>
      <c r="AP151" s="1">
        <v>348.01331256698347</v>
      </c>
      <c r="AQ151" s="1">
        <v>153.44712542382189</v>
      </c>
      <c r="AR151" s="1">
        <v>0</v>
      </c>
      <c r="AS151" s="1">
        <v>0</v>
      </c>
      <c r="AT151" s="1">
        <v>8682.0692684302539</v>
      </c>
      <c r="AU151" s="1">
        <v>362.58557117685069</v>
      </c>
      <c r="AV151" s="1">
        <v>656.73764288428856</v>
      </c>
      <c r="AW151" s="1">
        <v>1504.846711384846</v>
      </c>
      <c r="AX151" s="1">
        <v>330.0205575120894</v>
      </c>
      <c r="AY151" s="1">
        <v>566.86929062517856</v>
      </c>
      <c r="AZ151" s="1">
        <v>142.8684406134912</v>
      </c>
      <c r="BA151" s="1">
        <v>683.09999999999991</v>
      </c>
      <c r="BB151" s="1">
        <v>504</v>
      </c>
      <c r="BC151" s="1">
        <v>408.01571977707852</v>
      </c>
      <c r="BD151" s="1">
        <v>128.368331272929</v>
      </c>
      <c r="BE151" s="1">
        <v>0</v>
      </c>
      <c r="BF151" s="1">
        <v>1008.977564401779</v>
      </c>
      <c r="BG151" s="1">
        <v>164.58749887833051</v>
      </c>
      <c r="BH151" s="1">
        <v>1602.238865998484</v>
      </c>
      <c r="BI151" s="1">
        <v>202.1448933465476</v>
      </c>
      <c r="BJ151" s="1">
        <v>4570.2685589233088</v>
      </c>
      <c r="BL151" s="1">
        <v>118.1105139544687</v>
      </c>
      <c r="BM151" s="1">
        <v>639.96976419842053</v>
      </c>
      <c r="BN151" s="1">
        <v>0</v>
      </c>
      <c r="BO151" s="1">
        <v>172.65725038827381</v>
      </c>
      <c r="BP151" s="1">
        <v>541.14386525653481</v>
      </c>
      <c r="BQ151" s="1">
        <v>637.38025601855065</v>
      </c>
      <c r="BR151" s="1">
        <v>492.75</v>
      </c>
      <c r="BS151" s="1">
        <v>1532.508186917381</v>
      </c>
      <c r="BT151" s="1">
        <v>329.68124999999998</v>
      </c>
      <c r="BW151" s="1">
        <v>85.028171035274468</v>
      </c>
      <c r="BX151" s="1">
        <v>12984.99866409867</v>
      </c>
      <c r="BY151" s="1">
        <v>15556.051888809379</v>
      </c>
      <c r="BZ151" s="1">
        <v>288</v>
      </c>
      <c r="CA151" s="1">
        <v>2311.9928448616351</v>
      </c>
      <c r="CB151" s="1">
        <v>563.42631647960116</v>
      </c>
      <c r="CC151" s="1">
        <v>61.341670337739309</v>
      </c>
      <c r="CD151" s="1">
        <v>72.189252814081954</v>
      </c>
      <c r="CE151" s="1">
        <v>301.91723150515139</v>
      </c>
      <c r="CF151" s="1">
        <v>422.61746284374482</v>
      </c>
      <c r="CG151" s="1">
        <v>617.47665929225423</v>
      </c>
      <c r="CH151" s="1">
        <v>0</v>
      </c>
      <c r="CI151" s="1">
        <v>200.893826230851</v>
      </c>
      <c r="CJ151" s="1">
        <v>178.63064037650281</v>
      </c>
      <c r="CK151" s="1">
        <v>417.02410132806432</v>
      </c>
      <c r="CL151" s="1">
        <v>298.38106094281483</v>
      </c>
      <c r="CM151" s="1">
        <v>162.93570934080739</v>
      </c>
      <c r="CN151" s="1">
        <v>109.97255643979661</v>
      </c>
      <c r="CO151" s="1">
        <v>529.37603187346349</v>
      </c>
      <c r="CP151" s="1">
        <v>0</v>
      </c>
      <c r="CQ151" s="1">
        <v>0</v>
      </c>
      <c r="CR151" s="1">
        <v>0</v>
      </c>
      <c r="CS151" s="1">
        <v>140.11892511989589</v>
      </c>
      <c r="CT151" s="1">
        <v>562.25103345166099</v>
      </c>
      <c r="CU151" s="1">
        <v>1773.1428440901229</v>
      </c>
      <c r="CV151" s="1">
        <v>135.75441252825121</v>
      </c>
      <c r="CW151" s="1">
        <v>920.8491835895137</v>
      </c>
      <c r="CX151" s="1">
        <v>2.2737367544323211E-13</v>
      </c>
      <c r="CY151" s="1">
        <v>533.95553544025279</v>
      </c>
      <c r="CZ151" s="1">
        <v>47.36</v>
      </c>
      <c r="DA151" s="1">
        <v>283.09856044595273</v>
      </c>
      <c r="DB151" s="1">
        <v>1506.023918255042</v>
      </c>
      <c r="DC151" s="1">
        <v>2891.2026324327749</v>
      </c>
      <c r="DD151" s="1">
        <v>4089.5206472731538</v>
      </c>
      <c r="DE151" s="1">
        <v>659.79756557547603</v>
      </c>
      <c r="DF151" s="1">
        <v>122.4</v>
      </c>
      <c r="DG151" s="1">
        <v>1372.6156926243821</v>
      </c>
      <c r="DH151" s="1">
        <v>326.63961715644018</v>
      </c>
      <c r="DI151" s="1">
        <v>383.94258753198551</v>
      </c>
      <c r="DJ151" s="1">
        <v>831.92262807767486</v>
      </c>
      <c r="DK151" s="1">
        <v>1178.485054324693</v>
      </c>
      <c r="DO151" s="1">
        <v>480.3</v>
      </c>
      <c r="DP151" s="1">
        <v>1030.6970498295941</v>
      </c>
      <c r="DQ151" s="1">
        <v>0</v>
      </c>
      <c r="DR151" s="1">
        <v>0</v>
      </c>
      <c r="DS151" s="1">
        <v>0</v>
      </c>
      <c r="DU151" s="1">
        <v>0</v>
      </c>
      <c r="DV151" s="1">
        <v>0</v>
      </c>
      <c r="DW151" s="1">
        <v>127953.9932047059</v>
      </c>
      <c r="DX151" s="1" t="s">
        <v>487</v>
      </c>
    </row>
    <row r="152" spans="1:128" x14ac:dyDescent="0.2">
      <c r="A152" s="2" t="s">
        <v>488</v>
      </c>
      <c r="B152" s="1">
        <v>1224.830177826831</v>
      </c>
      <c r="C152" s="1">
        <v>790.32258064516134</v>
      </c>
      <c r="D152" s="1">
        <v>100</v>
      </c>
      <c r="E152" s="1">
        <v>310.38507291573632</v>
      </c>
      <c r="F152" s="1">
        <v>1611.4858290594859</v>
      </c>
      <c r="G152" s="1">
        <v>594.83034887789927</v>
      </c>
      <c r="H152" s="1">
        <v>451.61290322580652</v>
      </c>
      <c r="I152" s="1">
        <v>161.11431731902809</v>
      </c>
      <c r="J152" s="1">
        <v>576.83346060233725</v>
      </c>
      <c r="K152" s="1">
        <v>856.79999999999984</v>
      </c>
      <c r="L152" s="1">
        <v>3429.7741935483868</v>
      </c>
      <c r="M152" s="1">
        <v>407.68</v>
      </c>
      <c r="N152" s="1">
        <v>7947.2172566662084</v>
      </c>
      <c r="O152" s="1">
        <v>480.19943811158441</v>
      </c>
      <c r="P152" s="1">
        <v>1096.253547200319</v>
      </c>
      <c r="Q152" s="1">
        <v>863.5446045247088</v>
      </c>
      <c r="R152" s="1">
        <v>140.71661832791531</v>
      </c>
      <c r="S152" s="1">
        <v>1340.567773144513</v>
      </c>
      <c r="T152" s="1">
        <v>943.04908545341016</v>
      </c>
      <c r="U152" s="1">
        <v>0</v>
      </c>
      <c r="V152" s="1">
        <v>0</v>
      </c>
      <c r="W152" s="1">
        <v>1677.3180422347659</v>
      </c>
      <c r="X152" s="1">
        <v>661.51954364778544</v>
      </c>
      <c r="Y152" s="1">
        <v>251.13751209923541</v>
      </c>
      <c r="Z152" s="1">
        <v>1687.0580871807911</v>
      </c>
      <c r="AA152" s="1">
        <v>116.2552305150616</v>
      </c>
      <c r="AB152" s="1">
        <v>242.7845221664148</v>
      </c>
      <c r="AC152" s="1">
        <v>1043.824604364147</v>
      </c>
      <c r="AD152" s="1">
        <v>434.59198715430728</v>
      </c>
      <c r="AE152" s="1">
        <v>4451.6244600219616</v>
      </c>
      <c r="AF152" s="1">
        <v>915.3</v>
      </c>
      <c r="AG152" s="1">
        <v>967.8000000000003</v>
      </c>
      <c r="AH152" s="1">
        <v>169.8465975701944</v>
      </c>
      <c r="AI152" s="1">
        <v>280.8000000000003</v>
      </c>
      <c r="AJ152" s="1">
        <v>443.18451777155468</v>
      </c>
      <c r="AK152" s="1">
        <v>5296.6543975982313</v>
      </c>
      <c r="AL152" s="1">
        <v>0</v>
      </c>
      <c r="AM152" s="1">
        <v>2191.9984950361172</v>
      </c>
      <c r="AN152" s="1">
        <v>30.891693674181081</v>
      </c>
      <c r="AO152" s="1">
        <v>0</v>
      </c>
      <c r="AP152" s="1">
        <v>348.01331256698347</v>
      </c>
      <c r="AQ152" s="1">
        <v>153.44712542382189</v>
      </c>
      <c r="AR152" s="1">
        <v>0</v>
      </c>
      <c r="AS152" s="1">
        <v>0</v>
      </c>
      <c r="AT152" s="1">
        <v>1107.0692684302539</v>
      </c>
      <c r="AU152" s="1">
        <v>362.58557117685058</v>
      </c>
      <c r="AV152" s="1">
        <v>656.73764288428856</v>
      </c>
      <c r="AW152" s="1">
        <v>1554.846711384846</v>
      </c>
      <c r="AX152" s="1">
        <v>330.02055751208928</v>
      </c>
      <c r="AY152" s="1">
        <v>566.86929062517856</v>
      </c>
      <c r="AZ152" s="1">
        <v>142.86844061349129</v>
      </c>
      <c r="BA152" s="1">
        <v>683.09999999999991</v>
      </c>
      <c r="BB152" s="1">
        <v>504</v>
      </c>
      <c r="BC152" s="1">
        <v>408.01571977707852</v>
      </c>
      <c r="BD152" s="1">
        <v>128.368331272929</v>
      </c>
      <c r="BE152" s="1">
        <v>0</v>
      </c>
      <c r="BF152" s="1">
        <v>1008.977564401779</v>
      </c>
      <c r="BG152" s="1">
        <v>164.58749887833051</v>
      </c>
      <c r="BH152" s="1">
        <v>5102.2388659984836</v>
      </c>
      <c r="BI152" s="1">
        <v>202.1448933465476</v>
      </c>
      <c r="BJ152" s="1">
        <v>4570.2685589233079</v>
      </c>
      <c r="BL152" s="1">
        <v>118.1105139544687</v>
      </c>
      <c r="BM152" s="1">
        <v>639.96976419842053</v>
      </c>
      <c r="BN152" s="1">
        <v>0</v>
      </c>
      <c r="BO152" s="1">
        <v>172.65725038827381</v>
      </c>
      <c r="BP152" s="1">
        <v>541.14386525653481</v>
      </c>
      <c r="BQ152" s="1">
        <v>637.38025601855065</v>
      </c>
      <c r="BR152" s="1">
        <v>492.75</v>
      </c>
      <c r="BS152" s="1">
        <v>1532.508186917381</v>
      </c>
      <c r="BT152" s="1">
        <v>329.68124999999992</v>
      </c>
      <c r="BW152" s="1">
        <v>85.028171035274468</v>
      </c>
      <c r="BX152" s="1">
        <v>12984.99866409867</v>
      </c>
      <c r="BY152" s="1">
        <v>14126.051888809379</v>
      </c>
      <c r="BZ152" s="1">
        <v>288</v>
      </c>
      <c r="CA152" s="1">
        <v>2311.9928448616351</v>
      </c>
      <c r="CB152" s="1">
        <v>563.42631647960116</v>
      </c>
      <c r="CC152" s="1">
        <v>61.341670337739309</v>
      </c>
      <c r="CD152" s="1">
        <v>72.189252814081954</v>
      </c>
      <c r="CE152" s="1">
        <v>301.91723150515139</v>
      </c>
      <c r="CF152" s="1">
        <v>422.61746284374573</v>
      </c>
      <c r="CG152" s="1">
        <v>617.47665929225423</v>
      </c>
      <c r="CH152" s="1">
        <v>0</v>
      </c>
      <c r="CI152" s="1">
        <v>200.89382623085109</v>
      </c>
      <c r="CJ152" s="1">
        <v>178.63064037650281</v>
      </c>
      <c r="CK152" s="1">
        <v>417.02410132806432</v>
      </c>
      <c r="CL152" s="1">
        <v>298.38106094281483</v>
      </c>
      <c r="CM152" s="1">
        <v>162.93570934080739</v>
      </c>
      <c r="CN152" s="1">
        <v>109.97255643979661</v>
      </c>
      <c r="CO152" s="1">
        <v>529.37603187346349</v>
      </c>
      <c r="CP152" s="1">
        <v>0</v>
      </c>
      <c r="CQ152" s="1">
        <v>0</v>
      </c>
      <c r="CR152" s="1">
        <v>0</v>
      </c>
      <c r="CS152" s="1">
        <v>140.11892511989601</v>
      </c>
      <c r="CT152" s="1">
        <v>562.25103345166099</v>
      </c>
      <c r="CU152" s="1">
        <v>1773.142844090122</v>
      </c>
      <c r="CV152" s="1">
        <v>135.75441252825121</v>
      </c>
      <c r="CW152" s="1">
        <v>920.84918358951381</v>
      </c>
      <c r="CX152" s="1">
        <v>-2.2737367544323211E-13</v>
      </c>
      <c r="CY152" s="1">
        <v>533.95553544025279</v>
      </c>
      <c r="CZ152" s="1">
        <v>50</v>
      </c>
      <c r="DA152" s="1">
        <v>283.09856044595273</v>
      </c>
      <c r="DB152" s="1">
        <v>1506.023918255042</v>
      </c>
      <c r="DC152" s="1">
        <v>2891.202632432774</v>
      </c>
      <c r="DD152" s="1">
        <v>4089.5206472731552</v>
      </c>
      <c r="DE152" s="1">
        <v>659.7975655754758</v>
      </c>
      <c r="DF152" s="1">
        <v>122.4</v>
      </c>
      <c r="DG152" s="1">
        <v>1372.615692624383</v>
      </c>
      <c r="DH152" s="1">
        <v>326.63961715644018</v>
      </c>
      <c r="DI152" s="1">
        <v>383.94258753198568</v>
      </c>
      <c r="DJ152" s="1">
        <v>831.92262807767509</v>
      </c>
      <c r="DK152" s="1">
        <v>1178.485054324693</v>
      </c>
      <c r="DO152" s="1">
        <v>480.30000000000018</v>
      </c>
      <c r="DP152" s="1">
        <v>1030.6970498295941</v>
      </c>
      <c r="DQ152" s="1">
        <v>0</v>
      </c>
      <c r="DR152" s="1">
        <v>0</v>
      </c>
      <c r="DS152" s="1">
        <v>0</v>
      </c>
      <c r="DU152" s="1">
        <v>0</v>
      </c>
      <c r="DV152" s="1">
        <v>0</v>
      </c>
      <c r="DW152" s="1">
        <v>119653.13931479069</v>
      </c>
      <c r="DX152" s="1" t="s">
        <v>488</v>
      </c>
    </row>
    <row r="153" spans="1:128" x14ac:dyDescent="0.2">
      <c r="A153" s="2" t="s">
        <v>489</v>
      </c>
      <c r="B153" s="1">
        <v>1224.830177826831</v>
      </c>
      <c r="C153" s="1">
        <v>790.32258064516157</v>
      </c>
      <c r="D153" s="1">
        <v>100</v>
      </c>
      <c r="E153" s="1">
        <v>310.3850729157362</v>
      </c>
      <c r="F153" s="1">
        <v>1561.4858290594859</v>
      </c>
      <c r="G153" s="1">
        <v>594.8303488778995</v>
      </c>
      <c r="H153" s="1">
        <v>451.61290322580629</v>
      </c>
      <c r="I153" s="1">
        <v>161.11431731902809</v>
      </c>
      <c r="J153" s="1">
        <v>576.83346060233725</v>
      </c>
      <c r="K153" s="1">
        <v>856.80000000000052</v>
      </c>
      <c r="L153" s="1">
        <v>3429.7741935483859</v>
      </c>
      <c r="M153" s="1">
        <v>407.67999999999989</v>
      </c>
      <c r="N153" s="1">
        <v>13165.377256666199</v>
      </c>
      <c r="O153" s="1">
        <v>480.19943811158407</v>
      </c>
      <c r="P153" s="1">
        <v>1096.2535472003181</v>
      </c>
      <c r="Q153" s="1">
        <v>863.54460452470857</v>
      </c>
      <c r="R153" s="1">
        <v>140.71661832791531</v>
      </c>
      <c r="S153" s="1">
        <v>1340.567773144513</v>
      </c>
      <c r="T153" s="1">
        <v>943.0490854534097</v>
      </c>
      <c r="U153" s="1">
        <v>0</v>
      </c>
      <c r="V153" s="1">
        <v>0</v>
      </c>
      <c r="W153" s="1">
        <v>1577.3180422347659</v>
      </c>
      <c r="X153" s="1">
        <v>661.51954364778567</v>
      </c>
      <c r="Y153" s="1">
        <v>251.13751209923549</v>
      </c>
      <c r="Z153" s="1">
        <v>1687.0580871807899</v>
      </c>
      <c r="AA153" s="1">
        <v>116.2552305150615</v>
      </c>
      <c r="AB153" s="1">
        <v>242.78452216641449</v>
      </c>
      <c r="AC153" s="1">
        <v>1043.824604364147</v>
      </c>
      <c r="AD153" s="1">
        <v>434.59198715430728</v>
      </c>
      <c r="AE153" s="1">
        <v>4451.6244600219634</v>
      </c>
      <c r="AF153" s="1">
        <v>915.3</v>
      </c>
      <c r="AG153" s="1">
        <v>967.79999999999984</v>
      </c>
      <c r="AH153" s="1">
        <v>169.8465975701944</v>
      </c>
      <c r="AI153" s="1">
        <v>280.8000000000003</v>
      </c>
      <c r="AJ153" s="1">
        <v>443.1845177715544</v>
      </c>
      <c r="AK153" s="1">
        <v>3796.6543975982299</v>
      </c>
      <c r="AL153" s="1">
        <v>0</v>
      </c>
      <c r="AM153" s="1">
        <v>2191.998495036119</v>
      </c>
      <c r="AN153" s="1">
        <v>30.891693674181081</v>
      </c>
      <c r="AO153" s="1">
        <v>0</v>
      </c>
      <c r="AP153" s="1">
        <v>348.01331256698347</v>
      </c>
      <c r="AQ153" s="1">
        <v>153.4471254238218</v>
      </c>
      <c r="AR153" s="1">
        <v>0</v>
      </c>
      <c r="AS153" s="1">
        <v>0</v>
      </c>
      <c r="AT153" s="1">
        <v>1107.0692684302551</v>
      </c>
      <c r="AU153" s="1">
        <v>362.58557117685098</v>
      </c>
      <c r="AV153" s="1">
        <v>656.73764288428856</v>
      </c>
      <c r="AW153" s="1">
        <v>1354.846711384846</v>
      </c>
      <c r="AX153" s="1">
        <v>330.02055751208951</v>
      </c>
      <c r="AY153" s="1">
        <v>566.86929062517856</v>
      </c>
      <c r="AZ153" s="1">
        <v>142.86844061349129</v>
      </c>
      <c r="BA153" s="1">
        <v>683.09999999999991</v>
      </c>
      <c r="BB153" s="1">
        <v>504</v>
      </c>
      <c r="BC153" s="1">
        <v>408.01571977707857</v>
      </c>
      <c r="BD153" s="1">
        <v>128.368331272929</v>
      </c>
      <c r="BE153" s="1">
        <v>0</v>
      </c>
      <c r="BF153" s="1">
        <v>1008.977564401779</v>
      </c>
      <c r="BG153" s="1">
        <v>164.58749887833039</v>
      </c>
      <c r="BH153" s="1">
        <v>5352.2388659984836</v>
      </c>
      <c r="BI153" s="1">
        <v>202.14489334654769</v>
      </c>
      <c r="BJ153" s="1">
        <v>5020.2685589233088</v>
      </c>
      <c r="BL153" s="1">
        <v>118.1105139544687</v>
      </c>
      <c r="BM153" s="1">
        <v>639.96976419842053</v>
      </c>
      <c r="BN153" s="1">
        <v>0</v>
      </c>
      <c r="BO153" s="1">
        <v>172.65725038827389</v>
      </c>
      <c r="BP153" s="1">
        <v>541.14386525653481</v>
      </c>
      <c r="BQ153" s="1">
        <v>637.38025601855043</v>
      </c>
      <c r="BR153" s="1">
        <v>492.75</v>
      </c>
      <c r="BS153" s="1">
        <v>1532.508186917381</v>
      </c>
      <c r="BT153" s="1">
        <v>329.68124999999998</v>
      </c>
      <c r="BW153" s="1">
        <v>85.028171035274497</v>
      </c>
      <c r="BX153" s="1">
        <v>12984.998664098681</v>
      </c>
      <c r="BY153" s="1">
        <v>7928.4518888093771</v>
      </c>
      <c r="BZ153" s="1">
        <v>288.00000000000011</v>
      </c>
      <c r="CA153" s="1">
        <v>2311.9928448616338</v>
      </c>
      <c r="CB153" s="1">
        <v>563.42631647960116</v>
      </c>
      <c r="CC153" s="1">
        <v>61.341670337739338</v>
      </c>
      <c r="CD153" s="1">
        <v>72.189252814081954</v>
      </c>
      <c r="CE153" s="1">
        <v>301.91723150515139</v>
      </c>
      <c r="CF153" s="1">
        <v>422.61746284374289</v>
      </c>
      <c r="CG153" s="1">
        <v>542.47665929225445</v>
      </c>
      <c r="CH153" s="1">
        <v>0</v>
      </c>
      <c r="CI153" s="1">
        <v>200.89382623085089</v>
      </c>
      <c r="CJ153" s="1">
        <v>178.63064037650281</v>
      </c>
      <c r="CK153" s="1">
        <v>417.02410132806449</v>
      </c>
      <c r="CL153" s="1">
        <v>298.38106094281471</v>
      </c>
      <c r="CM153" s="1">
        <v>162.93570934080739</v>
      </c>
      <c r="CN153" s="1">
        <v>109.97255643979661</v>
      </c>
      <c r="CO153" s="1">
        <v>529.37603187346349</v>
      </c>
      <c r="CP153" s="1">
        <v>0</v>
      </c>
      <c r="CQ153" s="1">
        <v>0</v>
      </c>
      <c r="CR153" s="1">
        <v>0</v>
      </c>
      <c r="CS153" s="1">
        <v>140.11892511989589</v>
      </c>
      <c r="CT153" s="1">
        <v>506.01599186850609</v>
      </c>
      <c r="CU153" s="1">
        <v>1773.1428440901229</v>
      </c>
      <c r="CV153" s="1">
        <v>135.75441252825121</v>
      </c>
      <c r="CW153" s="1">
        <v>920.8491835895137</v>
      </c>
      <c r="CX153" s="1">
        <v>2.2737367544323211E-13</v>
      </c>
      <c r="CY153" s="1">
        <v>533.95553544025279</v>
      </c>
      <c r="CZ153" s="1">
        <v>50</v>
      </c>
      <c r="DA153" s="1">
        <v>283.09856044595278</v>
      </c>
      <c r="DB153" s="1">
        <v>1456.023918255042</v>
      </c>
      <c r="DC153" s="1">
        <v>2891.202632432774</v>
      </c>
      <c r="DD153" s="1">
        <v>4089.5206472731552</v>
      </c>
      <c r="DE153" s="1">
        <v>659.79756557547648</v>
      </c>
      <c r="DF153" s="1">
        <v>122.4</v>
      </c>
      <c r="DG153" s="1">
        <v>1372.6156926243809</v>
      </c>
      <c r="DH153" s="1">
        <v>326.63961715644018</v>
      </c>
      <c r="DI153" s="1">
        <v>383.94258753198551</v>
      </c>
      <c r="DJ153" s="1">
        <v>831.92262807767463</v>
      </c>
      <c r="DK153" s="1">
        <v>1178.485054324693</v>
      </c>
      <c r="DO153" s="1">
        <v>480.29999999999973</v>
      </c>
      <c r="DP153" s="1">
        <v>1030.6970498295941</v>
      </c>
      <c r="DQ153" s="1">
        <v>0</v>
      </c>
      <c r="DR153" s="1">
        <v>0</v>
      </c>
      <c r="DS153" s="1">
        <v>0</v>
      </c>
      <c r="DU153" s="1">
        <v>0</v>
      </c>
      <c r="DV153" s="1">
        <v>0</v>
      </c>
      <c r="DW153" s="1">
        <v>117342.4642732075</v>
      </c>
      <c r="DX153" s="1" t="s">
        <v>489</v>
      </c>
    </row>
    <row r="154" spans="1:128" x14ac:dyDescent="0.2">
      <c r="A154" s="2"/>
    </row>
    <row r="155" spans="1:128" x14ac:dyDescent="0.2">
      <c r="A155" s="2" t="s">
        <v>490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 t="s">
        <v>490</v>
      </c>
    </row>
    <row r="156" spans="1:128" x14ac:dyDescent="0.2">
      <c r="A156" s="23">
        <v>43938</v>
      </c>
      <c r="DW156" s="1">
        <v>0</v>
      </c>
      <c r="DX156" s="24">
        <v>43938</v>
      </c>
    </row>
    <row r="157" spans="1:128" x14ac:dyDescent="0.2">
      <c r="A157" s="23">
        <v>43939</v>
      </c>
      <c r="DW157" s="1">
        <v>0</v>
      </c>
      <c r="DX157" s="24">
        <v>43939</v>
      </c>
    </row>
    <row r="158" spans="1:128" x14ac:dyDescent="0.2">
      <c r="A158" s="23">
        <v>43940</v>
      </c>
      <c r="DW158" s="1">
        <v>0</v>
      </c>
      <c r="DX158" s="24">
        <v>43940</v>
      </c>
    </row>
    <row r="159" spans="1:128" x14ac:dyDescent="0.2">
      <c r="A159" s="2"/>
      <c r="DW159" s="1">
        <v>0</v>
      </c>
      <c r="DX159" s="1" t="s">
        <v>491</v>
      </c>
    </row>
    <row r="160" spans="1:128" x14ac:dyDescent="0.2">
      <c r="A160" s="2"/>
      <c r="DW160" s="1">
        <v>0</v>
      </c>
      <c r="DX160" s="1" t="s">
        <v>491</v>
      </c>
    </row>
    <row r="161" spans="1:128" x14ac:dyDescent="0.2">
      <c r="A161" s="2" t="s">
        <v>482</v>
      </c>
      <c r="DW161" s="1">
        <v>0</v>
      </c>
      <c r="DX161" s="1" t="s">
        <v>482</v>
      </c>
    </row>
    <row r="162" spans="1:128" x14ac:dyDescent="0.2">
      <c r="A162" s="2" t="s">
        <v>483</v>
      </c>
      <c r="DW162" s="1">
        <v>0</v>
      </c>
      <c r="DX162" s="1" t="s">
        <v>483</v>
      </c>
    </row>
    <row r="163" spans="1:128" x14ac:dyDescent="0.2">
      <c r="A163" s="2" t="s">
        <v>484</v>
      </c>
      <c r="DW163" s="1">
        <v>0</v>
      </c>
      <c r="DX163" s="1" t="s">
        <v>484</v>
      </c>
    </row>
    <row r="164" spans="1:128" x14ac:dyDescent="0.2">
      <c r="A164" s="2" t="s">
        <v>485</v>
      </c>
      <c r="DW164" s="1">
        <v>0</v>
      </c>
      <c r="DX164" s="1" t="s">
        <v>485</v>
      </c>
    </row>
    <row r="165" spans="1:128" x14ac:dyDescent="0.2">
      <c r="A165" s="2" t="s">
        <v>486</v>
      </c>
      <c r="DW165" s="1">
        <v>0</v>
      </c>
      <c r="DX165" s="1" t="s">
        <v>486</v>
      </c>
    </row>
    <row r="166" spans="1:128" x14ac:dyDescent="0.2">
      <c r="A166" s="2" t="s">
        <v>487</v>
      </c>
      <c r="DW166" s="1">
        <v>0</v>
      </c>
      <c r="DX166" s="1" t="s">
        <v>487</v>
      </c>
    </row>
    <row r="167" spans="1:128" x14ac:dyDescent="0.2">
      <c r="A167" s="2" t="s">
        <v>488</v>
      </c>
      <c r="DW167" s="1">
        <v>0</v>
      </c>
      <c r="DX167" s="1" t="s">
        <v>488</v>
      </c>
    </row>
    <row r="168" spans="1:128" x14ac:dyDescent="0.2">
      <c r="A168" s="2" t="s">
        <v>489</v>
      </c>
      <c r="DW168" s="1">
        <v>0</v>
      </c>
      <c r="DX168" s="1" t="s">
        <v>489</v>
      </c>
    </row>
    <row r="169" spans="1:128" x14ac:dyDescent="0.2">
      <c r="A169" s="2"/>
    </row>
    <row r="170" spans="1:128" x14ac:dyDescent="0.2">
      <c r="A170" s="2" t="s">
        <v>492</v>
      </c>
      <c r="B170" s="1">
        <v>-1764.096987350641</v>
      </c>
      <c r="C170" s="1">
        <v>-657.12258064516129</v>
      </c>
      <c r="D170" s="1">
        <v>-70.400000000000006</v>
      </c>
      <c r="E170" s="1">
        <v>-192.97173958240299</v>
      </c>
      <c r="F170" s="1">
        <v>-2795.125829059486</v>
      </c>
      <c r="G170" s="1">
        <v>-1359.839559709827</v>
      </c>
      <c r="H170" s="1">
        <v>-436.81290322580651</v>
      </c>
      <c r="I170" s="1">
        <v>-321.51812684283772</v>
      </c>
      <c r="J170" s="1">
        <v>-746.12757315554654</v>
      </c>
      <c r="K170" s="1">
        <v>-1453.1733333333329</v>
      </c>
      <c r="L170" s="1">
        <v>-3639.023225806452</v>
      </c>
      <c r="M170" s="1">
        <v>-298.73523809523812</v>
      </c>
      <c r="N170" s="1">
        <v>-16278.18156351142</v>
      </c>
      <c r="O170" s="1">
        <v>-493.44705715920338</v>
      </c>
      <c r="P170" s="1">
        <v>-1162.457672234073</v>
      </c>
      <c r="Q170" s="1">
        <v>-734.1696045247088</v>
      </c>
      <c r="R170" s="1">
        <v>-73.402332613629582</v>
      </c>
      <c r="S170" s="1">
        <v>-751.36777314451251</v>
      </c>
      <c r="T170" s="1">
        <v>-1903.581942596267</v>
      </c>
      <c r="U170" s="1">
        <v>-13.954285714285721</v>
      </c>
      <c r="V170" s="1">
        <v>-1914.870476190476</v>
      </c>
      <c r="W170" s="1">
        <v>0</v>
      </c>
      <c r="X170" s="1">
        <v>-976.98811507635685</v>
      </c>
      <c r="Y170" s="1">
        <v>-172.6726798060869</v>
      </c>
      <c r="Z170" s="1">
        <v>-1836.4866586093619</v>
      </c>
      <c r="AA170" s="1">
        <v>-301.0725793714372</v>
      </c>
      <c r="AB170" s="1">
        <v>-318.3045221664147</v>
      </c>
      <c r="AC170" s="1">
        <v>-1730.051271030814</v>
      </c>
      <c r="AD170" s="1">
        <v>-271.54639951228489</v>
      </c>
      <c r="AE170" s="1">
        <v>-5707.5101743076784</v>
      </c>
      <c r="AF170" s="1">
        <v>-1009.757142857143</v>
      </c>
      <c r="AG170" s="1">
        <v>-1441.8571428571429</v>
      </c>
      <c r="AH170" s="1">
        <v>-67.726597570194428</v>
      </c>
      <c r="AI170" s="1">
        <v>-156.00000000000031</v>
      </c>
      <c r="AJ170" s="1">
        <v>-698.637851104888</v>
      </c>
      <c r="AK170" s="1">
        <v>-9507.3796637425148</v>
      </c>
      <c r="AL170" s="1">
        <v>-92.571428571428569</v>
      </c>
      <c r="AM170" s="1">
        <v>-2711.284209321831</v>
      </c>
      <c r="AN170" s="1">
        <v>-34.800265102752498</v>
      </c>
      <c r="AO170" s="1">
        <v>-605.4476190476189</v>
      </c>
      <c r="AP170" s="1">
        <v>-657.84474113841225</v>
      </c>
      <c r="AQ170" s="1">
        <v>-131.04712542382191</v>
      </c>
      <c r="AR170" s="1">
        <v>0</v>
      </c>
      <c r="AS170" s="1">
        <v>0</v>
      </c>
      <c r="AT170" s="1">
        <v>-1690.8002316544921</v>
      </c>
      <c r="AU170" s="1">
        <v>-841.98380636031652</v>
      </c>
      <c r="AV170" s="1">
        <v>-739.73764288428856</v>
      </c>
      <c r="AW170" s="1">
        <v>-2382.747716533378</v>
      </c>
      <c r="AX170" s="1">
        <v>-390.02055751208951</v>
      </c>
      <c r="AY170" s="1">
        <v>-637.36929062517856</v>
      </c>
      <c r="AZ170" s="1">
        <v>-365.5</v>
      </c>
      <c r="BA170" s="1">
        <v>-619.09999999999991</v>
      </c>
      <c r="BB170" s="1">
        <v>-283.2</v>
      </c>
      <c r="BC170" s="1">
        <v>-288.01571977707852</v>
      </c>
      <c r="BD170" s="1">
        <v>-78.368331272929026</v>
      </c>
      <c r="BE170" s="1">
        <v>0</v>
      </c>
      <c r="BF170" s="1">
        <v>-841.97756440177864</v>
      </c>
      <c r="BG170" s="1">
        <v>-209.98749887833051</v>
      </c>
      <c r="BH170" s="1">
        <v>-2477.988865998484</v>
      </c>
      <c r="BI170" s="1">
        <v>-34.707393346547597</v>
      </c>
      <c r="BJ170" s="1">
        <v>-5562.2685589233124</v>
      </c>
      <c r="BK170" s="1">
        <v>0</v>
      </c>
      <c r="BL170" s="1">
        <v>-412</v>
      </c>
      <c r="BM170" s="1">
        <v>-639.96976419842053</v>
      </c>
      <c r="BN170" s="1">
        <v>0</v>
      </c>
      <c r="BO170" s="1">
        <v>-120.65725038827379</v>
      </c>
      <c r="BP170" s="1">
        <v>-538.74386525653483</v>
      </c>
      <c r="BQ170" s="1">
        <v>-872.5802560185507</v>
      </c>
      <c r="BR170" s="1">
        <v>-431.25</v>
      </c>
      <c r="BS170" s="1">
        <v>-2711.0483603308621</v>
      </c>
      <c r="BT170" s="1">
        <v>-424.39553571428559</v>
      </c>
      <c r="BU170" s="1">
        <v>0</v>
      </c>
      <c r="BV170" s="1">
        <v>0</v>
      </c>
      <c r="BW170" s="1">
        <v>-73.628171035274462</v>
      </c>
      <c r="BX170" s="1">
        <v>-24619.546533581739</v>
      </c>
      <c r="BY170" s="1">
        <v>-16076.509031666519</v>
      </c>
      <c r="BZ170" s="1">
        <v>-326.91428571428571</v>
      </c>
      <c r="CA170" s="1">
        <v>-4211.0957020044916</v>
      </c>
      <c r="CB170" s="1">
        <v>-1223.2120307653149</v>
      </c>
      <c r="CC170" s="1">
        <v>-110.3702417663108</v>
      </c>
      <c r="CD170" s="1">
        <v>-94.303538528367653</v>
      </c>
      <c r="CE170" s="1">
        <v>-591.46008864800854</v>
      </c>
      <c r="CF170" s="1">
        <v>-8275.4567117382012</v>
      </c>
      <c r="CG170" s="1">
        <v>-1320.3823302868209</v>
      </c>
      <c r="CH170" s="1">
        <v>0</v>
      </c>
      <c r="CI170" s="1">
        <v>-249.306326230851</v>
      </c>
      <c r="CJ170" s="1">
        <v>-73.630640376502811</v>
      </c>
      <c r="CK170" s="1">
        <v>-505.74017275663601</v>
      </c>
      <c r="CL170" s="1">
        <v>-320.11915618091001</v>
      </c>
      <c r="CM170" s="1">
        <v>-87.935709340807392</v>
      </c>
      <c r="CN170" s="1">
        <v>-100.8296992969394</v>
      </c>
      <c r="CO170" s="1">
        <v>-2355.1617461591782</v>
      </c>
      <c r="CP170" s="1">
        <v>0</v>
      </c>
      <c r="CQ170" s="1">
        <v>0</v>
      </c>
      <c r="CR170" s="1">
        <v>0</v>
      </c>
      <c r="CS170" s="1">
        <v>-157.77606797703879</v>
      </c>
      <c r="CT170" s="1">
        <v>-122.9039541498956</v>
      </c>
      <c r="CU170" s="1">
        <v>-2372.337129804409</v>
      </c>
      <c r="CV170" s="1">
        <v>-139.52584109967981</v>
      </c>
      <c r="CW170" s="1">
        <v>-865.649183589514</v>
      </c>
      <c r="CX170" s="1">
        <v>-1316.057142857142</v>
      </c>
      <c r="CY170" s="1">
        <v>-6.055535440252811</v>
      </c>
      <c r="CZ170" s="1">
        <v>0</v>
      </c>
      <c r="DA170" s="1">
        <v>-388.57856044595269</v>
      </c>
      <c r="DB170" s="1">
        <v>-2054.3810611121839</v>
      </c>
      <c r="DC170" s="1">
        <v>-5943.2921597862078</v>
      </c>
      <c r="DD170" s="1">
        <v>-6483.9492187017258</v>
      </c>
      <c r="DE170" s="1">
        <v>-2615.053571428572</v>
      </c>
      <c r="DF170" s="1">
        <v>-177.08571428571429</v>
      </c>
      <c r="DG170" s="1">
        <v>-2552.0442640529541</v>
      </c>
      <c r="DH170" s="1">
        <v>-2592.353902870726</v>
      </c>
      <c r="DI170" s="1">
        <v>-2411.2394486850162</v>
      </c>
      <c r="DJ170" s="1">
        <v>-302.30358045862749</v>
      </c>
      <c r="DK170" s="1">
        <v>-656.00886384850264</v>
      </c>
      <c r="DL170" s="1">
        <v>0</v>
      </c>
      <c r="DM170" s="1">
        <v>0</v>
      </c>
      <c r="DN170" s="1">
        <v>0</v>
      </c>
      <c r="DO170" s="1">
        <v>-114.68095238095241</v>
      </c>
      <c r="DP170" s="1">
        <v>-438.12562125816572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-181408.7880914991</v>
      </c>
      <c r="DX170" s="1" t="s">
        <v>492</v>
      </c>
    </row>
    <row r="171" spans="1:128" x14ac:dyDescent="0.2">
      <c r="A171" s="2" t="s">
        <v>469</v>
      </c>
      <c r="B171" s="1">
        <v>0</v>
      </c>
      <c r="C171" s="1">
        <v>0</v>
      </c>
      <c r="D171" s="1">
        <v>0</v>
      </c>
      <c r="E171" s="1">
        <v>0</v>
      </c>
      <c r="F171" s="1">
        <v>-53.400000000000027</v>
      </c>
      <c r="G171" s="1">
        <v>-125.412380952381</v>
      </c>
      <c r="H171" s="1">
        <v>0</v>
      </c>
      <c r="I171" s="1">
        <v>-80.483809523809541</v>
      </c>
      <c r="J171" s="1">
        <v>0</v>
      </c>
      <c r="K171" s="1">
        <v>-412.69333333333333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-13.954285714285721</v>
      </c>
      <c r="V171" s="1">
        <v>-1499.0304761904761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-75.519999999999982</v>
      </c>
      <c r="AC171" s="1">
        <v>-389.4666666666667</v>
      </c>
      <c r="AD171" s="1">
        <v>0</v>
      </c>
      <c r="AE171" s="1">
        <v>-466.28571428571399</v>
      </c>
      <c r="AF171" s="1">
        <v>-94.457142857142856</v>
      </c>
      <c r="AG171" s="1">
        <v>-474.05714285714282</v>
      </c>
      <c r="AH171" s="1">
        <v>0</v>
      </c>
      <c r="AI171" s="1">
        <v>0</v>
      </c>
      <c r="AJ171" s="1">
        <v>0</v>
      </c>
      <c r="AK171" s="1">
        <v>-2911.4285714285711</v>
      </c>
      <c r="AL171" s="1">
        <v>-92.571428571428569</v>
      </c>
      <c r="AM171" s="1">
        <v>0</v>
      </c>
      <c r="AN171" s="1">
        <v>0</v>
      </c>
      <c r="AO171" s="1">
        <v>-605.4476190476189</v>
      </c>
      <c r="AP171" s="1">
        <v>-192.51142857142861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-734.07142857142844</v>
      </c>
      <c r="BT171" s="1">
        <v>0</v>
      </c>
      <c r="BU171" s="1">
        <v>0</v>
      </c>
      <c r="BV171" s="1">
        <v>0</v>
      </c>
      <c r="BW171" s="1">
        <v>0</v>
      </c>
      <c r="BX171" s="1">
        <v>-6050.5714285714284</v>
      </c>
      <c r="BY171" s="1">
        <v>-3996.8571428571408</v>
      </c>
      <c r="BZ171" s="1">
        <v>-38.914285714285711</v>
      </c>
      <c r="CA171" s="1">
        <v>-883.9028571428571</v>
      </c>
      <c r="CB171" s="1">
        <v>-302.78571428571422</v>
      </c>
      <c r="CC171" s="1">
        <v>-49.028571428571439</v>
      </c>
      <c r="CD171" s="1">
        <v>-22.114285714285732</v>
      </c>
      <c r="CE171" s="1">
        <v>-289.5428571428572</v>
      </c>
      <c r="CF171" s="1">
        <v>-7222.3714285714286</v>
      </c>
      <c r="CG171" s="1">
        <v>-366.05714285714288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-1774.785714285714</v>
      </c>
      <c r="CP171" s="1">
        <v>0</v>
      </c>
      <c r="CQ171" s="1">
        <v>0</v>
      </c>
      <c r="CR171" s="1">
        <v>0</v>
      </c>
      <c r="CS171" s="1">
        <v>-17.657142857142858</v>
      </c>
      <c r="CT171" s="1">
        <v>0</v>
      </c>
      <c r="CU171" s="1">
        <v>0</v>
      </c>
      <c r="CV171" s="1">
        <v>-3.7714285714285718</v>
      </c>
      <c r="CW171" s="1">
        <v>0</v>
      </c>
      <c r="CX171" s="1">
        <v>-878.65714285714273</v>
      </c>
      <c r="CY171" s="1">
        <v>0</v>
      </c>
      <c r="CZ171" s="1">
        <v>0</v>
      </c>
      <c r="DA171" s="1">
        <v>0</v>
      </c>
      <c r="DB171" s="1">
        <v>-736.60714285714312</v>
      </c>
      <c r="DC171" s="1">
        <v>-1682</v>
      </c>
      <c r="DD171" s="1">
        <v>-1668.428571428572</v>
      </c>
      <c r="DE171" s="1">
        <v>-156.42857142857159</v>
      </c>
      <c r="DF171" s="1">
        <v>-54.685714285714283</v>
      </c>
      <c r="DG171" s="1">
        <v>-789.42857142857156</v>
      </c>
      <c r="DH171" s="1">
        <v>-2190.7142857142849</v>
      </c>
      <c r="DI171" s="1">
        <v>-480.25714285714281</v>
      </c>
      <c r="DJ171" s="1">
        <v>0</v>
      </c>
      <c r="DK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U171" s="1">
        <v>0</v>
      </c>
      <c r="DV171" s="1">
        <v>0</v>
      </c>
      <c r="DW171" s="1">
        <v>-37876.358571428573</v>
      </c>
      <c r="DX171" s="1" t="s">
        <v>469</v>
      </c>
    </row>
    <row r="172" spans="1:128" x14ac:dyDescent="0.2">
      <c r="A172" s="2" t="s">
        <v>470</v>
      </c>
      <c r="B172" s="1">
        <v>0</v>
      </c>
      <c r="C172" s="1">
        <v>0</v>
      </c>
      <c r="D172" s="1">
        <v>0</v>
      </c>
      <c r="E172" s="1">
        <v>0</v>
      </c>
      <c r="F172" s="1">
        <v>-159.04</v>
      </c>
      <c r="G172" s="1">
        <v>-26.63999999999999</v>
      </c>
      <c r="H172" s="1">
        <v>0</v>
      </c>
      <c r="I172" s="1">
        <v>-20.72</v>
      </c>
      <c r="J172" s="1">
        <v>-3.6999999999999602</v>
      </c>
      <c r="K172" s="1">
        <v>0</v>
      </c>
      <c r="L172" s="1">
        <v>0</v>
      </c>
      <c r="M172" s="1">
        <v>0</v>
      </c>
      <c r="N172" s="1">
        <v>-1631.4533333333329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-415.83999999999992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-170.52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-325.80000000000018</v>
      </c>
      <c r="AL172" s="1">
        <v>0</v>
      </c>
      <c r="AM172" s="1">
        <v>0</v>
      </c>
      <c r="AN172" s="1">
        <v>0</v>
      </c>
      <c r="AO172" s="1">
        <v>0</v>
      </c>
      <c r="AP172" s="1">
        <v>-49.920000000000023</v>
      </c>
      <c r="AQ172" s="1">
        <v>0</v>
      </c>
      <c r="AR172" s="1">
        <v>0</v>
      </c>
      <c r="AS172" s="1">
        <v>0</v>
      </c>
      <c r="AT172" s="1">
        <v>0</v>
      </c>
      <c r="AU172" s="1">
        <v>-62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-49.75</v>
      </c>
      <c r="BT172" s="1">
        <v>-4.7142857142857224</v>
      </c>
      <c r="BU172" s="1">
        <v>0</v>
      </c>
      <c r="BV172" s="1">
        <v>0</v>
      </c>
      <c r="BW172" s="1">
        <v>0</v>
      </c>
      <c r="BX172" s="1">
        <v>-1035</v>
      </c>
      <c r="BY172" s="1">
        <v>-1299.5999999999999</v>
      </c>
      <c r="BZ172" s="1">
        <v>0</v>
      </c>
      <c r="CA172" s="1">
        <v>-75.599999999999909</v>
      </c>
      <c r="CB172" s="1">
        <v>-43.5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-15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-164.16</v>
      </c>
      <c r="CY172" s="1">
        <v>0</v>
      </c>
      <c r="CZ172" s="1">
        <v>0</v>
      </c>
      <c r="DA172" s="1">
        <v>-5.0400000000000196</v>
      </c>
      <c r="DB172" s="1">
        <v>-18.25</v>
      </c>
      <c r="DC172" s="1">
        <v>-30</v>
      </c>
      <c r="DD172" s="1">
        <v>-114</v>
      </c>
      <c r="DE172" s="1">
        <v>-22.5</v>
      </c>
      <c r="DF172" s="1">
        <v>0</v>
      </c>
      <c r="DG172" s="1">
        <v>-22.5</v>
      </c>
      <c r="DH172" s="1">
        <v>-48</v>
      </c>
      <c r="DI172" s="1">
        <v>0</v>
      </c>
      <c r="DJ172" s="1">
        <v>0</v>
      </c>
      <c r="DK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U172" s="1">
        <v>0</v>
      </c>
      <c r="DV172" s="1">
        <v>0</v>
      </c>
      <c r="DW172" s="1">
        <v>-5813.2476190476182</v>
      </c>
      <c r="DX172" s="1" t="s">
        <v>470</v>
      </c>
    </row>
    <row r="173" spans="1:128" x14ac:dyDescent="0.2">
      <c r="A173" s="2" t="s">
        <v>471</v>
      </c>
      <c r="B173" s="1">
        <v>-86.241809523809934</v>
      </c>
      <c r="C173" s="1">
        <v>0</v>
      </c>
      <c r="D173" s="1">
        <v>0</v>
      </c>
      <c r="E173" s="1">
        <v>0</v>
      </c>
      <c r="F173" s="1">
        <v>-571.20000000000005</v>
      </c>
      <c r="G173" s="1">
        <v>-245.67999999999989</v>
      </c>
      <c r="H173" s="1">
        <v>0</v>
      </c>
      <c r="I173" s="1">
        <v>-59.2</v>
      </c>
      <c r="J173" s="1">
        <v>-183.52</v>
      </c>
      <c r="K173" s="1">
        <v>-183.67999999999989</v>
      </c>
      <c r="L173" s="1">
        <v>0</v>
      </c>
      <c r="M173" s="1">
        <v>0</v>
      </c>
      <c r="N173" s="1">
        <v>-5270.7200000000012</v>
      </c>
      <c r="O173" s="1">
        <v>-13.24761904761908</v>
      </c>
      <c r="P173" s="1">
        <v>0</v>
      </c>
      <c r="Q173" s="1">
        <v>0</v>
      </c>
      <c r="R173" s="1">
        <v>0</v>
      </c>
      <c r="S173" s="1">
        <v>0</v>
      </c>
      <c r="T173" s="1">
        <v>-260.53285714285721</v>
      </c>
      <c r="U173" s="1">
        <v>0</v>
      </c>
      <c r="V173" s="1">
        <v>0</v>
      </c>
      <c r="W173" s="1">
        <v>0</v>
      </c>
      <c r="X173" s="1">
        <v>-66.66857142857134</v>
      </c>
      <c r="Y173" s="1">
        <v>0</v>
      </c>
      <c r="Z173" s="1">
        <v>-149.42857142857139</v>
      </c>
      <c r="AA173" s="1">
        <v>0</v>
      </c>
      <c r="AB173" s="1">
        <v>0</v>
      </c>
      <c r="AC173" s="1">
        <v>-226.24</v>
      </c>
      <c r="AD173" s="1">
        <v>0</v>
      </c>
      <c r="AE173" s="1">
        <v>-789.59999999999991</v>
      </c>
      <c r="AF173" s="1">
        <v>0</v>
      </c>
      <c r="AG173" s="1">
        <v>0</v>
      </c>
      <c r="AH173" s="1">
        <v>0</v>
      </c>
      <c r="AI173" s="1">
        <v>0</v>
      </c>
      <c r="AJ173" s="1">
        <v>-255.4533333333334</v>
      </c>
      <c r="AK173" s="1">
        <v>-617.39999999999964</v>
      </c>
      <c r="AL173" s="1">
        <v>0</v>
      </c>
      <c r="AM173" s="1">
        <v>-519.28571428571422</v>
      </c>
      <c r="AN173" s="1">
        <v>-3.9085714285714239</v>
      </c>
      <c r="AO173" s="1">
        <v>0</v>
      </c>
      <c r="AP173" s="1">
        <v>-62.399999999999977</v>
      </c>
      <c r="AQ173" s="1">
        <v>0</v>
      </c>
      <c r="AR173" s="1">
        <v>0</v>
      </c>
      <c r="AS173" s="1">
        <v>0</v>
      </c>
      <c r="AT173" s="1">
        <v>0</v>
      </c>
      <c r="AU173" s="1">
        <v>-72.5</v>
      </c>
      <c r="AV173" s="1">
        <v>-83</v>
      </c>
      <c r="AW173" s="1">
        <v>-44.800000000000011</v>
      </c>
      <c r="AX173" s="1">
        <v>-60</v>
      </c>
      <c r="AY173" s="1">
        <v>-70.5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-302.5</v>
      </c>
      <c r="BI173" s="1">
        <v>0</v>
      </c>
      <c r="BJ173" s="1">
        <v>-917.60000000000014</v>
      </c>
      <c r="BK173" s="1">
        <v>0</v>
      </c>
      <c r="BL173" s="1">
        <v>-12</v>
      </c>
      <c r="BM173" s="1">
        <v>0</v>
      </c>
      <c r="BN173" s="1">
        <v>0</v>
      </c>
      <c r="BO173" s="1">
        <v>0</v>
      </c>
      <c r="BP173" s="1">
        <v>0</v>
      </c>
      <c r="BQ173" s="1">
        <v>-235.2</v>
      </c>
      <c r="BR173" s="1">
        <v>0</v>
      </c>
      <c r="BS173" s="1">
        <v>-361</v>
      </c>
      <c r="BT173" s="1">
        <v>-90</v>
      </c>
      <c r="BU173" s="1">
        <v>0</v>
      </c>
      <c r="BV173" s="1">
        <v>0</v>
      </c>
      <c r="BW173" s="1">
        <v>0</v>
      </c>
      <c r="BX173" s="1">
        <v>-3177</v>
      </c>
      <c r="BY173" s="1">
        <v>-2138.4</v>
      </c>
      <c r="BZ173" s="1">
        <v>0</v>
      </c>
      <c r="CA173" s="1">
        <v>-939.59999999999991</v>
      </c>
      <c r="CB173" s="1">
        <v>-313.5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-21.738095238095241</v>
      </c>
      <c r="CM173" s="1">
        <v>0</v>
      </c>
      <c r="CN173" s="1">
        <v>0</v>
      </c>
      <c r="CO173" s="1">
        <v>-36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-599.1942857142858</v>
      </c>
      <c r="CV173" s="1">
        <v>0</v>
      </c>
      <c r="CW173" s="1">
        <v>0</v>
      </c>
      <c r="CX173" s="1">
        <v>-273.23999999999978</v>
      </c>
      <c r="CY173" s="1">
        <v>0</v>
      </c>
      <c r="CZ173" s="1">
        <v>0</v>
      </c>
      <c r="DA173" s="1">
        <v>-100.44</v>
      </c>
      <c r="DB173" s="1">
        <v>-493.5</v>
      </c>
      <c r="DC173" s="1">
        <v>-523.5</v>
      </c>
      <c r="DD173" s="1">
        <v>-612</v>
      </c>
      <c r="DE173" s="1">
        <v>-348</v>
      </c>
      <c r="DF173" s="1">
        <v>0</v>
      </c>
      <c r="DG173" s="1">
        <v>-367.5</v>
      </c>
      <c r="DH173" s="1">
        <v>-27</v>
      </c>
      <c r="DI173" s="1">
        <v>0</v>
      </c>
      <c r="DJ173" s="1">
        <v>0</v>
      </c>
      <c r="DK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U173" s="1">
        <v>0</v>
      </c>
      <c r="DV173" s="1">
        <v>0</v>
      </c>
      <c r="DW173" s="1">
        <v>-21784.11942857143</v>
      </c>
      <c r="DX173" s="1" t="s">
        <v>471</v>
      </c>
    </row>
    <row r="174" spans="1:128" x14ac:dyDescent="0.2">
      <c r="A174" s="2"/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U174" s="1">
        <v>0</v>
      </c>
      <c r="DV174" s="1">
        <v>0</v>
      </c>
      <c r="DW174" s="1">
        <v>0</v>
      </c>
    </row>
    <row r="175" spans="1:128" x14ac:dyDescent="0.2">
      <c r="A175" s="2"/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U175" s="1">
        <v>0</v>
      </c>
      <c r="DV175" s="1">
        <v>0</v>
      </c>
      <c r="DW175" s="1">
        <v>0</v>
      </c>
    </row>
    <row r="176" spans="1:128" x14ac:dyDescent="0.2">
      <c r="A176" s="2" t="s">
        <v>493</v>
      </c>
      <c r="B176" s="1">
        <v>-1677.8551778268311</v>
      </c>
      <c r="C176" s="1">
        <v>-657.12258064516129</v>
      </c>
      <c r="D176" s="1">
        <v>-70.400000000000006</v>
      </c>
      <c r="E176" s="1">
        <v>-192.97173958240299</v>
      </c>
      <c r="F176" s="1">
        <v>-2011.4858290594859</v>
      </c>
      <c r="G176" s="1">
        <v>-962.10717875744547</v>
      </c>
      <c r="H176" s="1">
        <v>-436.81290322580651</v>
      </c>
      <c r="I176" s="1">
        <v>-161.11431731902809</v>
      </c>
      <c r="J176" s="1">
        <v>-558.90757315554663</v>
      </c>
      <c r="K176" s="1">
        <v>-856.80000000000007</v>
      </c>
      <c r="L176" s="1">
        <v>-3639.023225806452</v>
      </c>
      <c r="M176" s="1">
        <v>-298.73523809523812</v>
      </c>
      <c r="N176" s="1">
        <v>-9376.0082301780858</v>
      </c>
      <c r="O176" s="1">
        <v>-480.1994381115843</v>
      </c>
      <c r="P176" s="1">
        <v>-1162.457672234073</v>
      </c>
      <c r="Q176" s="1">
        <v>-734.1696045247088</v>
      </c>
      <c r="R176" s="1">
        <v>-73.402332613629582</v>
      </c>
      <c r="S176" s="1">
        <v>-751.36777314451251</v>
      </c>
      <c r="T176" s="1">
        <v>-1643.04908545341</v>
      </c>
      <c r="U176" s="1">
        <v>0</v>
      </c>
      <c r="V176" s="1">
        <v>0</v>
      </c>
      <c r="W176" s="1">
        <v>0</v>
      </c>
      <c r="X176" s="1">
        <v>-910.31954364778551</v>
      </c>
      <c r="Y176" s="1">
        <v>-172.6726798060869</v>
      </c>
      <c r="Z176" s="1">
        <v>-1687.0580871807911</v>
      </c>
      <c r="AA176" s="1">
        <v>-301.0725793714372</v>
      </c>
      <c r="AB176" s="1">
        <v>-242.78452216641469</v>
      </c>
      <c r="AC176" s="1">
        <v>-943.82460436414726</v>
      </c>
      <c r="AD176" s="1">
        <v>-271.54639951228489</v>
      </c>
      <c r="AE176" s="1">
        <v>-4451.6244600219634</v>
      </c>
      <c r="AF176" s="1">
        <v>-915.3</v>
      </c>
      <c r="AG176" s="1">
        <v>-967.80000000000007</v>
      </c>
      <c r="AH176" s="1">
        <v>-67.726597570194428</v>
      </c>
      <c r="AI176" s="1">
        <v>-156.00000000000031</v>
      </c>
      <c r="AJ176" s="1">
        <v>-443.18451777155462</v>
      </c>
      <c r="AK176" s="1">
        <v>-5652.7510923139444</v>
      </c>
      <c r="AL176" s="1">
        <v>0</v>
      </c>
      <c r="AM176" s="1">
        <v>-2191.9984950361172</v>
      </c>
      <c r="AN176" s="1">
        <v>-30.891693674181081</v>
      </c>
      <c r="AO176" s="1">
        <v>0</v>
      </c>
      <c r="AP176" s="1">
        <v>-353.01331256698359</v>
      </c>
      <c r="AQ176" s="1">
        <v>-131.04712542382191</v>
      </c>
      <c r="AR176" s="1">
        <v>0</v>
      </c>
      <c r="AS176" s="1">
        <v>0</v>
      </c>
      <c r="AT176" s="1">
        <v>-1690.8002316544921</v>
      </c>
      <c r="AU176" s="1">
        <v>-707.48380636031652</v>
      </c>
      <c r="AV176" s="1">
        <v>-656.73764288428856</v>
      </c>
      <c r="AW176" s="1">
        <v>-2337.9477165333769</v>
      </c>
      <c r="AX176" s="1">
        <v>-330.02055751208951</v>
      </c>
      <c r="AY176" s="1">
        <v>-566.86929062517856</v>
      </c>
      <c r="AZ176" s="1">
        <v>-365.5</v>
      </c>
      <c r="BA176" s="1">
        <v>-619.09999999999991</v>
      </c>
      <c r="BB176" s="1">
        <v>-283.2</v>
      </c>
      <c r="BC176" s="1">
        <v>-288.01571977707852</v>
      </c>
      <c r="BD176" s="1">
        <v>-78.368331272929026</v>
      </c>
      <c r="BE176" s="1">
        <v>0</v>
      </c>
      <c r="BF176" s="1">
        <v>-841.97756440177864</v>
      </c>
      <c r="BG176" s="1">
        <v>-209.98749887833051</v>
      </c>
      <c r="BH176" s="1">
        <v>-2175.488865998484</v>
      </c>
      <c r="BI176" s="1">
        <v>-34.707393346547597</v>
      </c>
      <c r="BJ176" s="1">
        <v>-4644.668558923312</v>
      </c>
      <c r="BK176" s="1">
        <v>0</v>
      </c>
      <c r="BL176" s="1">
        <v>-400</v>
      </c>
      <c r="BM176" s="1">
        <v>-639.96976419842053</v>
      </c>
      <c r="BN176" s="1">
        <v>0</v>
      </c>
      <c r="BO176" s="1">
        <v>-120.65725038827379</v>
      </c>
      <c r="BP176" s="1">
        <v>-538.74386525653483</v>
      </c>
      <c r="BQ176" s="1">
        <v>-637.38025601855065</v>
      </c>
      <c r="BR176" s="1">
        <v>-431.25</v>
      </c>
      <c r="BS176" s="1">
        <v>-1566.2269317594339</v>
      </c>
      <c r="BT176" s="1">
        <v>-329.68124999999992</v>
      </c>
      <c r="BU176" s="1">
        <v>0</v>
      </c>
      <c r="BV176" s="1">
        <v>0</v>
      </c>
      <c r="BW176" s="1">
        <v>-73.628171035274462</v>
      </c>
      <c r="BX176" s="1">
        <v>-14356.97510501031</v>
      </c>
      <c r="BY176" s="1">
        <v>-8641.6518888093797</v>
      </c>
      <c r="BZ176" s="1">
        <v>-288</v>
      </c>
      <c r="CA176" s="1">
        <v>-2311.9928448616351</v>
      </c>
      <c r="CB176" s="1">
        <v>-563.42631647960116</v>
      </c>
      <c r="CC176" s="1">
        <v>-61.34167033773933</v>
      </c>
      <c r="CD176" s="1">
        <v>-72.189252814081925</v>
      </c>
      <c r="CE176" s="1">
        <v>-301.91723150515128</v>
      </c>
      <c r="CF176" s="1">
        <v>-1053.085283166773</v>
      </c>
      <c r="CG176" s="1">
        <v>-954.32518742967795</v>
      </c>
      <c r="CH176" s="1">
        <v>0</v>
      </c>
      <c r="CI176" s="1">
        <v>-249.306326230851</v>
      </c>
      <c r="CJ176" s="1">
        <v>-73.630640376502811</v>
      </c>
      <c r="CK176" s="1">
        <v>-505.74017275663601</v>
      </c>
      <c r="CL176" s="1">
        <v>-298.38106094281483</v>
      </c>
      <c r="CM176" s="1">
        <v>-87.935709340807392</v>
      </c>
      <c r="CN176" s="1">
        <v>-100.8296992969394</v>
      </c>
      <c r="CO176" s="1">
        <v>-529.37603187346349</v>
      </c>
      <c r="CP176" s="1">
        <v>0</v>
      </c>
      <c r="CQ176" s="1">
        <v>0</v>
      </c>
      <c r="CR176" s="1">
        <v>0</v>
      </c>
      <c r="CS176" s="1">
        <v>-140.11892511989589</v>
      </c>
      <c r="CT176" s="1">
        <v>-122.9039541498956</v>
      </c>
      <c r="CU176" s="1">
        <v>-1773.1428440901229</v>
      </c>
      <c r="CV176" s="1">
        <v>-135.75441252825121</v>
      </c>
      <c r="CW176" s="1">
        <v>-865.649183589514</v>
      </c>
      <c r="CX176" s="1">
        <v>0</v>
      </c>
      <c r="CY176" s="1">
        <v>-6.055535440252811</v>
      </c>
      <c r="CZ176" s="1">
        <v>0</v>
      </c>
      <c r="DA176" s="1">
        <v>-283.09856044595273</v>
      </c>
      <c r="DB176" s="1">
        <v>-806.02391825504128</v>
      </c>
      <c r="DC176" s="1">
        <v>-3707.7921597862078</v>
      </c>
      <c r="DD176" s="1">
        <v>-4089.5206472731538</v>
      </c>
      <c r="DE176" s="1">
        <v>-2088.125</v>
      </c>
      <c r="DF176" s="1">
        <v>-122.4</v>
      </c>
      <c r="DG176" s="1">
        <v>-1372.6156926243821</v>
      </c>
      <c r="DH176" s="1">
        <v>-326.63961715644018</v>
      </c>
      <c r="DI176" s="1">
        <v>-1930.982305827873</v>
      </c>
      <c r="DJ176" s="1">
        <v>-302.30358045862749</v>
      </c>
      <c r="DK176" s="1">
        <v>-656.00886384850264</v>
      </c>
      <c r="DO176" s="1">
        <v>-114.68095238095241</v>
      </c>
      <c r="DP176" s="1">
        <v>-438.12562125816572</v>
      </c>
      <c r="DQ176" s="1">
        <v>0</v>
      </c>
      <c r="DR176" s="1">
        <v>0</v>
      </c>
      <c r="DS176" s="1">
        <v>0</v>
      </c>
      <c r="DU176" s="1">
        <v>0</v>
      </c>
      <c r="DV176" s="1">
        <v>0</v>
      </c>
      <c r="DW176" s="1">
        <v>-115935.06247245141</v>
      </c>
      <c r="DX176" s="1" t="s">
        <v>493</v>
      </c>
    </row>
    <row r="177" spans="1:128" x14ac:dyDescent="0.2">
      <c r="A177" s="2" t="s">
        <v>494</v>
      </c>
      <c r="B177" s="1">
        <v>-1236.5351778268309</v>
      </c>
      <c r="C177" s="1">
        <v>-790.32258064516134</v>
      </c>
      <c r="D177" s="1">
        <v>-100</v>
      </c>
      <c r="E177" s="1">
        <v>-310.3850729157362</v>
      </c>
      <c r="F177" s="1">
        <v>-1541.6458290594869</v>
      </c>
      <c r="G177" s="1">
        <v>-494.83034887789978</v>
      </c>
      <c r="H177" s="1">
        <v>-451.61290322580652</v>
      </c>
      <c r="I177" s="1">
        <v>-161.11431731902809</v>
      </c>
      <c r="J177" s="1">
        <v>-576.83346060233737</v>
      </c>
      <c r="K177" s="1">
        <v>-856.8000000000003</v>
      </c>
      <c r="L177" s="1">
        <v>-3945.9032258064522</v>
      </c>
      <c r="M177" s="1">
        <v>-407.67999999999989</v>
      </c>
      <c r="N177" s="1">
        <v>-17283.937256666199</v>
      </c>
      <c r="O177" s="1">
        <v>-480.19943811158407</v>
      </c>
      <c r="P177" s="1">
        <v>-1146.081185100679</v>
      </c>
      <c r="Q177" s="1">
        <v>-901.16960452470926</v>
      </c>
      <c r="R177" s="1">
        <v>-140.71661832791531</v>
      </c>
      <c r="S177" s="1">
        <v>-1340.567773144513</v>
      </c>
      <c r="T177" s="1">
        <v>-1643.04908545341</v>
      </c>
      <c r="U177" s="1">
        <v>0</v>
      </c>
      <c r="V177" s="1">
        <v>0</v>
      </c>
      <c r="W177" s="1">
        <v>-1337.391932149982</v>
      </c>
      <c r="X177" s="1">
        <v>-910.31954364778574</v>
      </c>
      <c r="Y177" s="1">
        <v>-242.7469655203727</v>
      </c>
      <c r="Z177" s="1">
        <v>-1687.0580871807899</v>
      </c>
      <c r="AA177" s="1">
        <v>-116.2552305150616</v>
      </c>
      <c r="AB177" s="1">
        <v>-242.7845221664146</v>
      </c>
      <c r="AC177" s="1">
        <v>-943.82460436414704</v>
      </c>
      <c r="AD177" s="1">
        <v>-404.13306617895142</v>
      </c>
      <c r="AE177" s="1">
        <v>-4451.6244600219616</v>
      </c>
      <c r="AF177" s="1">
        <v>-915.3</v>
      </c>
      <c r="AG177" s="1">
        <v>-967.79999999999984</v>
      </c>
      <c r="AH177" s="1">
        <v>-169.8465975701944</v>
      </c>
      <c r="AI177" s="1">
        <v>-280.8000000000003</v>
      </c>
      <c r="AJ177" s="1">
        <v>-443.1845177715544</v>
      </c>
      <c r="AK177" s="1">
        <v>-12035.60109231394</v>
      </c>
      <c r="AL177" s="1">
        <v>0</v>
      </c>
      <c r="AM177" s="1">
        <v>-2191.9984950361181</v>
      </c>
      <c r="AN177" s="1">
        <v>-30.891693674181091</v>
      </c>
      <c r="AO177" s="1">
        <v>0</v>
      </c>
      <c r="AP177" s="1">
        <v>-353.01331256698359</v>
      </c>
      <c r="AQ177" s="1">
        <v>-153.44712542382189</v>
      </c>
      <c r="AR177" s="1">
        <v>0</v>
      </c>
      <c r="AS177" s="1">
        <v>0</v>
      </c>
      <c r="AT177" s="1">
        <v>-11674.56926843025</v>
      </c>
      <c r="AU177" s="1">
        <v>-633.48380636031652</v>
      </c>
      <c r="AV177" s="1">
        <v>-656.73764288428856</v>
      </c>
      <c r="AW177" s="1">
        <v>-1329.347716533377</v>
      </c>
      <c r="AX177" s="1">
        <v>-330.02055751208951</v>
      </c>
      <c r="AY177" s="1">
        <v>-566.86929062517856</v>
      </c>
      <c r="AZ177" s="1">
        <v>-400</v>
      </c>
      <c r="BA177" s="1">
        <v>-683.09999999999991</v>
      </c>
      <c r="BB177" s="1">
        <v>-504.00000000000011</v>
      </c>
      <c r="BC177" s="1">
        <v>-408.01571977707852</v>
      </c>
      <c r="BD177" s="1">
        <v>-128.368331272929</v>
      </c>
      <c r="BE177" s="1">
        <v>0</v>
      </c>
      <c r="BF177" s="1">
        <v>-1008.977564401779</v>
      </c>
      <c r="BG177" s="1">
        <v>-174.58749887833051</v>
      </c>
      <c r="BH177" s="1">
        <v>-2210.488865998484</v>
      </c>
      <c r="BI177" s="1">
        <v>-202.1448933465476</v>
      </c>
      <c r="BJ177" s="1">
        <v>-4447.8685589233091</v>
      </c>
      <c r="BK177" s="1">
        <v>0</v>
      </c>
      <c r="BL177" s="1">
        <v>-400</v>
      </c>
      <c r="BM177" s="1">
        <v>-639.96976419842053</v>
      </c>
      <c r="BN177" s="1">
        <v>0</v>
      </c>
      <c r="BO177" s="1">
        <v>-172.65725038827381</v>
      </c>
      <c r="BP177" s="1">
        <v>-541.1438652565347</v>
      </c>
      <c r="BQ177" s="1">
        <v>-637.38025601855065</v>
      </c>
      <c r="BR177" s="1">
        <v>-492.75</v>
      </c>
      <c r="BS177" s="1">
        <v>-1609.6962691762101</v>
      </c>
      <c r="BT177" s="1">
        <v>-329.68124999999998</v>
      </c>
      <c r="BU177" s="1">
        <v>0</v>
      </c>
      <c r="BV177" s="1">
        <v>0</v>
      </c>
      <c r="BW177" s="1">
        <v>-85.028171035274468</v>
      </c>
      <c r="BX177" s="1">
        <v>-11159.95484324515</v>
      </c>
      <c r="BY177" s="1">
        <v>-16612.051888809379</v>
      </c>
      <c r="BZ177" s="1">
        <v>-288</v>
      </c>
      <c r="CA177" s="1">
        <v>-2311.9928448616351</v>
      </c>
      <c r="CB177" s="1">
        <v>-563.42631647960116</v>
      </c>
      <c r="CC177" s="1">
        <v>-61.34167033773933</v>
      </c>
      <c r="CD177" s="1">
        <v>-72.189252814081954</v>
      </c>
      <c r="CE177" s="1">
        <v>-301.91723150515139</v>
      </c>
      <c r="CF177" s="1">
        <v>-1003.085283166773</v>
      </c>
      <c r="CG177" s="1">
        <v>-1004.325187429678</v>
      </c>
      <c r="CH177" s="1">
        <v>0</v>
      </c>
      <c r="CI177" s="1">
        <v>-334.50632623085102</v>
      </c>
      <c r="CJ177" s="1">
        <v>-178.63064037650281</v>
      </c>
      <c r="CK177" s="1">
        <v>-535.11160132806481</v>
      </c>
      <c r="CL177" s="1">
        <v>-298.38106094281483</v>
      </c>
      <c r="CM177" s="1">
        <v>-197.93570934080739</v>
      </c>
      <c r="CN177" s="1">
        <v>-109.97255643979661</v>
      </c>
      <c r="CO177" s="1">
        <v>-529.37603187346303</v>
      </c>
      <c r="CP177" s="1">
        <v>0</v>
      </c>
      <c r="CQ177" s="1">
        <v>0</v>
      </c>
      <c r="CR177" s="1">
        <v>0</v>
      </c>
      <c r="CS177" s="1">
        <v>-140.11892511989589</v>
      </c>
      <c r="CT177" s="1">
        <v>-415.70395414989559</v>
      </c>
      <c r="CU177" s="1">
        <v>-1773.1428440901229</v>
      </c>
      <c r="CV177" s="1">
        <v>-135.75441252825121</v>
      </c>
      <c r="CW177" s="1">
        <v>-1020.8491835895099</v>
      </c>
      <c r="CX177" s="1">
        <v>0</v>
      </c>
      <c r="CY177" s="1">
        <v>-625.85553544025265</v>
      </c>
      <c r="CZ177" s="1">
        <v>-47.36</v>
      </c>
      <c r="DA177" s="1">
        <v>-283.09856044595273</v>
      </c>
      <c r="DB177" s="1">
        <v>-768.39891825504174</v>
      </c>
      <c r="DC177" s="1">
        <v>-12282.10793543892</v>
      </c>
      <c r="DD177" s="1">
        <v>-4089.520647273152</v>
      </c>
      <c r="DE177" s="1">
        <v>-659.79756557547626</v>
      </c>
      <c r="DF177" s="1">
        <v>-122.4</v>
      </c>
      <c r="DG177" s="1">
        <v>-1372.6156926243809</v>
      </c>
      <c r="DH177" s="1">
        <v>-326.63961715644058</v>
      </c>
      <c r="DI177" s="1">
        <v>-789.98230582787301</v>
      </c>
      <c r="DJ177" s="1">
        <v>-831.92262807767474</v>
      </c>
      <c r="DK177" s="1">
        <v>-1178.485054324693</v>
      </c>
      <c r="DO177" s="1">
        <v>-480.29999999999978</v>
      </c>
      <c r="DP177" s="1">
        <v>-1030.6970498295941</v>
      </c>
      <c r="DQ177" s="1">
        <v>0</v>
      </c>
      <c r="DR177" s="1">
        <v>0</v>
      </c>
      <c r="DS177" s="1">
        <v>0</v>
      </c>
      <c r="DU177" s="1">
        <v>0</v>
      </c>
      <c r="DV177" s="1">
        <v>0</v>
      </c>
      <c r="DW177" s="1">
        <v>-155891.24093965589</v>
      </c>
      <c r="DX177" s="1" t="s">
        <v>494</v>
      </c>
    </row>
    <row r="178" spans="1:128" x14ac:dyDescent="0.2">
      <c r="A178" s="2" t="s">
        <v>495</v>
      </c>
      <c r="B178" s="1">
        <v>-1224.830177826831</v>
      </c>
      <c r="C178" s="1">
        <v>-790.32258064516157</v>
      </c>
      <c r="D178" s="1">
        <v>-99.999999999999972</v>
      </c>
      <c r="E178" s="1">
        <v>-310.38507291573632</v>
      </c>
      <c r="F178" s="1">
        <v>-1541.6458290594869</v>
      </c>
      <c r="G178" s="1">
        <v>-494.83034887789972</v>
      </c>
      <c r="H178" s="1">
        <v>-451.61290322580658</v>
      </c>
      <c r="I178" s="1">
        <v>-161.114317319028</v>
      </c>
      <c r="J178" s="1">
        <v>-576.83346060233714</v>
      </c>
      <c r="K178" s="1">
        <v>-856.80000000000007</v>
      </c>
      <c r="L178" s="1">
        <v>-3429.7741935483891</v>
      </c>
      <c r="M178" s="1">
        <v>-407.68000000000012</v>
      </c>
      <c r="N178" s="1">
        <v>-22633.137256666199</v>
      </c>
      <c r="O178" s="1">
        <v>-480.19943811158419</v>
      </c>
      <c r="P178" s="1">
        <v>-1126.081185100679</v>
      </c>
      <c r="Q178" s="1">
        <v>-863.54460452470903</v>
      </c>
      <c r="R178" s="1">
        <v>-140.71661832791531</v>
      </c>
      <c r="S178" s="1">
        <v>-1340.5677731445121</v>
      </c>
      <c r="T178" s="1">
        <v>-1023.04908545341</v>
      </c>
      <c r="U178" s="1">
        <v>0</v>
      </c>
      <c r="V178" s="1">
        <v>0</v>
      </c>
      <c r="W178" s="1">
        <v>-1584.168042234767</v>
      </c>
      <c r="X178" s="1">
        <v>-910.31954364778551</v>
      </c>
      <c r="Y178" s="1">
        <v>-242.74696552037261</v>
      </c>
      <c r="Z178" s="1">
        <v>-1687.0580871807911</v>
      </c>
      <c r="AA178" s="1">
        <v>-116.2552305150616</v>
      </c>
      <c r="AB178" s="1">
        <v>-242.78452216641469</v>
      </c>
      <c r="AC178" s="1">
        <v>-943.82460436414726</v>
      </c>
      <c r="AD178" s="1">
        <v>-398.13306617895182</v>
      </c>
      <c r="AE178" s="1">
        <v>-4451.6244600219616</v>
      </c>
      <c r="AF178" s="1">
        <v>-915.29999999999973</v>
      </c>
      <c r="AG178" s="1">
        <v>-967.80000000000007</v>
      </c>
      <c r="AH178" s="1">
        <v>-169.8465975701944</v>
      </c>
      <c r="AI178" s="1">
        <v>-280.8000000000003</v>
      </c>
      <c r="AJ178" s="1">
        <v>-443.18451777155451</v>
      </c>
      <c r="AK178" s="1">
        <v>-8019.388592313946</v>
      </c>
      <c r="AL178" s="1">
        <v>0</v>
      </c>
      <c r="AM178" s="1">
        <v>-2191.9984950361149</v>
      </c>
      <c r="AN178" s="1">
        <v>-30.891693674181081</v>
      </c>
      <c r="AO178" s="1">
        <v>0</v>
      </c>
      <c r="AP178" s="1">
        <v>-353.01331256698347</v>
      </c>
      <c r="AQ178" s="1">
        <v>-153.44712542382189</v>
      </c>
      <c r="AR178" s="1">
        <v>0</v>
      </c>
      <c r="AS178" s="1">
        <v>0</v>
      </c>
      <c r="AT178" s="1">
        <v>-2284.050231654493</v>
      </c>
      <c r="AU178" s="1">
        <v>-633.48380636031652</v>
      </c>
      <c r="AV178" s="1">
        <v>-656.73764288428856</v>
      </c>
      <c r="AW178" s="1">
        <v>-2052.2003767223691</v>
      </c>
      <c r="AX178" s="1">
        <v>-330.02055751208951</v>
      </c>
      <c r="AY178" s="1">
        <v>-566.86929062517856</v>
      </c>
      <c r="AZ178" s="1">
        <v>-400</v>
      </c>
      <c r="BA178" s="1">
        <v>-683.09999999999991</v>
      </c>
      <c r="BB178" s="1">
        <v>-503.99999999999989</v>
      </c>
      <c r="BC178" s="1">
        <v>-408.0157197770784</v>
      </c>
      <c r="BD178" s="1">
        <v>-128.368331272929</v>
      </c>
      <c r="BE178" s="1">
        <v>0</v>
      </c>
      <c r="BF178" s="1">
        <v>-1008.977564401779</v>
      </c>
      <c r="BG178" s="1">
        <v>-174.58749887833051</v>
      </c>
      <c r="BH178" s="1">
        <v>-7490.4888659984836</v>
      </c>
      <c r="BI178" s="1">
        <v>-202.14489334654749</v>
      </c>
      <c r="BJ178" s="1">
        <v>-4947.8685589233073</v>
      </c>
      <c r="BK178" s="1">
        <v>0</v>
      </c>
      <c r="BL178" s="1">
        <v>-400</v>
      </c>
      <c r="BM178" s="1">
        <v>-639.96976419842053</v>
      </c>
      <c r="BN178" s="1">
        <v>0</v>
      </c>
      <c r="BO178" s="1">
        <v>-172.65725038827381</v>
      </c>
      <c r="BP178" s="1">
        <v>-541.14386525653492</v>
      </c>
      <c r="BQ178" s="1">
        <v>-637.38025601855065</v>
      </c>
      <c r="BR178" s="1">
        <v>-492.75</v>
      </c>
      <c r="BS178" s="1">
        <v>-1553.383186917381</v>
      </c>
      <c r="BT178" s="1">
        <v>-329.68124999999992</v>
      </c>
      <c r="BU178" s="1">
        <v>0</v>
      </c>
      <c r="BV178" s="1">
        <v>0</v>
      </c>
      <c r="BW178" s="1">
        <v>-85.02817103527444</v>
      </c>
      <c r="BX178" s="1">
        <v>-23150.940942333949</v>
      </c>
      <c r="BY178" s="1">
        <v>-8719.4518888093808</v>
      </c>
      <c r="BZ178" s="1">
        <v>-287.99999999999989</v>
      </c>
      <c r="CA178" s="1">
        <v>-2311.9928448616361</v>
      </c>
      <c r="CB178" s="1">
        <v>-563.42631647960116</v>
      </c>
      <c r="CC178" s="1">
        <v>-61.341670337739338</v>
      </c>
      <c r="CD178" s="1">
        <v>-72.189252814081897</v>
      </c>
      <c r="CE178" s="1">
        <v>-301.91723150515128</v>
      </c>
      <c r="CF178" s="1">
        <v>-753.99246284374385</v>
      </c>
      <c r="CG178" s="1">
        <v>-974.92518742967786</v>
      </c>
      <c r="CH178" s="1">
        <v>0</v>
      </c>
      <c r="CI178" s="1">
        <v>-334.50632623085102</v>
      </c>
      <c r="CJ178" s="1">
        <v>-178.63064037650281</v>
      </c>
      <c r="CK178" s="1">
        <v>-535.11160132806435</v>
      </c>
      <c r="CL178" s="1">
        <v>-298.38106094281488</v>
      </c>
      <c r="CM178" s="1">
        <v>-197.93570934080731</v>
      </c>
      <c r="CN178" s="1">
        <v>-109.97255643979661</v>
      </c>
      <c r="CO178" s="1">
        <v>-529.37603187346349</v>
      </c>
      <c r="CP178" s="1">
        <v>0</v>
      </c>
      <c r="CQ178" s="1">
        <v>0</v>
      </c>
      <c r="CR178" s="1">
        <v>0</v>
      </c>
      <c r="CS178" s="1">
        <v>-140.11892511989589</v>
      </c>
      <c r="CT178" s="1">
        <v>-2215.7039541498962</v>
      </c>
      <c r="CU178" s="1">
        <v>-1773.142844090122</v>
      </c>
      <c r="CV178" s="1">
        <v>-135.75441252825121</v>
      </c>
      <c r="CW178" s="1">
        <v>-920.84918358951404</v>
      </c>
      <c r="CX178" s="1">
        <v>0</v>
      </c>
      <c r="CY178" s="1">
        <v>-575.85553544025311</v>
      </c>
      <c r="CZ178" s="1">
        <v>-50</v>
      </c>
      <c r="DA178" s="1">
        <v>-283.09856044595239</v>
      </c>
      <c r="DB178" s="1">
        <v>-768.39891825504174</v>
      </c>
      <c r="DC178" s="1">
        <v>-8722.8891854389221</v>
      </c>
      <c r="DD178" s="1">
        <v>-4156.7706472731543</v>
      </c>
      <c r="DE178" s="1">
        <v>-659.79756557547626</v>
      </c>
      <c r="DF178" s="1">
        <v>-122.39999999999991</v>
      </c>
      <c r="DG178" s="1">
        <v>-1372.6156926243821</v>
      </c>
      <c r="DH178" s="1">
        <v>-326.63961715644018</v>
      </c>
      <c r="DI178" s="1">
        <v>-4741.382305827874</v>
      </c>
      <c r="DJ178" s="1">
        <v>-831.9226280776752</v>
      </c>
      <c r="DK178" s="1">
        <v>-1178.485054324693</v>
      </c>
      <c r="DO178" s="1">
        <v>-480.3</v>
      </c>
      <c r="DP178" s="1">
        <v>-1030.6970498295941</v>
      </c>
      <c r="DQ178" s="1">
        <v>0</v>
      </c>
      <c r="DR178" s="1">
        <v>0</v>
      </c>
      <c r="DS178" s="1">
        <v>0</v>
      </c>
      <c r="DU178" s="1">
        <v>0</v>
      </c>
      <c r="DV178" s="1">
        <v>0</v>
      </c>
      <c r="DW178" s="1">
        <v>-159247.53058740281</v>
      </c>
      <c r="DX178" s="1" t="s">
        <v>495</v>
      </c>
    </row>
    <row r="179" spans="1:128" x14ac:dyDescent="0.2">
      <c r="A179" s="2" t="s">
        <v>496</v>
      </c>
      <c r="B179" s="1">
        <v>-1224.830177826831</v>
      </c>
      <c r="C179" s="1">
        <v>-790.32258064516134</v>
      </c>
      <c r="D179" s="1">
        <v>-100</v>
      </c>
      <c r="E179" s="1">
        <v>-310.3850729157362</v>
      </c>
      <c r="F179" s="1">
        <v>-2031.6458290594869</v>
      </c>
      <c r="G179" s="1">
        <v>-994.83034887789927</v>
      </c>
      <c r="H179" s="1">
        <v>-451.61290322580629</v>
      </c>
      <c r="I179" s="1">
        <v>-161.1143173190282</v>
      </c>
      <c r="J179" s="1">
        <v>-651.83346060233737</v>
      </c>
      <c r="K179" s="1">
        <v>-856.8000000000003</v>
      </c>
      <c r="L179" s="1">
        <v>-3429.7741935483859</v>
      </c>
      <c r="M179" s="1">
        <v>-407.67999999999989</v>
      </c>
      <c r="N179" s="1">
        <v>-8683.137256666203</v>
      </c>
      <c r="O179" s="1">
        <v>-480.1994381115843</v>
      </c>
      <c r="P179" s="1">
        <v>-1096.253547200319</v>
      </c>
      <c r="Q179" s="1">
        <v>-863.5446045247088</v>
      </c>
      <c r="R179" s="1">
        <v>-140.7166183279152</v>
      </c>
      <c r="S179" s="1">
        <v>-1340.567773144513</v>
      </c>
      <c r="T179" s="1">
        <v>-1041.46408545341</v>
      </c>
      <c r="U179" s="1">
        <v>0</v>
      </c>
      <c r="V179" s="1">
        <v>0</v>
      </c>
      <c r="W179" s="1">
        <v>-1577.3180422347671</v>
      </c>
      <c r="X179" s="1">
        <v>-1597.957043647785</v>
      </c>
      <c r="Y179" s="1">
        <v>-251.13751209923529</v>
      </c>
      <c r="Z179" s="1">
        <v>-1687.0580871807911</v>
      </c>
      <c r="AA179" s="1">
        <v>-116.2552305150616</v>
      </c>
      <c r="AB179" s="1">
        <v>-242.7845221664148</v>
      </c>
      <c r="AC179" s="1">
        <v>-1443.8246043641459</v>
      </c>
      <c r="AD179" s="1">
        <v>-434.59198715430739</v>
      </c>
      <c r="AE179" s="1">
        <v>-4451.6244600219634</v>
      </c>
      <c r="AF179" s="1">
        <v>-915.3</v>
      </c>
      <c r="AG179" s="1">
        <v>-967.79999999999984</v>
      </c>
      <c r="AH179" s="1">
        <v>-169.8465975701944</v>
      </c>
      <c r="AI179" s="1">
        <v>-280.80000000000041</v>
      </c>
      <c r="AJ179" s="1">
        <v>-443.18451777155462</v>
      </c>
      <c r="AK179" s="1">
        <v>-5668.2043975982378</v>
      </c>
      <c r="AL179" s="1">
        <v>0</v>
      </c>
      <c r="AM179" s="1">
        <v>-2191.9984950361181</v>
      </c>
      <c r="AN179" s="1">
        <v>-30.891693674181091</v>
      </c>
      <c r="AO179" s="1">
        <v>0</v>
      </c>
      <c r="AP179" s="1">
        <v>-351.29331256698379</v>
      </c>
      <c r="AQ179" s="1">
        <v>-153.4471254238218</v>
      </c>
      <c r="AR179" s="1">
        <v>0</v>
      </c>
      <c r="AS179" s="1">
        <v>0</v>
      </c>
      <c r="AT179" s="1">
        <v>-2284.0502316544921</v>
      </c>
      <c r="AU179" s="1">
        <v>-633.48380636031652</v>
      </c>
      <c r="AV179" s="1">
        <v>-656.73764288428856</v>
      </c>
      <c r="AW179" s="1">
        <v>-1904.846711384846</v>
      </c>
      <c r="AX179" s="1">
        <v>-330.02055751208951</v>
      </c>
      <c r="AY179" s="1">
        <v>-566.86929062517856</v>
      </c>
      <c r="AZ179" s="1">
        <v>-142.8684406134912</v>
      </c>
      <c r="BA179" s="1">
        <v>-683.09999999999991</v>
      </c>
      <c r="BB179" s="1">
        <v>-504.00000000000011</v>
      </c>
      <c r="BC179" s="1">
        <v>-408.01571977707852</v>
      </c>
      <c r="BD179" s="1">
        <v>-128.368331272929</v>
      </c>
      <c r="BE179" s="1">
        <v>0</v>
      </c>
      <c r="BF179" s="1">
        <v>-1008.977564401779</v>
      </c>
      <c r="BG179" s="1">
        <v>-164.58749887833051</v>
      </c>
      <c r="BH179" s="1">
        <v>-5925.4888659984836</v>
      </c>
      <c r="BI179" s="1">
        <v>-202.1448933465476</v>
      </c>
      <c r="BJ179" s="1">
        <v>-5170.2685589233106</v>
      </c>
      <c r="BK179" s="1">
        <v>0</v>
      </c>
      <c r="BL179" s="1">
        <v>-118.1105139544686</v>
      </c>
      <c r="BM179" s="1">
        <v>-639.96976419842053</v>
      </c>
      <c r="BN179" s="1">
        <v>0</v>
      </c>
      <c r="BO179" s="1">
        <v>-172.65725038827381</v>
      </c>
      <c r="BP179" s="1">
        <v>-541.1438652565347</v>
      </c>
      <c r="BQ179" s="1">
        <v>-637.38025601855065</v>
      </c>
      <c r="BR179" s="1">
        <v>-492.75</v>
      </c>
      <c r="BS179" s="1">
        <v>-1549.5081869173821</v>
      </c>
      <c r="BT179" s="1">
        <v>-329.68124999999998</v>
      </c>
      <c r="BU179" s="1">
        <v>0</v>
      </c>
      <c r="BV179" s="1">
        <v>0</v>
      </c>
      <c r="BW179" s="1">
        <v>-85.028171035274468</v>
      </c>
      <c r="BX179" s="1">
        <v>-14136.142403620959</v>
      </c>
      <c r="BY179" s="1">
        <v>-7858.451888809388</v>
      </c>
      <c r="BZ179" s="1">
        <v>-288.00000000000011</v>
      </c>
      <c r="CA179" s="1">
        <v>-2311.9928448616338</v>
      </c>
      <c r="CB179" s="1">
        <v>-563.42631647960116</v>
      </c>
      <c r="CC179" s="1">
        <v>-61.341670337739302</v>
      </c>
      <c r="CD179" s="1">
        <v>-72.189252814082039</v>
      </c>
      <c r="CE179" s="1">
        <v>-301.91723150515139</v>
      </c>
      <c r="CF179" s="1">
        <v>-590.69246284374458</v>
      </c>
      <c r="CG179" s="1">
        <v>-542.47665929225423</v>
      </c>
      <c r="CH179" s="1">
        <v>0</v>
      </c>
      <c r="CI179" s="1">
        <v>-200.89382623085109</v>
      </c>
      <c r="CJ179" s="1">
        <v>-178.63064037650281</v>
      </c>
      <c r="CK179" s="1">
        <v>-717.02410132806403</v>
      </c>
      <c r="CL179" s="1">
        <v>-298.38106094281471</v>
      </c>
      <c r="CM179" s="1">
        <v>-162.93570934080739</v>
      </c>
      <c r="CN179" s="1">
        <v>-109.97255643979651</v>
      </c>
      <c r="CO179" s="1">
        <v>-529.37603187346349</v>
      </c>
      <c r="CP179" s="1">
        <v>0</v>
      </c>
      <c r="CQ179" s="1">
        <v>0</v>
      </c>
      <c r="CR179" s="1">
        <v>0</v>
      </c>
      <c r="CS179" s="1">
        <v>-140.11892511989589</v>
      </c>
      <c r="CT179" s="1">
        <v>-1015.703954149895</v>
      </c>
      <c r="CU179" s="1">
        <v>-1773.1428440901241</v>
      </c>
      <c r="CV179" s="1">
        <v>-135.75441252825129</v>
      </c>
      <c r="CW179" s="1">
        <v>-920.84918358951381</v>
      </c>
      <c r="CX179" s="1">
        <v>0</v>
      </c>
      <c r="CY179" s="1">
        <v>-533.95553544025279</v>
      </c>
      <c r="CZ179" s="1">
        <v>-50.000000000000007</v>
      </c>
      <c r="DA179" s="1">
        <v>-283.0985604459529</v>
      </c>
      <c r="DB179" s="1">
        <v>-768.39891825504128</v>
      </c>
      <c r="DC179" s="1">
        <v>-6212.8891854389221</v>
      </c>
      <c r="DD179" s="1">
        <v>-4156.7706472731561</v>
      </c>
      <c r="DE179" s="1">
        <v>-659.79756557547626</v>
      </c>
      <c r="DF179" s="1">
        <v>-122.4</v>
      </c>
      <c r="DG179" s="1">
        <v>-1372.6156926243821</v>
      </c>
      <c r="DH179" s="1">
        <v>-326.63961715644058</v>
      </c>
      <c r="DI179" s="1">
        <v>-383.94258753198659</v>
      </c>
      <c r="DJ179" s="1">
        <v>-831.92262807767474</v>
      </c>
      <c r="DK179" s="1">
        <v>-1178.485054324693</v>
      </c>
      <c r="DO179" s="1">
        <v>-480.29999999999978</v>
      </c>
      <c r="DP179" s="1">
        <v>-1030.6970498295941</v>
      </c>
      <c r="DQ179" s="1">
        <v>0</v>
      </c>
      <c r="DR179" s="1">
        <v>0</v>
      </c>
      <c r="DS179" s="1">
        <v>0</v>
      </c>
      <c r="DU179" s="1">
        <v>0</v>
      </c>
      <c r="DV179" s="1">
        <v>0</v>
      </c>
      <c r="DW179" s="1">
        <v>-124613.4142264251</v>
      </c>
      <c r="DX179" s="1" t="s">
        <v>496</v>
      </c>
    </row>
    <row r="180" spans="1:128" x14ac:dyDescent="0.2">
      <c r="A180" s="2" t="s">
        <v>497</v>
      </c>
      <c r="B180" s="1">
        <v>-1224.830177826831</v>
      </c>
      <c r="C180" s="1">
        <v>-790.32258064516157</v>
      </c>
      <c r="D180" s="1">
        <v>-100</v>
      </c>
      <c r="E180" s="1">
        <v>-310.38507291573609</v>
      </c>
      <c r="F180" s="1">
        <v>-2211.4858290594848</v>
      </c>
      <c r="G180" s="1">
        <v>-594.83034887789927</v>
      </c>
      <c r="H180" s="1">
        <v>-451.61290322580618</v>
      </c>
      <c r="I180" s="1">
        <v>-161.114317319028</v>
      </c>
      <c r="J180" s="1">
        <v>-651.83346060233714</v>
      </c>
      <c r="K180" s="1">
        <v>-856.79999999999916</v>
      </c>
      <c r="L180" s="1">
        <v>-3429.7741935483841</v>
      </c>
      <c r="M180" s="1">
        <v>-407.67999999999989</v>
      </c>
      <c r="N180" s="1">
        <v>-16665.377256666208</v>
      </c>
      <c r="O180" s="1">
        <v>-480.19943811158407</v>
      </c>
      <c r="P180" s="1">
        <v>-1096.2535472003201</v>
      </c>
      <c r="Q180" s="1">
        <v>-863.54460452470835</v>
      </c>
      <c r="R180" s="1">
        <v>-140.7166183279152</v>
      </c>
      <c r="S180" s="1">
        <v>-1340.5677731445121</v>
      </c>
      <c r="T180" s="1">
        <v>-961.46408545341001</v>
      </c>
      <c r="U180" s="1">
        <v>0</v>
      </c>
      <c r="V180" s="1">
        <v>0</v>
      </c>
      <c r="W180" s="1">
        <v>-1577.3180422347671</v>
      </c>
      <c r="X180" s="1">
        <v>-997.95704364778521</v>
      </c>
      <c r="Y180" s="1">
        <v>-251.13751209923561</v>
      </c>
      <c r="Z180" s="1">
        <v>-1687.058087180792</v>
      </c>
      <c r="AA180" s="1">
        <v>-116.2552305150616</v>
      </c>
      <c r="AB180" s="1">
        <v>-242.78452216641429</v>
      </c>
      <c r="AC180" s="1">
        <v>-1043.824604364147</v>
      </c>
      <c r="AD180" s="1">
        <v>-434.59198715430728</v>
      </c>
      <c r="AE180" s="1">
        <v>-4451.6244600219597</v>
      </c>
      <c r="AF180" s="1">
        <v>-915.3</v>
      </c>
      <c r="AG180" s="1">
        <v>-967.80000000000007</v>
      </c>
      <c r="AH180" s="1">
        <v>-169.8465975701944</v>
      </c>
      <c r="AI180" s="1">
        <v>-280.80000000000018</v>
      </c>
      <c r="AJ180" s="1">
        <v>-443.1845177715544</v>
      </c>
      <c r="AK180" s="1">
        <v>-2381.0043975982262</v>
      </c>
      <c r="AL180" s="1">
        <v>0</v>
      </c>
      <c r="AM180" s="1">
        <v>-2191.9984950361172</v>
      </c>
      <c r="AN180" s="1">
        <v>-30.891693674181049</v>
      </c>
      <c r="AO180" s="1">
        <v>0</v>
      </c>
      <c r="AP180" s="1">
        <v>-351.29331256698367</v>
      </c>
      <c r="AQ180" s="1">
        <v>-153.4471254238218</v>
      </c>
      <c r="AR180" s="1">
        <v>0</v>
      </c>
      <c r="AS180" s="1">
        <v>0</v>
      </c>
      <c r="AT180" s="1">
        <v>-2315.0502316544921</v>
      </c>
      <c r="AU180" s="1">
        <v>-605.85499884643559</v>
      </c>
      <c r="AV180" s="1">
        <v>-656.73764288428856</v>
      </c>
      <c r="AW180" s="1">
        <v>-1604.846711384846</v>
      </c>
      <c r="AX180" s="1">
        <v>-330.02055751208951</v>
      </c>
      <c r="AY180" s="1">
        <v>-566.86929062517856</v>
      </c>
      <c r="AZ180" s="1">
        <v>-142.8684406134912</v>
      </c>
      <c r="BA180" s="1">
        <v>-683.09999999999991</v>
      </c>
      <c r="BB180" s="1">
        <v>-503.99999999999972</v>
      </c>
      <c r="BC180" s="1">
        <v>-408.01571977707852</v>
      </c>
      <c r="BD180" s="1">
        <v>-128.368331272929</v>
      </c>
      <c r="BE180" s="1">
        <v>0</v>
      </c>
      <c r="BF180" s="1">
        <v>-1008.977564401779</v>
      </c>
      <c r="BG180" s="1">
        <v>-164.58749887833051</v>
      </c>
      <c r="BH180" s="1">
        <v>-2175.488865998484</v>
      </c>
      <c r="BI180" s="1">
        <v>-202.14489334654749</v>
      </c>
      <c r="BJ180" s="1">
        <v>-4870.2685589233088</v>
      </c>
      <c r="BK180" s="1">
        <v>0</v>
      </c>
      <c r="BL180" s="1">
        <v>-118.1105139544686</v>
      </c>
      <c r="BM180" s="1">
        <v>-639.96976419842053</v>
      </c>
      <c r="BN180" s="1">
        <v>0</v>
      </c>
      <c r="BO180" s="1">
        <v>-172.65725038827389</v>
      </c>
      <c r="BP180" s="1">
        <v>-541.14386525653492</v>
      </c>
      <c r="BQ180" s="1">
        <v>-637.38025601855065</v>
      </c>
      <c r="BR180" s="1">
        <v>-492.75</v>
      </c>
      <c r="BS180" s="1">
        <v>-1532.5081869173821</v>
      </c>
      <c r="BT180" s="1">
        <v>-329.68125000000009</v>
      </c>
      <c r="BU180" s="1">
        <v>0</v>
      </c>
      <c r="BV180" s="1">
        <v>0</v>
      </c>
      <c r="BW180" s="1">
        <v>-85.02817103527444</v>
      </c>
      <c r="BX180" s="1">
        <v>-16373.57417856087</v>
      </c>
      <c r="BY180" s="1">
        <v>-7858.4518888093726</v>
      </c>
      <c r="BZ180" s="1">
        <v>-288</v>
      </c>
      <c r="CA180" s="1">
        <v>-2311.9928448616351</v>
      </c>
      <c r="CB180" s="1">
        <v>-563.42631647960116</v>
      </c>
      <c r="CC180" s="1">
        <v>-61.34167033773933</v>
      </c>
      <c r="CD180" s="1">
        <v>-72.189252814081925</v>
      </c>
      <c r="CE180" s="1">
        <v>-301.91723150515162</v>
      </c>
      <c r="CF180" s="1">
        <v>-500.81746284374458</v>
      </c>
      <c r="CG180" s="1">
        <v>-542.47665929225423</v>
      </c>
      <c r="CH180" s="1">
        <v>0</v>
      </c>
      <c r="CI180" s="1">
        <v>-200.89382623085109</v>
      </c>
      <c r="CJ180" s="1">
        <v>-178.63064037650281</v>
      </c>
      <c r="CK180" s="1">
        <v>-417.02410132806398</v>
      </c>
      <c r="CL180" s="1">
        <v>-298.38106094281483</v>
      </c>
      <c r="CM180" s="1">
        <v>-162.93570934080739</v>
      </c>
      <c r="CN180" s="1">
        <v>-109.9725564397967</v>
      </c>
      <c r="CO180" s="1">
        <v>-529.37603187346394</v>
      </c>
      <c r="CP180" s="1">
        <v>0</v>
      </c>
      <c r="CQ180" s="1">
        <v>0</v>
      </c>
      <c r="CR180" s="1">
        <v>0</v>
      </c>
      <c r="CS180" s="1">
        <v>-140.11892511989589</v>
      </c>
      <c r="CT180" s="1">
        <v>-562.25103345166053</v>
      </c>
      <c r="CU180" s="1">
        <v>-1773.142844090122</v>
      </c>
      <c r="CV180" s="1">
        <v>-135.75441252825121</v>
      </c>
      <c r="CW180" s="1">
        <v>-920.84918358951359</v>
      </c>
      <c r="CX180" s="1">
        <v>0</v>
      </c>
      <c r="CY180" s="1">
        <v>-533.95553544025279</v>
      </c>
      <c r="CZ180" s="1">
        <v>-49.999999999999993</v>
      </c>
      <c r="DA180" s="1">
        <v>-283.09856044595239</v>
      </c>
      <c r="DB180" s="1">
        <v>-1456.0239182550411</v>
      </c>
      <c r="DC180" s="1">
        <v>-2891.202632432774</v>
      </c>
      <c r="DD180" s="1">
        <v>-4089.5206472731538</v>
      </c>
      <c r="DE180" s="1">
        <v>-659.79756557547626</v>
      </c>
      <c r="DF180" s="1">
        <v>-122.4</v>
      </c>
      <c r="DG180" s="1">
        <v>-1372.6156926243821</v>
      </c>
      <c r="DH180" s="1">
        <v>-326.63961715644018</v>
      </c>
      <c r="DI180" s="1">
        <v>-383.94258753198483</v>
      </c>
      <c r="DJ180" s="1">
        <v>-831.92262807767474</v>
      </c>
      <c r="DK180" s="1">
        <v>-1178.485054324693</v>
      </c>
      <c r="DO180" s="1">
        <v>-480.3000000000003</v>
      </c>
      <c r="DP180" s="1">
        <v>-1030.6970498295941</v>
      </c>
      <c r="DQ180" s="1">
        <v>0</v>
      </c>
      <c r="DR180" s="1">
        <v>0</v>
      </c>
      <c r="DS180" s="1">
        <v>0</v>
      </c>
      <c r="DU180" s="1">
        <v>0</v>
      </c>
      <c r="DV180" s="1">
        <v>0</v>
      </c>
      <c r="DW180" s="1">
        <v>-122337.4577201467</v>
      </c>
      <c r="DX180" s="1" t="s">
        <v>497</v>
      </c>
    </row>
    <row r="181" spans="1:128" x14ac:dyDescent="0.2">
      <c r="A181" s="2" t="s">
        <v>498</v>
      </c>
      <c r="B181" s="1">
        <v>-1224.830177826831</v>
      </c>
      <c r="C181" s="1">
        <v>-790.32258064516134</v>
      </c>
      <c r="D181" s="1">
        <v>-100</v>
      </c>
      <c r="E181" s="1">
        <v>-310.38507291573632</v>
      </c>
      <c r="F181" s="1">
        <v>-2111.4858290594871</v>
      </c>
      <c r="G181" s="1">
        <v>-594.8303488778995</v>
      </c>
      <c r="H181" s="1">
        <v>-451.61290322580652</v>
      </c>
      <c r="I181" s="1">
        <v>-161.11431731902809</v>
      </c>
      <c r="J181" s="1">
        <v>-576.83346060233737</v>
      </c>
      <c r="K181" s="1">
        <v>-4500</v>
      </c>
      <c r="L181" s="1">
        <v>-3429.7741935483868</v>
      </c>
      <c r="M181" s="1">
        <v>-407.67999999999989</v>
      </c>
      <c r="N181" s="1">
        <v>-9547.2172566662011</v>
      </c>
      <c r="O181" s="1">
        <v>-480.19943811158419</v>
      </c>
      <c r="P181" s="1">
        <v>-1096.253547200319</v>
      </c>
      <c r="Q181" s="1">
        <v>-863.5446045247088</v>
      </c>
      <c r="R181" s="1">
        <v>-140.71661832791531</v>
      </c>
      <c r="S181" s="1">
        <v>-1340.567773144513</v>
      </c>
      <c r="T181" s="1">
        <v>-943.04908545341004</v>
      </c>
      <c r="U181" s="1">
        <v>0</v>
      </c>
      <c r="V181" s="1">
        <v>0</v>
      </c>
      <c r="W181" s="1">
        <v>-1382.6119321499821</v>
      </c>
      <c r="X181" s="1">
        <v>-661.51954364778544</v>
      </c>
      <c r="Y181" s="1">
        <v>-251.13751209923549</v>
      </c>
      <c r="Z181" s="1">
        <v>-1687.0580871807899</v>
      </c>
      <c r="AA181" s="1">
        <v>-116.2552305150616</v>
      </c>
      <c r="AB181" s="1">
        <v>-242.78452216641469</v>
      </c>
      <c r="AC181" s="1">
        <v>-1043.824604364147</v>
      </c>
      <c r="AD181" s="1">
        <v>-434.59198715430739</v>
      </c>
      <c r="AE181" s="1">
        <v>-4451.6244600219616</v>
      </c>
      <c r="AF181" s="1">
        <v>-915.3</v>
      </c>
      <c r="AG181" s="1">
        <v>-967.80000000000007</v>
      </c>
      <c r="AH181" s="1">
        <v>-169.8465975701944</v>
      </c>
      <c r="AI181" s="1">
        <v>-280.8000000000003</v>
      </c>
      <c r="AJ181" s="1">
        <v>-443.18451777155462</v>
      </c>
      <c r="AK181" s="1">
        <v>-2696.6543975982322</v>
      </c>
      <c r="AL181" s="1">
        <v>0</v>
      </c>
      <c r="AM181" s="1">
        <v>-2191.9984950361172</v>
      </c>
      <c r="AN181" s="1">
        <v>-30.891693674181081</v>
      </c>
      <c r="AO181" s="1">
        <v>0</v>
      </c>
      <c r="AP181" s="1">
        <v>-348.01331256698347</v>
      </c>
      <c r="AQ181" s="1">
        <v>-153.44712542382189</v>
      </c>
      <c r="AR181" s="1">
        <v>0</v>
      </c>
      <c r="AS181" s="1">
        <v>0</v>
      </c>
      <c r="AT181" s="1">
        <v>-8682.0692684302539</v>
      </c>
      <c r="AU181" s="1">
        <v>-362.58557117685069</v>
      </c>
      <c r="AV181" s="1">
        <v>-656.73764288428856</v>
      </c>
      <c r="AW181" s="1">
        <v>-1504.846711384846</v>
      </c>
      <c r="AX181" s="1">
        <v>-330.0205575120894</v>
      </c>
      <c r="AY181" s="1">
        <v>-566.86929062517856</v>
      </c>
      <c r="AZ181" s="1">
        <v>-142.8684406134912</v>
      </c>
      <c r="BA181" s="1">
        <v>-683.09999999999991</v>
      </c>
      <c r="BB181" s="1">
        <v>-504</v>
      </c>
      <c r="BC181" s="1">
        <v>-408.01571977707852</v>
      </c>
      <c r="BD181" s="1">
        <v>-128.368331272929</v>
      </c>
      <c r="BE181" s="1">
        <v>0</v>
      </c>
      <c r="BF181" s="1">
        <v>-1008.977564401779</v>
      </c>
      <c r="BG181" s="1">
        <v>-164.58749887833051</v>
      </c>
      <c r="BH181" s="1">
        <v>-1602.238865998484</v>
      </c>
      <c r="BI181" s="1">
        <v>-202.1448933465476</v>
      </c>
      <c r="BJ181" s="1">
        <v>-4570.2685589233088</v>
      </c>
      <c r="BK181" s="1">
        <v>0</v>
      </c>
      <c r="BL181" s="1">
        <v>-118.1105139544687</v>
      </c>
      <c r="BM181" s="1">
        <v>-639.96976419842053</v>
      </c>
      <c r="BN181" s="1">
        <v>0</v>
      </c>
      <c r="BO181" s="1">
        <v>-172.65725038827381</v>
      </c>
      <c r="BP181" s="1">
        <v>-541.14386525653481</v>
      </c>
      <c r="BQ181" s="1">
        <v>-637.38025601855065</v>
      </c>
      <c r="BR181" s="1">
        <v>-492.75</v>
      </c>
      <c r="BS181" s="1">
        <v>-1532.508186917381</v>
      </c>
      <c r="BT181" s="1">
        <v>-329.68124999999998</v>
      </c>
      <c r="BU181" s="1">
        <v>0</v>
      </c>
      <c r="BV181" s="1">
        <v>0</v>
      </c>
      <c r="BW181" s="1">
        <v>-85.028171035274468</v>
      </c>
      <c r="BX181" s="1">
        <v>-12984.99866409867</v>
      </c>
      <c r="BY181" s="1">
        <v>-15556.051888809379</v>
      </c>
      <c r="BZ181" s="1">
        <v>-288</v>
      </c>
      <c r="CA181" s="1">
        <v>-2311.9928448616351</v>
      </c>
      <c r="CB181" s="1">
        <v>-563.42631647960116</v>
      </c>
      <c r="CC181" s="1">
        <v>-61.341670337739309</v>
      </c>
      <c r="CD181" s="1">
        <v>-72.189252814081954</v>
      </c>
      <c r="CE181" s="1">
        <v>-301.91723150515139</v>
      </c>
      <c r="CF181" s="1">
        <v>-422.61746284374482</v>
      </c>
      <c r="CG181" s="1">
        <v>-617.47665929225423</v>
      </c>
      <c r="CH181" s="1">
        <v>0</v>
      </c>
      <c r="CI181" s="1">
        <v>-200.893826230851</v>
      </c>
      <c r="CJ181" s="1">
        <v>-178.63064037650281</v>
      </c>
      <c r="CK181" s="1">
        <v>-417.02410132806432</v>
      </c>
      <c r="CL181" s="1">
        <v>-298.38106094281483</v>
      </c>
      <c r="CM181" s="1">
        <v>-162.93570934080739</v>
      </c>
      <c r="CN181" s="1">
        <v>-109.97255643979661</v>
      </c>
      <c r="CO181" s="1">
        <v>-529.37603187346349</v>
      </c>
      <c r="CP181" s="1">
        <v>0</v>
      </c>
      <c r="CQ181" s="1">
        <v>0</v>
      </c>
      <c r="CR181" s="1">
        <v>0</v>
      </c>
      <c r="CS181" s="1">
        <v>-140.11892511989589</v>
      </c>
      <c r="CT181" s="1">
        <v>-562.25103345166099</v>
      </c>
      <c r="CU181" s="1">
        <v>-1773.1428440901229</v>
      </c>
      <c r="CV181" s="1">
        <v>-135.75441252825121</v>
      </c>
      <c r="CW181" s="1">
        <v>-920.8491835895137</v>
      </c>
      <c r="CX181" s="1">
        <v>-2.2737367544323211E-13</v>
      </c>
      <c r="CY181" s="1">
        <v>-533.95553544025279</v>
      </c>
      <c r="CZ181" s="1">
        <v>-47.36</v>
      </c>
      <c r="DA181" s="1">
        <v>-283.09856044595273</v>
      </c>
      <c r="DB181" s="1">
        <v>-1506.023918255042</v>
      </c>
      <c r="DC181" s="1">
        <v>-2891.2026324327749</v>
      </c>
      <c r="DD181" s="1">
        <v>-4089.5206472731538</v>
      </c>
      <c r="DE181" s="1">
        <v>-659.79756557547603</v>
      </c>
      <c r="DF181" s="1">
        <v>-122.4</v>
      </c>
      <c r="DG181" s="1">
        <v>-1372.6156926243821</v>
      </c>
      <c r="DH181" s="1">
        <v>-326.63961715644018</v>
      </c>
      <c r="DI181" s="1">
        <v>-383.94258753198551</v>
      </c>
      <c r="DJ181" s="1">
        <v>-831.92262807767486</v>
      </c>
      <c r="DK181" s="1">
        <v>-1178.485054324693</v>
      </c>
      <c r="DO181" s="1">
        <v>-480.3</v>
      </c>
      <c r="DP181" s="1">
        <v>-1030.6970498295941</v>
      </c>
      <c r="DQ181" s="1">
        <v>0</v>
      </c>
      <c r="DR181" s="1">
        <v>0</v>
      </c>
      <c r="DS181" s="1">
        <v>0</v>
      </c>
      <c r="DU181" s="1">
        <v>0</v>
      </c>
      <c r="DV181" s="1">
        <v>0</v>
      </c>
      <c r="DW181" s="1">
        <v>-127953.9932047059</v>
      </c>
      <c r="DX181" s="1" t="s">
        <v>498</v>
      </c>
    </row>
    <row r="182" spans="1:128" x14ac:dyDescent="0.2">
      <c r="A182" s="2" t="s">
        <v>499</v>
      </c>
      <c r="B182" s="1">
        <v>-1224.830177826831</v>
      </c>
      <c r="C182" s="1">
        <v>-790.32258064516134</v>
      </c>
      <c r="D182" s="1">
        <v>-100</v>
      </c>
      <c r="E182" s="1">
        <v>-310.38507291573632</v>
      </c>
      <c r="F182" s="1">
        <v>-1611.4858290594859</v>
      </c>
      <c r="G182" s="1">
        <v>-594.83034887789927</v>
      </c>
      <c r="H182" s="1">
        <v>-451.61290322580652</v>
      </c>
      <c r="I182" s="1">
        <v>-161.11431731902809</v>
      </c>
      <c r="J182" s="1">
        <v>-576.83346060233725</v>
      </c>
      <c r="K182" s="1">
        <v>-856.79999999999984</v>
      </c>
      <c r="L182" s="1">
        <v>-3429.7741935483868</v>
      </c>
      <c r="M182" s="1">
        <v>-407.68</v>
      </c>
      <c r="N182" s="1">
        <v>-7947.2172566662084</v>
      </c>
      <c r="O182" s="1">
        <v>-480.19943811158441</v>
      </c>
      <c r="P182" s="1">
        <v>-1096.253547200319</v>
      </c>
      <c r="Q182" s="1">
        <v>-863.5446045247088</v>
      </c>
      <c r="R182" s="1">
        <v>-140.71661832791531</v>
      </c>
      <c r="S182" s="1">
        <v>-1340.567773144513</v>
      </c>
      <c r="T182" s="1">
        <v>-943.04908545341016</v>
      </c>
      <c r="U182" s="1">
        <v>0</v>
      </c>
      <c r="V182" s="1">
        <v>0</v>
      </c>
      <c r="W182" s="1">
        <v>-1677.3180422347659</v>
      </c>
      <c r="X182" s="1">
        <v>-661.51954364778544</v>
      </c>
      <c r="Y182" s="1">
        <v>-251.13751209923541</v>
      </c>
      <c r="Z182" s="1">
        <v>-1687.0580871807911</v>
      </c>
      <c r="AA182" s="1">
        <v>-116.2552305150616</v>
      </c>
      <c r="AB182" s="1">
        <v>-242.7845221664148</v>
      </c>
      <c r="AC182" s="1">
        <v>-1043.824604364147</v>
      </c>
      <c r="AD182" s="1">
        <v>-434.59198715430728</v>
      </c>
      <c r="AE182" s="1">
        <v>-4451.6244600219616</v>
      </c>
      <c r="AF182" s="1">
        <v>-915.3</v>
      </c>
      <c r="AG182" s="1">
        <v>-967.8000000000003</v>
      </c>
      <c r="AH182" s="1">
        <v>-169.8465975701944</v>
      </c>
      <c r="AI182" s="1">
        <v>-280.8000000000003</v>
      </c>
      <c r="AJ182" s="1">
        <v>-443.18451777155468</v>
      </c>
      <c r="AK182" s="1">
        <v>-5296.6543975982313</v>
      </c>
      <c r="AL182" s="1">
        <v>0</v>
      </c>
      <c r="AM182" s="1">
        <v>-2191.9984950361172</v>
      </c>
      <c r="AN182" s="1">
        <v>-30.891693674181081</v>
      </c>
      <c r="AO182" s="1">
        <v>0</v>
      </c>
      <c r="AP182" s="1">
        <v>-348.01331256698347</v>
      </c>
      <c r="AQ182" s="1">
        <v>-153.44712542382189</v>
      </c>
      <c r="AR182" s="1">
        <v>0</v>
      </c>
      <c r="AS182" s="1">
        <v>0</v>
      </c>
      <c r="AT182" s="1">
        <v>-1107.0692684302539</v>
      </c>
      <c r="AU182" s="1">
        <v>-362.58557117685058</v>
      </c>
      <c r="AV182" s="1">
        <v>-656.73764288428856</v>
      </c>
      <c r="AW182" s="1">
        <v>-1554.846711384846</v>
      </c>
      <c r="AX182" s="1">
        <v>-330.02055751208928</v>
      </c>
      <c r="AY182" s="1">
        <v>-566.86929062517856</v>
      </c>
      <c r="AZ182" s="1">
        <v>-142.86844061349129</v>
      </c>
      <c r="BA182" s="1">
        <v>-683.09999999999991</v>
      </c>
      <c r="BB182" s="1">
        <v>-504</v>
      </c>
      <c r="BC182" s="1">
        <v>-408.01571977707852</v>
      </c>
      <c r="BD182" s="1">
        <v>-128.368331272929</v>
      </c>
      <c r="BE182" s="1">
        <v>0</v>
      </c>
      <c r="BF182" s="1">
        <v>-1008.977564401779</v>
      </c>
      <c r="BG182" s="1">
        <v>-164.58749887833051</v>
      </c>
      <c r="BH182" s="1">
        <v>-5102.2388659984836</v>
      </c>
      <c r="BI182" s="1">
        <v>-202.1448933465476</v>
      </c>
      <c r="BJ182" s="1">
        <v>-4570.2685589233079</v>
      </c>
      <c r="BK182" s="1">
        <v>0</v>
      </c>
      <c r="BL182" s="1">
        <v>-118.1105139544687</v>
      </c>
      <c r="BM182" s="1">
        <v>-639.96976419842053</v>
      </c>
      <c r="BN182" s="1">
        <v>0</v>
      </c>
      <c r="BO182" s="1">
        <v>-172.65725038827381</v>
      </c>
      <c r="BP182" s="1">
        <v>-541.14386525653481</v>
      </c>
      <c r="BQ182" s="1">
        <v>-637.38025601855065</v>
      </c>
      <c r="BR182" s="1">
        <v>-492.75</v>
      </c>
      <c r="BS182" s="1">
        <v>-1532.508186917381</v>
      </c>
      <c r="BT182" s="1">
        <v>-329.68124999999992</v>
      </c>
      <c r="BU182" s="1">
        <v>0</v>
      </c>
      <c r="BV182" s="1">
        <v>0</v>
      </c>
      <c r="BW182" s="1">
        <v>-85.028171035274468</v>
      </c>
      <c r="BX182" s="1">
        <v>-12984.99866409867</v>
      </c>
      <c r="BY182" s="1">
        <v>-14126.051888809379</v>
      </c>
      <c r="BZ182" s="1">
        <v>-288</v>
      </c>
      <c r="CA182" s="1">
        <v>-2311.9928448616351</v>
      </c>
      <c r="CB182" s="1">
        <v>-563.42631647960116</v>
      </c>
      <c r="CC182" s="1">
        <v>-61.341670337739309</v>
      </c>
      <c r="CD182" s="1">
        <v>-72.189252814081954</v>
      </c>
      <c r="CE182" s="1">
        <v>-301.91723150515139</v>
      </c>
      <c r="CF182" s="1">
        <v>-422.61746284374573</v>
      </c>
      <c r="CG182" s="1">
        <v>-617.47665929225423</v>
      </c>
      <c r="CH182" s="1">
        <v>0</v>
      </c>
      <c r="CI182" s="1">
        <v>-200.89382623085109</v>
      </c>
      <c r="CJ182" s="1">
        <v>-178.63064037650281</v>
      </c>
      <c r="CK182" s="1">
        <v>-417.02410132806432</v>
      </c>
      <c r="CL182" s="1">
        <v>-298.38106094281483</v>
      </c>
      <c r="CM182" s="1">
        <v>-162.93570934080739</v>
      </c>
      <c r="CN182" s="1">
        <v>-109.97255643979661</v>
      </c>
      <c r="CO182" s="1">
        <v>-529.37603187346349</v>
      </c>
      <c r="CP182" s="1">
        <v>0</v>
      </c>
      <c r="CQ182" s="1">
        <v>0</v>
      </c>
      <c r="CR182" s="1">
        <v>0</v>
      </c>
      <c r="CS182" s="1">
        <v>-140.11892511989601</v>
      </c>
      <c r="CT182" s="1">
        <v>-562.25103345166099</v>
      </c>
      <c r="CU182" s="1">
        <v>-1773.142844090122</v>
      </c>
      <c r="CV182" s="1">
        <v>-135.75441252825121</v>
      </c>
      <c r="CW182" s="1">
        <v>-920.84918358951381</v>
      </c>
      <c r="CX182" s="1">
        <v>2.2737367544323211E-13</v>
      </c>
      <c r="CY182" s="1">
        <v>-533.95553544025279</v>
      </c>
      <c r="CZ182" s="1">
        <v>-50</v>
      </c>
      <c r="DA182" s="1">
        <v>-283.09856044595273</v>
      </c>
      <c r="DB182" s="1">
        <v>-1506.023918255042</v>
      </c>
      <c r="DC182" s="1">
        <v>-2891.202632432774</v>
      </c>
      <c r="DD182" s="1">
        <v>-4089.5206472731552</v>
      </c>
      <c r="DE182" s="1">
        <v>-659.7975655754758</v>
      </c>
      <c r="DF182" s="1">
        <v>-122.4</v>
      </c>
      <c r="DG182" s="1">
        <v>-1372.615692624383</v>
      </c>
      <c r="DH182" s="1">
        <v>-326.63961715644018</v>
      </c>
      <c r="DI182" s="1">
        <v>-383.94258753198568</v>
      </c>
      <c r="DJ182" s="1">
        <v>-831.92262807767509</v>
      </c>
      <c r="DK182" s="1">
        <v>-1178.485054324693</v>
      </c>
      <c r="DO182" s="1">
        <v>-480.30000000000018</v>
      </c>
      <c r="DP182" s="1">
        <v>-1030.6970498295941</v>
      </c>
      <c r="DQ182" s="1">
        <v>0</v>
      </c>
      <c r="DR182" s="1">
        <v>0</v>
      </c>
      <c r="DS182" s="1">
        <v>0</v>
      </c>
      <c r="DU182" s="1">
        <v>0</v>
      </c>
      <c r="DV182" s="1">
        <v>0</v>
      </c>
      <c r="DW182" s="1">
        <v>-119653.13931479069</v>
      </c>
      <c r="DX182" s="1" t="s">
        <v>499</v>
      </c>
    </row>
    <row r="183" spans="1:128" x14ac:dyDescent="0.2">
      <c r="A183" s="2" t="s">
        <v>500</v>
      </c>
      <c r="B183" s="1">
        <v>-1224.830177826831</v>
      </c>
      <c r="C183" s="1">
        <v>-790.32258064516157</v>
      </c>
      <c r="D183" s="1">
        <v>-100</v>
      </c>
      <c r="E183" s="1">
        <v>-310.3850729157362</v>
      </c>
      <c r="F183" s="1">
        <v>-1561.4858290594859</v>
      </c>
      <c r="G183" s="1">
        <v>-594.8303488778995</v>
      </c>
      <c r="H183" s="1">
        <v>-451.61290322580629</v>
      </c>
      <c r="I183" s="1">
        <v>-161.11431731902809</v>
      </c>
      <c r="J183" s="1">
        <v>-576.83346060233725</v>
      </c>
      <c r="K183" s="1">
        <v>-856.80000000000052</v>
      </c>
      <c r="L183" s="1">
        <v>-3429.7741935483859</v>
      </c>
      <c r="M183" s="1">
        <v>-407.67999999999989</v>
      </c>
      <c r="N183" s="1">
        <v>-13165.377256666199</v>
      </c>
      <c r="O183" s="1">
        <v>-480.19943811158407</v>
      </c>
      <c r="P183" s="1">
        <v>-1096.2535472003181</v>
      </c>
      <c r="Q183" s="1">
        <v>-863.54460452470857</v>
      </c>
      <c r="R183" s="1">
        <v>-140.71661832791531</v>
      </c>
      <c r="S183" s="1">
        <v>-1340.567773144513</v>
      </c>
      <c r="T183" s="1">
        <v>-943.0490854534097</v>
      </c>
      <c r="U183" s="1">
        <v>0</v>
      </c>
      <c r="V183" s="1">
        <v>0</v>
      </c>
      <c r="W183" s="1">
        <v>-1577.3180422347659</v>
      </c>
      <c r="X183" s="1">
        <v>-661.51954364778567</v>
      </c>
      <c r="Y183" s="1">
        <v>-251.13751209923549</v>
      </c>
      <c r="Z183" s="1">
        <v>-1687.0580871807899</v>
      </c>
      <c r="AA183" s="1">
        <v>-116.2552305150615</v>
      </c>
      <c r="AB183" s="1">
        <v>-242.78452216641449</v>
      </c>
      <c r="AC183" s="1">
        <v>-1043.824604364147</v>
      </c>
      <c r="AD183" s="1">
        <v>-434.59198715430728</v>
      </c>
      <c r="AE183" s="1">
        <v>-4451.6244600219634</v>
      </c>
      <c r="AF183" s="1">
        <v>-915.3</v>
      </c>
      <c r="AG183" s="1">
        <v>-967.79999999999984</v>
      </c>
      <c r="AH183" s="1">
        <v>-169.8465975701944</v>
      </c>
      <c r="AI183" s="1">
        <v>-280.8000000000003</v>
      </c>
      <c r="AJ183" s="1">
        <v>-443.1845177715544</v>
      </c>
      <c r="AK183" s="1">
        <v>-3796.6543975982299</v>
      </c>
      <c r="AL183" s="1">
        <v>0</v>
      </c>
      <c r="AM183" s="1">
        <v>-2191.998495036119</v>
      </c>
      <c r="AN183" s="1">
        <v>-30.891693674181081</v>
      </c>
      <c r="AO183" s="1">
        <v>0</v>
      </c>
      <c r="AP183" s="1">
        <v>-348.01331256698347</v>
      </c>
      <c r="AQ183" s="1">
        <v>-153.4471254238218</v>
      </c>
      <c r="AR183" s="1">
        <v>0</v>
      </c>
      <c r="AS183" s="1">
        <v>0</v>
      </c>
      <c r="AT183" s="1">
        <v>-1107.0692684302551</v>
      </c>
      <c r="AU183" s="1">
        <v>-362.58557117685098</v>
      </c>
      <c r="AV183" s="1">
        <v>-656.73764288428856</v>
      </c>
      <c r="AW183" s="1">
        <v>-1354.846711384846</v>
      </c>
      <c r="AX183" s="1">
        <v>-330.02055751208951</v>
      </c>
      <c r="AY183" s="1">
        <v>-566.86929062517856</v>
      </c>
      <c r="AZ183" s="1">
        <v>-142.86844061349129</v>
      </c>
      <c r="BA183" s="1">
        <v>-683.09999999999991</v>
      </c>
      <c r="BB183" s="1">
        <v>-504</v>
      </c>
      <c r="BC183" s="1">
        <v>-408.01571977707857</v>
      </c>
      <c r="BD183" s="1">
        <v>-128.368331272929</v>
      </c>
      <c r="BE183" s="1">
        <v>0</v>
      </c>
      <c r="BF183" s="1">
        <v>-1008.977564401779</v>
      </c>
      <c r="BG183" s="1">
        <v>-164.58749887833039</v>
      </c>
      <c r="BH183" s="1">
        <v>-5352.2388659984836</v>
      </c>
      <c r="BI183" s="1">
        <v>-202.14489334654769</v>
      </c>
      <c r="BJ183" s="1">
        <v>-5020.2685589233088</v>
      </c>
      <c r="BK183" s="1">
        <v>0</v>
      </c>
      <c r="BL183" s="1">
        <v>-118.1105139544687</v>
      </c>
      <c r="BM183" s="1">
        <v>-639.96976419842053</v>
      </c>
      <c r="BN183" s="1">
        <v>0</v>
      </c>
      <c r="BO183" s="1">
        <v>-172.65725038827389</v>
      </c>
      <c r="BP183" s="1">
        <v>-541.14386525653481</v>
      </c>
      <c r="BQ183" s="1">
        <v>-637.38025601855043</v>
      </c>
      <c r="BR183" s="1">
        <v>-492.75</v>
      </c>
      <c r="BS183" s="1">
        <v>-1532.508186917381</v>
      </c>
      <c r="BT183" s="1">
        <v>-329.68124999999998</v>
      </c>
      <c r="BU183" s="1">
        <v>0</v>
      </c>
      <c r="BV183" s="1">
        <v>0</v>
      </c>
      <c r="BW183" s="1">
        <v>-85.028171035274497</v>
      </c>
      <c r="BX183" s="1">
        <v>-12984.998664098681</v>
      </c>
      <c r="BY183" s="1">
        <v>-7928.4518888093771</v>
      </c>
      <c r="BZ183" s="1">
        <v>-288.00000000000011</v>
      </c>
      <c r="CA183" s="1">
        <v>-2311.9928448616338</v>
      </c>
      <c r="CB183" s="1">
        <v>-563.42631647960116</v>
      </c>
      <c r="CC183" s="1">
        <v>-61.341670337739338</v>
      </c>
      <c r="CD183" s="1">
        <v>-72.189252814081954</v>
      </c>
      <c r="CE183" s="1">
        <v>-301.91723150515139</v>
      </c>
      <c r="CF183" s="1">
        <v>-422.61746284374289</v>
      </c>
      <c r="CG183" s="1">
        <v>-542.47665929225445</v>
      </c>
      <c r="CH183" s="1">
        <v>0</v>
      </c>
      <c r="CI183" s="1">
        <v>-200.89382623085089</v>
      </c>
      <c r="CJ183" s="1">
        <v>-178.63064037650281</v>
      </c>
      <c r="CK183" s="1">
        <v>-417.02410132806449</v>
      </c>
      <c r="CL183" s="1">
        <v>-298.38106094281471</v>
      </c>
      <c r="CM183" s="1">
        <v>-162.93570934080739</v>
      </c>
      <c r="CN183" s="1">
        <v>-109.97255643979661</v>
      </c>
      <c r="CO183" s="1">
        <v>-529.37603187346349</v>
      </c>
      <c r="CP183" s="1">
        <v>0</v>
      </c>
      <c r="CQ183" s="1">
        <v>0</v>
      </c>
      <c r="CR183" s="1">
        <v>0</v>
      </c>
      <c r="CS183" s="1">
        <v>-140.11892511989589</v>
      </c>
      <c r="CT183" s="1">
        <v>-506.01599186850609</v>
      </c>
      <c r="CU183" s="1">
        <v>-1773.1428440901229</v>
      </c>
      <c r="CV183" s="1">
        <v>-135.75441252825121</v>
      </c>
      <c r="CW183" s="1">
        <v>-920.8491835895137</v>
      </c>
      <c r="CX183" s="1">
        <v>-2.2737367544323211E-13</v>
      </c>
      <c r="CY183" s="1">
        <v>-533.95553544025279</v>
      </c>
      <c r="CZ183" s="1">
        <v>-50</v>
      </c>
      <c r="DA183" s="1">
        <v>-283.09856044595278</v>
      </c>
      <c r="DB183" s="1">
        <v>-1456.023918255042</v>
      </c>
      <c r="DC183" s="1">
        <v>-2891.202632432774</v>
      </c>
      <c r="DD183" s="1">
        <v>-4089.5206472731552</v>
      </c>
      <c r="DE183" s="1">
        <v>-659.79756557547648</v>
      </c>
      <c r="DF183" s="1">
        <v>-122.4</v>
      </c>
      <c r="DG183" s="1">
        <v>-1372.6156926243809</v>
      </c>
      <c r="DH183" s="1">
        <v>-326.63961715644018</v>
      </c>
      <c r="DI183" s="1">
        <v>-383.94258753198551</v>
      </c>
      <c r="DJ183" s="1">
        <v>-831.92262807767463</v>
      </c>
      <c r="DK183" s="1">
        <v>-1178.485054324693</v>
      </c>
      <c r="DO183" s="1">
        <v>-480.29999999999973</v>
      </c>
      <c r="DP183" s="1">
        <v>-1030.6970498295941</v>
      </c>
      <c r="DQ183" s="1">
        <v>0</v>
      </c>
      <c r="DR183" s="1">
        <v>0</v>
      </c>
      <c r="DS183" s="1">
        <v>0</v>
      </c>
      <c r="DU183" s="1">
        <v>0</v>
      </c>
      <c r="DV183" s="1">
        <v>0</v>
      </c>
      <c r="DW183" s="1">
        <v>-117342.4642732075</v>
      </c>
      <c r="DX183" s="1" t="s">
        <v>500</v>
      </c>
    </row>
    <row r="184" spans="1:128" x14ac:dyDescent="0.2">
      <c r="A184" s="2"/>
    </row>
    <row r="185" spans="1:128" x14ac:dyDescent="0.2">
      <c r="A185" s="2" t="s">
        <v>501</v>
      </c>
      <c r="B185" s="1">
        <v>0.47499999999999998</v>
      </c>
      <c r="F185" s="1">
        <v>0.47499999999999998</v>
      </c>
      <c r="G185" s="1">
        <v>0.47499999999999998</v>
      </c>
      <c r="I185" s="1">
        <v>0.47499999999999998</v>
      </c>
      <c r="J185" s="1">
        <v>0.26500000000000001</v>
      </c>
      <c r="K185" s="1">
        <v>0.47499999999999998</v>
      </c>
      <c r="M185" s="1">
        <v>0.47499999999999998</v>
      </c>
      <c r="N185" s="1">
        <v>0.47499999999999998</v>
      </c>
      <c r="O185" s="1">
        <v>0.47499999999999998</v>
      </c>
      <c r="P185" s="1">
        <v>0.75</v>
      </c>
      <c r="Q185" s="1">
        <v>0.47499999999999998</v>
      </c>
      <c r="T185" s="1">
        <v>0.51400000000000001</v>
      </c>
      <c r="U185" s="1">
        <v>0.51400000000000001</v>
      </c>
      <c r="V185" s="1">
        <v>0.51400000000000001</v>
      </c>
      <c r="X185" s="1">
        <v>0.51400000000000001</v>
      </c>
      <c r="Y185" s="1">
        <v>0.51400000000000001</v>
      </c>
      <c r="Z185" s="1">
        <v>0.51400000000000001</v>
      </c>
      <c r="AC185" s="1">
        <v>0.51400000000000001</v>
      </c>
      <c r="AD185" s="1">
        <v>0.51400000000000001</v>
      </c>
      <c r="AE185" s="1">
        <v>0.51400000000000001</v>
      </c>
      <c r="AJ185" s="1">
        <v>0.51400000000000001</v>
      </c>
      <c r="AK185" s="1">
        <v>0.51400000000000001</v>
      </c>
      <c r="AL185" s="1">
        <v>0.51400000000000001</v>
      </c>
      <c r="AM185" s="1">
        <v>0.51400000000000001</v>
      </c>
      <c r="AN185" s="1">
        <v>0.51400000000000001</v>
      </c>
      <c r="AO185" s="1">
        <v>0.51400000000000001</v>
      </c>
      <c r="AP185" s="1">
        <v>0.63300000000000001</v>
      </c>
      <c r="AT185" s="1">
        <v>0.46300000000000002</v>
      </c>
      <c r="AU185" s="1">
        <v>0.46300000000000002</v>
      </c>
      <c r="AV185" s="1">
        <v>0.46300000000000002</v>
      </c>
      <c r="AW185" s="1">
        <v>0.46300000000000002</v>
      </c>
      <c r="AX185" s="1">
        <v>0.46300000000000002</v>
      </c>
      <c r="AY185" s="1">
        <v>0.46300000000000002</v>
      </c>
      <c r="AZ185" s="1">
        <v>0.46300000000000002</v>
      </c>
      <c r="BA185" s="1">
        <v>0.46300000000000002</v>
      </c>
      <c r="BB185" s="1">
        <v>0.46300000000000002</v>
      </c>
      <c r="BC185" s="1">
        <v>0.46300000000000002</v>
      </c>
      <c r="BD185" s="1">
        <v>0.46300000000000002</v>
      </c>
      <c r="BF185" s="1">
        <v>0.46300000000000002</v>
      </c>
      <c r="BG185" s="1">
        <v>0.45900000000000002</v>
      </c>
      <c r="BH185" s="1">
        <v>0.45900000000000002</v>
      </c>
      <c r="BI185" s="1">
        <v>0.45900000000000002</v>
      </c>
      <c r="BJ185" s="1">
        <v>0.46300000000000002</v>
      </c>
      <c r="BK185" s="1">
        <v>0.46300000000000002</v>
      </c>
      <c r="BL185" s="1">
        <v>0.45900000000000002</v>
      </c>
      <c r="BM185" s="1">
        <v>0.46300000000000002</v>
      </c>
      <c r="BO185" s="1">
        <v>0.46300000000000002</v>
      </c>
      <c r="BP185" s="1">
        <v>0.45900000000000002</v>
      </c>
      <c r="BQ185" s="1">
        <v>0.45900000000000002</v>
      </c>
      <c r="BR185" s="1">
        <v>0.45900000000000002</v>
      </c>
      <c r="BS185" s="1">
        <v>0.3</v>
      </c>
      <c r="BT185" s="1">
        <v>0.3</v>
      </c>
      <c r="BU185" s="1">
        <v>0.3</v>
      </c>
      <c r="BW185" s="1">
        <v>0.24199999999999999</v>
      </c>
      <c r="BX185" s="1">
        <v>0.26500000000000001</v>
      </c>
      <c r="BY185" s="1">
        <v>0.26500000000000001</v>
      </c>
      <c r="BZ185" s="1">
        <v>0.26500000000000001</v>
      </c>
      <c r="CA185" s="1">
        <v>0.26500000000000001</v>
      </c>
      <c r="CB185" s="1">
        <v>0.26500000000000001</v>
      </c>
      <c r="CE185" s="1">
        <v>0.26500000000000001</v>
      </c>
      <c r="CF185" s="1">
        <v>0.24199999999999999</v>
      </c>
      <c r="CG185" s="1">
        <v>0.24199999999999999</v>
      </c>
      <c r="CK185" s="1">
        <v>0.24199999999999999</v>
      </c>
      <c r="CO185" s="1">
        <v>0.36499999999999999</v>
      </c>
      <c r="CU185" s="1">
        <v>0.36499999999999999</v>
      </c>
      <c r="CV185" s="1">
        <v>0.36499999999999999</v>
      </c>
      <c r="CX185" s="1">
        <v>0.36499999999999999</v>
      </c>
      <c r="DA185" s="1">
        <v>0.35699999999999998</v>
      </c>
      <c r="DB185" s="1">
        <v>0.49</v>
      </c>
      <c r="DC185" s="1">
        <v>0.49</v>
      </c>
      <c r="DD185" s="1">
        <v>0.49</v>
      </c>
      <c r="DE185" s="1">
        <v>0.49</v>
      </c>
      <c r="DG185" s="1">
        <v>0.49</v>
      </c>
      <c r="DH185" s="1">
        <v>0.49</v>
      </c>
      <c r="DI185" s="1">
        <v>0.49</v>
      </c>
      <c r="DJ185" s="1">
        <v>0.76400000000000001</v>
      </c>
      <c r="DK185" s="1">
        <v>0.76400000000000001</v>
      </c>
      <c r="DL185" s="1">
        <v>0.76400000000000001</v>
      </c>
      <c r="DM185" s="1">
        <v>0.76400000000000001</v>
      </c>
      <c r="DN185" s="1">
        <v>0.76400000000000001</v>
      </c>
      <c r="DO185" s="1">
        <v>0.85570000000000002</v>
      </c>
      <c r="DP185" s="1">
        <v>0.85199999999999998</v>
      </c>
      <c r="DX185" s="1" t="s">
        <v>501</v>
      </c>
    </row>
    <row r="186" spans="1:128" x14ac:dyDescent="0.2">
      <c r="A186" s="2" t="s">
        <v>502</v>
      </c>
      <c r="B186" s="1">
        <v>68.5</v>
      </c>
      <c r="DX186" s="1" t="s">
        <v>502</v>
      </c>
    </row>
    <row r="187" spans="1:128" x14ac:dyDescent="0.2">
      <c r="A187" s="2" t="s">
        <v>503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0</v>
      </c>
      <c r="DX187" s="1" t="s">
        <v>503</v>
      </c>
    </row>
    <row r="188" spans="1:128" x14ac:dyDescent="0.2">
      <c r="A188" s="2" t="s">
        <v>504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0</v>
      </c>
      <c r="DX188" s="1" t="s">
        <v>504</v>
      </c>
    </row>
    <row r="189" spans="1:128" x14ac:dyDescent="0.2">
      <c r="A189" s="2" t="s">
        <v>505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0</v>
      </c>
      <c r="DX189" s="1" t="s">
        <v>505</v>
      </c>
    </row>
    <row r="190" spans="1:128" x14ac:dyDescent="0.2">
      <c r="A190" s="2" t="s">
        <v>506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  <c r="DX190" s="1" t="s">
        <v>506</v>
      </c>
    </row>
    <row r="191" spans="1:128" x14ac:dyDescent="0.2">
      <c r="A191" s="2" t="s">
        <v>507</v>
      </c>
      <c r="DX191" s="1" t="s">
        <v>507</v>
      </c>
    </row>
    <row r="192" spans="1:128" x14ac:dyDescent="0.2">
      <c r="A192" s="2" t="s">
        <v>508</v>
      </c>
      <c r="B192" s="1">
        <v>50</v>
      </c>
      <c r="C192" s="1">
        <v>45</v>
      </c>
      <c r="D192" s="1">
        <v>50</v>
      </c>
      <c r="E192" s="1">
        <v>50</v>
      </c>
      <c r="F192" s="1">
        <v>50</v>
      </c>
      <c r="G192" s="1">
        <v>50</v>
      </c>
      <c r="H192" s="1">
        <v>50</v>
      </c>
      <c r="I192" s="1">
        <v>50</v>
      </c>
      <c r="J192" s="1">
        <v>35</v>
      </c>
      <c r="K192" s="1">
        <v>65</v>
      </c>
      <c r="L192" s="1">
        <v>65</v>
      </c>
      <c r="M192" s="1">
        <v>45</v>
      </c>
      <c r="N192" s="1">
        <v>50</v>
      </c>
      <c r="O192" s="1">
        <v>50</v>
      </c>
      <c r="P192" s="1">
        <v>50</v>
      </c>
      <c r="Q192" s="1">
        <v>45</v>
      </c>
      <c r="R192" s="1">
        <v>50</v>
      </c>
      <c r="S192" s="1">
        <v>30</v>
      </c>
      <c r="T192" s="1">
        <v>50</v>
      </c>
      <c r="U192" s="1">
        <v>65</v>
      </c>
      <c r="V192" s="1">
        <v>65</v>
      </c>
      <c r="W192" s="1">
        <v>65</v>
      </c>
      <c r="X192" s="1">
        <v>65</v>
      </c>
      <c r="Y192" s="1">
        <v>65</v>
      </c>
      <c r="Z192" s="1">
        <v>35</v>
      </c>
      <c r="AA192" s="1">
        <v>65</v>
      </c>
      <c r="AB192" s="1">
        <v>65</v>
      </c>
      <c r="AC192" s="1">
        <v>65</v>
      </c>
      <c r="AD192" s="1">
        <v>65</v>
      </c>
      <c r="AE192" s="1">
        <v>75</v>
      </c>
      <c r="AF192" s="1">
        <v>65</v>
      </c>
      <c r="AG192" s="1">
        <v>75</v>
      </c>
      <c r="AH192" s="1">
        <v>65</v>
      </c>
      <c r="AI192" s="1">
        <v>75</v>
      </c>
      <c r="AJ192" s="1">
        <v>65</v>
      </c>
      <c r="AK192" s="1">
        <v>65</v>
      </c>
      <c r="AL192" s="1">
        <v>65</v>
      </c>
      <c r="AM192" s="1">
        <v>45</v>
      </c>
      <c r="AN192" s="1">
        <v>45</v>
      </c>
      <c r="AO192" s="1">
        <v>65</v>
      </c>
      <c r="AP192" s="1">
        <v>120</v>
      </c>
      <c r="AQ192" s="1">
        <v>120</v>
      </c>
      <c r="AR192" s="1">
        <v>20</v>
      </c>
      <c r="AS192" s="1">
        <v>20</v>
      </c>
      <c r="AT192" s="1">
        <v>31</v>
      </c>
      <c r="AU192" s="1">
        <v>31</v>
      </c>
      <c r="AV192" s="1">
        <v>31</v>
      </c>
      <c r="AW192" s="1">
        <v>31</v>
      </c>
      <c r="AX192" s="1">
        <v>25</v>
      </c>
      <c r="AY192" s="1">
        <v>25</v>
      </c>
      <c r="AZ192" s="1">
        <v>25</v>
      </c>
      <c r="BA192" s="1">
        <v>31</v>
      </c>
      <c r="BB192" s="1">
        <v>31</v>
      </c>
      <c r="BC192" s="1">
        <v>31</v>
      </c>
      <c r="BD192" s="1">
        <v>31</v>
      </c>
      <c r="BE192" s="1">
        <v>31</v>
      </c>
      <c r="BF192" s="1">
        <v>25</v>
      </c>
      <c r="BG192" s="1">
        <v>31</v>
      </c>
      <c r="BH192" s="1">
        <v>31</v>
      </c>
      <c r="BI192" s="1">
        <v>31</v>
      </c>
      <c r="BJ192" s="1">
        <v>31</v>
      </c>
      <c r="BK192" s="1">
        <v>31</v>
      </c>
      <c r="BL192" s="1">
        <v>25</v>
      </c>
      <c r="BM192" s="1">
        <v>31</v>
      </c>
      <c r="BN192" s="1">
        <v>31</v>
      </c>
      <c r="BO192" s="1">
        <v>31</v>
      </c>
      <c r="BP192" s="1">
        <v>31</v>
      </c>
      <c r="BQ192" s="1">
        <v>25</v>
      </c>
      <c r="BR192" s="1">
        <v>25</v>
      </c>
      <c r="BS192" s="1">
        <v>90</v>
      </c>
      <c r="BT192" s="1">
        <v>90</v>
      </c>
      <c r="BU192" s="1">
        <v>90</v>
      </c>
      <c r="BV192" s="1">
        <v>90</v>
      </c>
      <c r="BW192" s="1">
        <v>25</v>
      </c>
      <c r="BX192" s="1">
        <v>120</v>
      </c>
      <c r="BY192" s="1">
        <v>120</v>
      </c>
      <c r="BZ192" s="1">
        <v>120</v>
      </c>
      <c r="CA192" s="1">
        <v>90</v>
      </c>
      <c r="CB192" s="1">
        <v>90</v>
      </c>
      <c r="CC192" s="1">
        <v>90</v>
      </c>
      <c r="CD192" s="1">
        <v>90</v>
      </c>
      <c r="CE192" s="1">
        <v>120</v>
      </c>
      <c r="CF192" s="1">
        <v>90</v>
      </c>
      <c r="CG192" s="1">
        <v>90</v>
      </c>
      <c r="CH192" s="1">
        <v>90</v>
      </c>
      <c r="CI192" s="1">
        <v>90</v>
      </c>
      <c r="CJ192" s="1">
        <v>120</v>
      </c>
      <c r="CK192" s="1">
        <v>90</v>
      </c>
      <c r="CL192" s="1">
        <v>45</v>
      </c>
      <c r="CM192" s="1">
        <v>45</v>
      </c>
      <c r="CN192" s="1">
        <v>45</v>
      </c>
      <c r="CO192" s="1">
        <v>120</v>
      </c>
      <c r="CP192" s="1">
        <v>120</v>
      </c>
      <c r="CQ192" s="1">
        <v>120</v>
      </c>
      <c r="CR192" s="1">
        <v>120</v>
      </c>
      <c r="CS192" s="1">
        <v>120</v>
      </c>
      <c r="CT192" s="1">
        <v>120</v>
      </c>
      <c r="CU192" s="1">
        <v>60</v>
      </c>
      <c r="CV192" s="1">
        <v>120</v>
      </c>
      <c r="CW192" s="1">
        <v>120</v>
      </c>
      <c r="CX192" s="1">
        <v>120</v>
      </c>
      <c r="CY192" s="1">
        <v>90</v>
      </c>
      <c r="CZ192" s="1">
        <v>120</v>
      </c>
      <c r="DA192" s="1">
        <v>120</v>
      </c>
      <c r="DB192" s="1">
        <v>120</v>
      </c>
      <c r="DC192" s="1">
        <v>120</v>
      </c>
      <c r="DD192" s="1">
        <v>120</v>
      </c>
      <c r="DE192" s="1">
        <v>90</v>
      </c>
      <c r="DF192" s="1">
        <v>120</v>
      </c>
      <c r="DG192" s="1">
        <v>90</v>
      </c>
      <c r="DH192" s="1">
        <v>120</v>
      </c>
      <c r="DI192" s="1">
        <v>90</v>
      </c>
      <c r="DJ192" s="1">
        <v>60</v>
      </c>
      <c r="DK192" s="1">
        <v>60</v>
      </c>
      <c r="DL192" s="1">
        <v>60</v>
      </c>
      <c r="DM192" s="1">
        <v>60</v>
      </c>
      <c r="DN192" s="1">
        <v>60</v>
      </c>
      <c r="DO192" s="1">
        <v>60</v>
      </c>
      <c r="DP192" s="1">
        <v>60</v>
      </c>
      <c r="DX192" s="1" t="s">
        <v>508</v>
      </c>
    </row>
    <row r="193" spans="1:128" x14ac:dyDescent="0.2">
      <c r="A193" s="2" t="s">
        <v>509</v>
      </c>
      <c r="B193" s="1">
        <v>10</v>
      </c>
      <c r="C193" s="1">
        <v>10</v>
      </c>
      <c r="D193" s="1">
        <v>10</v>
      </c>
      <c r="E193" s="1">
        <v>10</v>
      </c>
      <c r="F193" s="1">
        <v>10</v>
      </c>
      <c r="G193" s="1">
        <v>10</v>
      </c>
      <c r="H193" s="1">
        <v>10</v>
      </c>
      <c r="I193" s="1">
        <v>10</v>
      </c>
      <c r="J193" s="1">
        <v>7</v>
      </c>
      <c r="K193" s="1">
        <v>13</v>
      </c>
      <c r="L193" s="1">
        <v>13</v>
      </c>
      <c r="M193" s="1">
        <v>10</v>
      </c>
      <c r="N193" s="1">
        <v>10</v>
      </c>
      <c r="O193" s="1">
        <v>10</v>
      </c>
      <c r="P193" s="1">
        <v>10</v>
      </c>
      <c r="Q193" s="1">
        <v>10</v>
      </c>
      <c r="R193" s="1">
        <v>10</v>
      </c>
      <c r="S193" s="1">
        <v>3</v>
      </c>
      <c r="T193" s="1">
        <v>10</v>
      </c>
      <c r="U193" s="1">
        <v>13</v>
      </c>
      <c r="V193" s="1">
        <v>13</v>
      </c>
      <c r="W193" s="1">
        <v>13</v>
      </c>
      <c r="X193" s="1">
        <v>13</v>
      </c>
      <c r="Y193" s="1">
        <v>13</v>
      </c>
      <c r="Z193" s="1">
        <v>7</v>
      </c>
      <c r="AA193" s="1">
        <v>13</v>
      </c>
      <c r="AB193" s="1">
        <v>13</v>
      </c>
      <c r="AC193" s="1">
        <v>13</v>
      </c>
      <c r="AD193" s="1">
        <v>13</v>
      </c>
      <c r="AE193" s="1">
        <v>15</v>
      </c>
      <c r="AF193" s="1">
        <v>13</v>
      </c>
      <c r="AG193" s="1">
        <v>15</v>
      </c>
      <c r="AH193" s="1">
        <v>13</v>
      </c>
      <c r="AI193" s="1">
        <v>15</v>
      </c>
      <c r="AJ193" s="1">
        <v>13</v>
      </c>
      <c r="AK193" s="1">
        <v>13</v>
      </c>
      <c r="AL193" s="1">
        <v>13</v>
      </c>
      <c r="AM193" s="1">
        <v>10</v>
      </c>
      <c r="AN193" s="1">
        <v>10</v>
      </c>
      <c r="AO193" s="1">
        <v>13</v>
      </c>
      <c r="AP193" s="1">
        <v>24</v>
      </c>
      <c r="AQ193" s="1">
        <v>24</v>
      </c>
      <c r="AR193" s="1">
        <v>4</v>
      </c>
      <c r="AS193" s="1">
        <v>4</v>
      </c>
      <c r="AT193" s="1">
        <v>6</v>
      </c>
      <c r="AU193" s="1">
        <v>6</v>
      </c>
      <c r="AV193" s="1">
        <v>6</v>
      </c>
      <c r="AW193" s="1">
        <v>6</v>
      </c>
      <c r="AX193" s="1">
        <v>5</v>
      </c>
      <c r="AY193" s="1">
        <v>5</v>
      </c>
      <c r="AZ193" s="1">
        <v>5</v>
      </c>
      <c r="BA193" s="1">
        <v>6</v>
      </c>
      <c r="BB193" s="1">
        <v>6</v>
      </c>
      <c r="BC193" s="1">
        <v>6</v>
      </c>
      <c r="BD193" s="1">
        <v>6</v>
      </c>
      <c r="BE193" s="1">
        <v>6</v>
      </c>
      <c r="BF193" s="1">
        <v>3</v>
      </c>
      <c r="BG193" s="1">
        <v>6</v>
      </c>
      <c r="BH193" s="1">
        <v>6</v>
      </c>
      <c r="BI193" s="1">
        <v>6</v>
      </c>
      <c r="BJ193" s="1">
        <v>6</v>
      </c>
      <c r="BK193" s="1">
        <v>6</v>
      </c>
      <c r="BL193" s="1">
        <v>5</v>
      </c>
      <c r="BM193" s="1">
        <v>6</v>
      </c>
      <c r="BN193" s="1">
        <v>6</v>
      </c>
      <c r="BO193" s="1">
        <v>6</v>
      </c>
      <c r="BP193" s="1">
        <v>6</v>
      </c>
      <c r="BQ193" s="1">
        <v>5</v>
      </c>
      <c r="BR193" s="1">
        <v>5</v>
      </c>
      <c r="BS193" s="1">
        <v>18</v>
      </c>
      <c r="BT193" s="1">
        <v>18</v>
      </c>
      <c r="BU193" s="1">
        <v>18</v>
      </c>
      <c r="BV193" s="1">
        <v>18</v>
      </c>
      <c r="BW193" s="1">
        <v>3</v>
      </c>
      <c r="BX193" s="1">
        <v>24</v>
      </c>
      <c r="BY193" s="1">
        <v>24</v>
      </c>
      <c r="BZ193" s="1">
        <v>24</v>
      </c>
      <c r="CA193" s="1">
        <v>18</v>
      </c>
      <c r="CB193" s="1">
        <v>18</v>
      </c>
      <c r="CC193" s="1">
        <v>18</v>
      </c>
      <c r="CD193" s="1">
        <v>18</v>
      </c>
      <c r="CE193" s="1">
        <v>24</v>
      </c>
      <c r="CF193" s="1">
        <v>18</v>
      </c>
      <c r="CG193" s="1">
        <v>18</v>
      </c>
      <c r="CH193" s="1">
        <v>18</v>
      </c>
      <c r="CI193" s="1">
        <v>18</v>
      </c>
      <c r="CJ193" s="1">
        <v>24</v>
      </c>
      <c r="CK193" s="1">
        <v>18</v>
      </c>
      <c r="CL193" s="1">
        <v>10</v>
      </c>
      <c r="CM193" s="1">
        <v>10</v>
      </c>
      <c r="CN193" s="1">
        <v>10</v>
      </c>
      <c r="CO193" s="1">
        <v>24</v>
      </c>
      <c r="CP193" s="1">
        <v>24</v>
      </c>
      <c r="CQ193" s="1">
        <v>24</v>
      </c>
      <c r="CR193" s="1">
        <v>24</v>
      </c>
      <c r="CS193" s="1">
        <v>24</v>
      </c>
      <c r="CT193" s="1">
        <v>24</v>
      </c>
      <c r="CU193" s="1">
        <v>12</v>
      </c>
      <c r="CV193" s="1">
        <v>24</v>
      </c>
      <c r="CW193" s="1">
        <v>24</v>
      </c>
      <c r="CX193" s="1">
        <v>24</v>
      </c>
      <c r="CY193" s="1">
        <v>18</v>
      </c>
      <c r="CZ193" s="1">
        <v>24</v>
      </c>
      <c r="DA193" s="1">
        <v>24</v>
      </c>
      <c r="DB193" s="1">
        <v>24</v>
      </c>
      <c r="DC193" s="1">
        <v>24</v>
      </c>
      <c r="DD193" s="1">
        <v>24</v>
      </c>
      <c r="DE193" s="1">
        <v>18</v>
      </c>
      <c r="DF193" s="1">
        <v>24</v>
      </c>
      <c r="DG193" s="1">
        <v>18</v>
      </c>
      <c r="DH193" s="1">
        <v>24</v>
      </c>
      <c r="DI193" s="1">
        <v>18</v>
      </c>
      <c r="DJ193" s="1">
        <v>12</v>
      </c>
      <c r="DK193" s="1">
        <v>12</v>
      </c>
      <c r="DL193" s="1">
        <v>12</v>
      </c>
      <c r="DM193" s="1">
        <v>12</v>
      </c>
      <c r="DN193" s="1">
        <v>12</v>
      </c>
      <c r="DO193" s="1">
        <v>12</v>
      </c>
      <c r="DP193" s="1">
        <v>12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X193" s="1" t="s">
        <v>509</v>
      </c>
    </row>
    <row r="194" spans="1:128" x14ac:dyDescent="0.2">
      <c r="A194" s="2" t="s">
        <v>510</v>
      </c>
      <c r="B194" s="1">
        <v>2</v>
      </c>
      <c r="C194" s="1">
        <v>2</v>
      </c>
      <c r="D194" s="1">
        <v>2</v>
      </c>
      <c r="E194" s="1">
        <v>2</v>
      </c>
      <c r="F194" s="1">
        <v>2</v>
      </c>
      <c r="G194" s="1">
        <v>2</v>
      </c>
      <c r="H194" s="1">
        <v>2</v>
      </c>
      <c r="I194" s="1">
        <v>2</v>
      </c>
      <c r="J194" s="1">
        <v>2</v>
      </c>
      <c r="K194" s="1">
        <v>4</v>
      </c>
      <c r="L194" s="1">
        <v>4</v>
      </c>
      <c r="M194" s="1">
        <v>2</v>
      </c>
      <c r="N194" s="1">
        <v>2</v>
      </c>
      <c r="O194" s="1">
        <v>2</v>
      </c>
      <c r="P194" s="1">
        <v>2</v>
      </c>
      <c r="Q194" s="1">
        <v>2</v>
      </c>
      <c r="R194" s="1">
        <v>2</v>
      </c>
      <c r="S194" s="1">
        <v>0</v>
      </c>
      <c r="T194" s="1">
        <v>2</v>
      </c>
      <c r="U194" s="1">
        <v>4</v>
      </c>
      <c r="V194" s="1">
        <v>4</v>
      </c>
      <c r="W194" s="1">
        <v>4</v>
      </c>
      <c r="X194" s="1">
        <v>4</v>
      </c>
      <c r="Y194" s="1">
        <v>4</v>
      </c>
      <c r="Z194" s="1">
        <v>2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v>4</v>
      </c>
      <c r="AI194" s="1">
        <v>4</v>
      </c>
      <c r="AJ194" s="1">
        <v>4</v>
      </c>
      <c r="AK194" s="1">
        <v>4</v>
      </c>
      <c r="AL194" s="1">
        <v>4</v>
      </c>
      <c r="AM194" s="1">
        <v>2</v>
      </c>
      <c r="AN194" s="1">
        <v>2</v>
      </c>
      <c r="AO194" s="1">
        <v>4</v>
      </c>
      <c r="AP194" s="1">
        <v>6</v>
      </c>
      <c r="AQ194" s="1">
        <v>6</v>
      </c>
      <c r="AR194" s="1">
        <v>2</v>
      </c>
      <c r="AS194" s="1">
        <v>2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6</v>
      </c>
      <c r="BT194" s="1">
        <v>6</v>
      </c>
      <c r="BU194" s="1">
        <v>6</v>
      </c>
      <c r="BV194" s="1">
        <v>6</v>
      </c>
      <c r="BW194" s="1">
        <v>0</v>
      </c>
      <c r="BX194" s="1">
        <v>6</v>
      </c>
      <c r="BY194" s="1">
        <v>6</v>
      </c>
      <c r="BZ194" s="1">
        <v>6</v>
      </c>
      <c r="CA194" s="1">
        <v>6</v>
      </c>
      <c r="CB194" s="1">
        <v>6</v>
      </c>
      <c r="CC194" s="1">
        <v>6</v>
      </c>
      <c r="CD194" s="1">
        <v>6</v>
      </c>
      <c r="CE194" s="1">
        <v>6</v>
      </c>
      <c r="CF194" s="1">
        <v>6</v>
      </c>
      <c r="CG194" s="1">
        <v>6</v>
      </c>
      <c r="CH194" s="1">
        <v>6</v>
      </c>
      <c r="CI194" s="1">
        <v>6</v>
      </c>
      <c r="CJ194" s="1">
        <v>6</v>
      </c>
      <c r="CK194" s="1">
        <v>6</v>
      </c>
      <c r="CL194" s="1">
        <v>2</v>
      </c>
      <c r="CM194" s="1">
        <v>2</v>
      </c>
      <c r="CN194" s="1">
        <v>2</v>
      </c>
      <c r="CO194" s="1">
        <v>6</v>
      </c>
      <c r="CP194" s="1">
        <v>6</v>
      </c>
      <c r="CQ194" s="1">
        <v>6</v>
      </c>
      <c r="CR194" s="1">
        <v>6</v>
      </c>
      <c r="CS194" s="1">
        <v>6</v>
      </c>
      <c r="CT194" s="1">
        <v>6</v>
      </c>
      <c r="CU194" s="1">
        <v>4</v>
      </c>
      <c r="CV194" s="1">
        <v>6</v>
      </c>
      <c r="CW194" s="1">
        <v>6</v>
      </c>
      <c r="CX194" s="1">
        <v>6</v>
      </c>
      <c r="CY194" s="1">
        <v>6</v>
      </c>
      <c r="CZ194" s="1">
        <v>6</v>
      </c>
      <c r="DA194" s="1">
        <v>6</v>
      </c>
      <c r="DB194" s="1">
        <v>6</v>
      </c>
      <c r="DC194" s="1">
        <v>6</v>
      </c>
      <c r="DD194" s="1">
        <v>6</v>
      </c>
      <c r="DE194" s="1">
        <v>6</v>
      </c>
      <c r="DF194" s="1">
        <v>6</v>
      </c>
      <c r="DG194" s="1">
        <v>6</v>
      </c>
      <c r="DH194" s="1">
        <v>6</v>
      </c>
      <c r="DI194" s="1">
        <v>6</v>
      </c>
      <c r="DJ194" s="1">
        <v>4</v>
      </c>
      <c r="DK194" s="1">
        <v>4</v>
      </c>
      <c r="DL194" s="1">
        <v>4</v>
      </c>
      <c r="DM194" s="1">
        <v>4</v>
      </c>
      <c r="DN194" s="1">
        <v>4</v>
      </c>
      <c r="DO194" s="1">
        <v>4</v>
      </c>
      <c r="DP194" s="1">
        <v>4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X194" s="1" t="s">
        <v>510</v>
      </c>
    </row>
    <row r="195" spans="1:128" x14ac:dyDescent="0.2">
      <c r="A195" s="2" t="s">
        <v>511</v>
      </c>
      <c r="DX195" s="1" t="s">
        <v>511</v>
      </c>
    </row>
    <row r="196" spans="1:128" x14ac:dyDescent="0.2">
      <c r="A196" s="2" t="s">
        <v>512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X196" s="1" t="s">
        <v>512</v>
      </c>
    </row>
    <row r="197" spans="1:128" x14ac:dyDescent="0.2">
      <c r="A197" s="2" t="s">
        <v>513</v>
      </c>
      <c r="B197" s="1" t="s">
        <v>308</v>
      </c>
      <c r="C197" s="1" t="s">
        <v>309</v>
      </c>
      <c r="D197" s="1" t="s">
        <v>310</v>
      </c>
      <c r="E197" s="1" t="s">
        <v>311</v>
      </c>
      <c r="F197" s="1" t="s">
        <v>312</v>
      </c>
      <c r="G197" s="1" t="s">
        <v>313</v>
      </c>
      <c r="H197" s="1" t="s">
        <v>314</v>
      </c>
      <c r="I197" s="1" t="s">
        <v>315</v>
      </c>
      <c r="J197" s="1" t="s">
        <v>316</v>
      </c>
      <c r="K197" s="1">
        <v>3503984</v>
      </c>
      <c r="L197" s="1" t="s">
        <v>317</v>
      </c>
      <c r="M197" s="1" t="s">
        <v>318</v>
      </c>
      <c r="N197" s="1" t="s">
        <v>319</v>
      </c>
      <c r="O197" s="1" t="s">
        <v>320</v>
      </c>
      <c r="P197" s="1" t="s">
        <v>321</v>
      </c>
      <c r="Q197" s="1" t="s">
        <v>322</v>
      </c>
      <c r="R197" s="1" t="s">
        <v>323</v>
      </c>
      <c r="S197" s="1" t="s">
        <v>324</v>
      </c>
      <c r="T197" s="1" t="s">
        <v>325</v>
      </c>
      <c r="U197" s="1" t="s">
        <v>326</v>
      </c>
      <c r="V197" s="1" t="s">
        <v>327</v>
      </c>
      <c r="W197" s="1" t="s">
        <v>328</v>
      </c>
      <c r="X197" s="1" t="s">
        <v>329</v>
      </c>
      <c r="Y197" s="1" t="s">
        <v>330</v>
      </c>
      <c r="Z197" s="1" t="s">
        <v>331</v>
      </c>
      <c r="AA197" s="1" t="s">
        <v>332</v>
      </c>
      <c r="AB197" s="1" t="s">
        <v>333</v>
      </c>
      <c r="AC197" s="1" t="s">
        <v>334</v>
      </c>
      <c r="AD197" s="1" t="s">
        <v>335</v>
      </c>
      <c r="AE197" s="1" t="s">
        <v>336</v>
      </c>
      <c r="AF197" s="1" t="s">
        <v>514</v>
      </c>
      <c r="AG197" s="1" t="s">
        <v>338</v>
      </c>
      <c r="AH197" s="1" t="s">
        <v>515</v>
      </c>
      <c r="AI197" s="1" t="s">
        <v>516</v>
      </c>
      <c r="AJ197" s="1" t="s">
        <v>341</v>
      </c>
      <c r="AK197" s="1" t="s">
        <v>342</v>
      </c>
      <c r="AL197" s="1" t="s">
        <v>343</v>
      </c>
      <c r="AM197" s="1" t="s">
        <v>344</v>
      </c>
      <c r="AN197" s="1" t="s">
        <v>345</v>
      </c>
      <c r="AO197" s="1" t="s">
        <v>346</v>
      </c>
      <c r="AP197" s="1" t="s">
        <v>347</v>
      </c>
      <c r="AQ197" s="1" t="s">
        <v>348</v>
      </c>
      <c r="AR197" s="1" t="s">
        <v>349</v>
      </c>
      <c r="AS197" s="1" t="s">
        <v>350</v>
      </c>
      <c r="AT197" s="1" t="s">
        <v>351</v>
      </c>
      <c r="AU197" s="1" t="s">
        <v>352</v>
      </c>
      <c r="AV197" s="1" t="s">
        <v>353</v>
      </c>
      <c r="AW197" s="1" t="s">
        <v>354</v>
      </c>
      <c r="AX197" s="1">
        <v>327193010</v>
      </c>
      <c r="AY197" s="1" t="s">
        <v>355</v>
      </c>
      <c r="AZ197" s="1" t="s">
        <v>356</v>
      </c>
      <c r="BA197" s="1" t="s">
        <v>357</v>
      </c>
      <c r="BB197" s="1" t="s">
        <v>358</v>
      </c>
      <c r="BC197" s="1" t="s">
        <v>359</v>
      </c>
      <c r="BD197" s="1" t="s">
        <v>360</v>
      </c>
      <c r="BE197" s="1" t="s">
        <v>361</v>
      </c>
      <c r="BF197" s="1" t="s">
        <v>362</v>
      </c>
      <c r="BG197" s="1" t="s">
        <v>363</v>
      </c>
      <c r="BH197" s="1" t="s">
        <v>364</v>
      </c>
      <c r="BI197" s="1" t="s">
        <v>365</v>
      </c>
      <c r="BJ197" s="1" t="s">
        <v>366</v>
      </c>
      <c r="BK197" s="1" t="s">
        <v>367</v>
      </c>
      <c r="BL197" s="1" t="s">
        <v>368</v>
      </c>
      <c r="BM197" s="1" t="s">
        <v>369</v>
      </c>
      <c r="BN197" s="1" t="s">
        <v>370</v>
      </c>
      <c r="BO197" s="1" t="s">
        <v>371</v>
      </c>
      <c r="BP197" s="1" t="s">
        <v>372</v>
      </c>
      <c r="BQ197" s="1">
        <v>327192013</v>
      </c>
      <c r="BR197" s="1" t="s">
        <v>373</v>
      </c>
      <c r="BS197" s="1" t="s">
        <v>374</v>
      </c>
      <c r="BT197" s="1" t="s">
        <v>375</v>
      </c>
      <c r="BU197" s="1" t="s">
        <v>376</v>
      </c>
      <c r="BV197" s="1" t="s">
        <v>377</v>
      </c>
      <c r="BW197" s="1" t="s">
        <v>378</v>
      </c>
      <c r="BX197" s="1" t="s">
        <v>379</v>
      </c>
      <c r="BY197" s="1" t="s">
        <v>380</v>
      </c>
      <c r="BZ197" s="1" t="s">
        <v>381</v>
      </c>
      <c r="CA197" s="1" t="s">
        <v>382</v>
      </c>
      <c r="CB197" s="1" t="s">
        <v>383</v>
      </c>
      <c r="CC197" s="1" t="s">
        <v>517</v>
      </c>
      <c r="CD197" s="1" t="s">
        <v>518</v>
      </c>
      <c r="CE197" s="1" t="s">
        <v>386</v>
      </c>
      <c r="CF197" s="1" t="s">
        <v>387</v>
      </c>
      <c r="CG197" s="1" t="s">
        <v>388</v>
      </c>
      <c r="CH197" s="1" t="s">
        <v>389</v>
      </c>
      <c r="CI197" s="1" t="s">
        <v>390</v>
      </c>
      <c r="CJ197" s="1" t="s">
        <v>391</v>
      </c>
      <c r="CK197" s="1" t="s">
        <v>392</v>
      </c>
      <c r="CL197" s="1" t="s">
        <v>393</v>
      </c>
      <c r="CM197" s="1" t="s">
        <v>394</v>
      </c>
      <c r="CN197" s="1" t="s">
        <v>395</v>
      </c>
      <c r="CO197" s="1" t="s">
        <v>396</v>
      </c>
      <c r="CP197" s="1" t="s">
        <v>397</v>
      </c>
      <c r="CQ197" s="1" t="s">
        <v>398</v>
      </c>
      <c r="CR197" s="1" t="s">
        <v>399</v>
      </c>
      <c r="CS197" s="1" t="s">
        <v>400</v>
      </c>
      <c r="CT197" s="1" t="s">
        <v>401</v>
      </c>
      <c r="CU197" s="1" t="s">
        <v>402</v>
      </c>
      <c r="CV197" s="1" t="s">
        <v>403</v>
      </c>
      <c r="CW197" s="1" t="s">
        <v>343</v>
      </c>
      <c r="CX197" s="1" t="s">
        <v>405</v>
      </c>
      <c r="CY197" s="1" t="s">
        <v>406</v>
      </c>
      <c r="CZ197" s="1" t="s">
        <v>407</v>
      </c>
      <c r="DA197" s="1" t="s">
        <v>408</v>
      </c>
      <c r="DB197" s="1" t="s">
        <v>409</v>
      </c>
      <c r="DC197" s="1" t="s">
        <v>410</v>
      </c>
      <c r="DD197" s="1" t="s">
        <v>411</v>
      </c>
      <c r="DE197" s="1" t="s">
        <v>412</v>
      </c>
      <c r="DF197" s="1" t="s">
        <v>383</v>
      </c>
      <c r="DG197" s="1" t="s">
        <v>414</v>
      </c>
      <c r="DH197" s="1" t="s">
        <v>415</v>
      </c>
      <c r="DI197" s="1" t="s">
        <v>416</v>
      </c>
      <c r="DJ197" s="1" t="s">
        <v>417</v>
      </c>
      <c r="DK197" s="1" t="s">
        <v>418</v>
      </c>
      <c r="DL197" s="1" t="s">
        <v>419</v>
      </c>
      <c r="DM197" s="1" t="s">
        <v>420</v>
      </c>
      <c r="DN197" s="1" t="s">
        <v>421</v>
      </c>
      <c r="DO197" s="1" t="s">
        <v>422</v>
      </c>
      <c r="DP197" s="1" t="s">
        <v>423</v>
      </c>
      <c r="DQ197" s="1">
        <v>0</v>
      </c>
      <c r="DR197" s="1" t="s">
        <v>424</v>
      </c>
      <c r="DS197" s="1" t="s">
        <v>425</v>
      </c>
      <c r="DU197" s="1" t="s">
        <v>426</v>
      </c>
      <c r="DV197" s="1" t="s">
        <v>426</v>
      </c>
      <c r="DX197" s="1" t="s">
        <v>513</v>
      </c>
    </row>
    <row r="198" spans="1:128" x14ac:dyDescent="0.2">
      <c r="A198" s="2"/>
    </row>
    <row r="199" spans="1:128" x14ac:dyDescent="0.2">
      <c r="A199" s="2" t="s">
        <v>519</v>
      </c>
      <c r="B199" s="1">
        <v>469.9</v>
      </c>
      <c r="C199" s="1">
        <v>2.96</v>
      </c>
      <c r="D199" s="1">
        <v>2.96</v>
      </c>
      <c r="E199" s="1">
        <v>102.12</v>
      </c>
      <c r="F199" s="1">
        <v>383.6</v>
      </c>
      <c r="G199" s="1">
        <v>163.16999999999999</v>
      </c>
      <c r="H199" s="1">
        <v>14.8</v>
      </c>
      <c r="I199" s="1">
        <v>0</v>
      </c>
      <c r="J199" s="1">
        <v>185.74</v>
      </c>
      <c r="K199" s="1">
        <v>109.76</v>
      </c>
      <c r="L199" s="1">
        <v>103.04</v>
      </c>
      <c r="M199" s="1">
        <v>4.4800000000000004</v>
      </c>
      <c r="N199" s="1">
        <v>3707.48</v>
      </c>
      <c r="O199" s="1">
        <v>4</v>
      </c>
      <c r="P199" s="1">
        <v>120.84</v>
      </c>
      <c r="Q199" s="1">
        <v>46.44</v>
      </c>
      <c r="R199" s="1">
        <v>45.6</v>
      </c>
      <c r="S199" s="1">
        <v>1.8</v>
      </c>
      <c r="T199" s="1">
        <v>473.6</v>
      </c>
      <c r="U199" s="1">
        <v>0</v>
      </c>
      <c r="V199" s="1">
        <v>21.62</v>
      </c>
      <c r="W199" s="1">
        <v>696.44</v>
      </c>
      <c r="X199" s="1">
        <v>108.96</v>
      </c>
      <c r="Y199" s="1">
        <v>90.36</v>
      </c>
      <c r="Z199" s="1">
        <v>0</v>
      </c>
      <c r="AA199" s="1">
        <v>75.599999999999994</v>
      </c>
      <c r="AB199" s="1">
        <v>179.2</v>
      </c>
      <c r="AC199" s="1">
        <v>621.32000000000005</v>
      </c>
      <c r="AD199" s="1">
        <v>276.92</v>
      </c>
      <c r="AE199" s="1">
        <v>662.4</v>
      </c>
      <c r="AF199" s="1">
        <v>9</v>
      </c>
      <c r="AG199" s="1">
        <v>164.4</v>
      </c>
      <c r="AH199" s="1">
        <v>2.2200000000000002</v>
      </c>
      <c r="AI199" s="1">
        <v>124.8</v>
      </c>
      <c r="AJ199" s="1">
        <v>84.18</v>
      </c>
      <c r="AK199" s="1">
        <v>1918.2</v>
      </c>
      <c r="AL199" s="1">
        <v>0</v>
      </c>
      <c r="AM199" s="1">
        <v>9</v>
      </c>
      <c r="AN199" s="1">
        <v>31.92</v>
      </c>
      <c r="AO199" s="1">
        <v>0</v>
      </c>
      <c r="AP199" s="1">
        <v>102.7</v>
      </c>
      <c r="AQ199" s="1">
        <v>3.2</v>
      </c>
      <c r="AR199" s="1">
        <v>0</v>
      </c>
      <c r="AS199" s="1">
        <v>0</v>
      </c>
      <c r="AT199" s="1">
        <v>84.85</v>
      </c>
      <c r="AU199" s="1">
        <v>5.125</v>
      </c>
      <c r="AV199" s="1">
        <v>115.625</v>
      </c>
      <c r="AW199" s="1">
        <v>171</v>
      </c>
      <c r="AX199" s="1">
        <v>1.2</v>
      </c>
      <c r="AY199" s="1">
        <v>51</v>
      </c>
      <c r="AZ199" s="1">
        <v>3.25</v>
      </c>
      <c r="BA199" s="1">
        <v>0</v>
      </c>
      <c r="BB199" s="1">
        <v>7.2</v>
      </c>
      <c r="BC199" s="1">
        <v>35.64</v>
      </c>
      <c r="BD199" s="1">
        <v>11</v>
      </c>
      <c r="BE199" s="1">
        <v>0</v>
      </c>
      <c r="BF199" s="1">
        <v>0</v>
      </c>
      <c r="BG199" s="1">
        <v>28.6</v>
      </c>
      <c r="BH199" s="1">
        <v>820.72500000000002</v>
      </c>
      <c r="BI199" s="1">
        <v>41.625</v>
      </c>
      <c r="BJ199" s="1">
        <v>564.1</v>
      </c>
      <c r="BK199" s="1">
        <v>4</v>
      </c>
      <c r="BL199" s="1">
        <v>4.5</v>
      </c>
      <c r="BM199" s="1">
        <v>42</v>
      </c>
      <c r="BN199" s="1">
        <v>0</v>
      </c>
      <c r="BO199" s="1">
        <v>10</v>
      </c>
      <c r="BP199" s="1">
        <v>4.8</v>
      </c>
      <c r="BQ199" s="1">
        <v>4.8</v>
      </c>
      <c r="BR199" s="1">
        <v>28.5</v>
      </c>
      <c r="BS199" s="1">
        <v>278</v>
      </c>
      <c r="BT199" s="1">
        <v>374.5</v>
      </c>
      <c r="BU199" s="1">
        <v>130.80000000000001</v>
      </c>
      <c r="BV199" s="1">
        <v>42</v>
      </c>
      <c r="BW199" s="1">
        <v>19.5</v>
      </c>
      <c r="BX199" s="1">
        <v>72</v>
      </c>
      <c r="BY199" s="1">
        <v>921</v>
      </c>
      <c r="BZ199" s="1">
        <v>61.2</v>
      </c>
      <c r="CA199" s="1">
        <v>596.16</v>
      </c>
      <c r="CB199" s="1">
        <v>151.5</v>
      </c>
      <c r="CC199" s="1">
        <v>78</v>
      </c>
      <c r="CD199" s="1">
        <v>86.4</v>
      </c>
      <c r="CE199" s="1">
        <v>111.6</v>
      </c>
      <c r="CF199" s="1">
        <v>47.6</v>
      </c>
      <c r="CG199" s="1">
        <v>63.599999999999987</v>
      </c>
      <c r="CH199" s="1">
        <v>0</v>
      </c>
      <c r="CI199" s="1">
        <v>86.2</v>
      </c>
      <c r="CJ199" s="1">
        <v>105</v>
      </c>
      <c r="CK199" s="1">
        <v>295.8</v>
      </c>
      <c r="CL199" s="1">
        <v>32</v>
      </c>
      <c r="CM199" s="1">
        <v>20.5</v>
      </c>
      <c r="CN199" s="1">
        <v>24</v>
      </c>
      <c r="CO199" s="1">
        <v>221</v>
      </c>
      <c r="CP199" s="1">
        <v>75.040000000000006</v>
      </c>
      <c r="CQ199" s="1">
        <v>95.34</v>
      </c>
      <c r="CR199" s="1">
        <v>68.319999999999993</v>
      </c>
      <c r="CS199" s="1">
        <v>12</v>
      </c>
      <c r="CT199" s="1">
        <v>295</v>
      </c>
      <c r="CU199" s="1">
        <v>889.92</v>
      </c>
      <c r="CV199" s="1">
        <v>66</v>
      </c>
      <c r="CW199" s="1">
        <v>85.6</v>
      </c>
      <c r="CX199" s="1">
        <v>145.97999999999999</v>
      </c>
      <c r="CY199" s="1">
        <v>129.80000000000001</v>
      </c>
      <c r="CZ199" s="1">
        <v>53.76</v>
      </c>
      <c r="DA199" s="1">
        <v>153.9</v>
      </c>
      <c r="DB199" s="1">
        <v>1094.75</v>
      </c>
      <c r="DC199" s="1">
        <v>1800</v>
      </c>
      <c r="DD199" s="1">
        <v>1881.1</v>
      </c>
      <c r="DE199" s="1">
        <v>882.75</v>
      </c>
      <c r="DF199" s="1">
        <v>88.8</v>
      </c>
      <c r="DG199" s="1">
        <v>601.5</v>
      </c>
      <c r="DH199" s="1">
        <v>212</v>
      </c>
      <c r="DI199" s="1">
        <v>278.8</v>
      </c>
      <c r="DJ199" s="1">
        <v>1990.5</v>
      </c>
      <c r="DK199" s="1">
        <v>1866</v>
      </c>
      <c r="DL199" s="1">
        <v>282.5</v>
      </c>
      <c r="DM199" s="1">
        <v>420</v>
      </c>
      <c r="DN199" s="1">
        <v>259.5</v>
      </c>
      <c r="DO199" s="1">
        <v>650</v>
      </c>
      <c r="DP199" s="1">
        <v>1162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32523.489999999991</v>
      </c>
      <c r="DX199" s="1" t="s">
        <v>519</v>
      </c>
    </row>
    <row r="200" spans="1:128" x14ac:dyDescent="0.2">
      <c r="A200" s="2" t="s">
        <v>435</v>
      </c>
      <c r="B200" s="1">
        <v>458.06</v>
      </c>
      <c r="C200" s="1">
        <v>2.96</v>
      </c>
      <c r="D200" s="1">
        <v>2.96</v>
      </c>
      <c r="E200" s="1">
        <v>102.12</v>
      </c>
      <c r="F200" s="1">
        <v>381.36</v>
      </c>
      <c r="G200" s="1">
        <v>157.25</v>
      </c>
      <c r="H200" s="1">
        <v>14.8</v>
      </c>
      <c r="J200" s="1">
        <v>173.9</v>
      </c>
      <c r="K200" s="1">
        <v>100.8</v>
      </c>
      <c r="L200" s="1">
        <v>103.04</v>
      </c>
      <c r="M200" s="1">
        <v>4.4800000000000004</v>
      </c>
      <c r="N200" s="1">
        <v>3387.16</v>
      </c>
      <c r="O200" s="1">
        <v>4</v>
      </c>
      <c r="P200" s="1">
        <v>41.64</v>
      </c>
      <c r="Q200" s="1">
        <v>38.04</v>
      </c>
      <c r="R200" s="1">
        <v>39.6</v>
      </c>
      <c r="S200" s="1">
        <v>1.8</v>
      </c>
      <c r="T200" s="1">
        <v>369.26</v>
      </c>
      <c r="V200" s="1">
        <v>21.62</v>
      </c>
      <c r="W200" s="1">
        <v>668.84</v>
      </c>
      <c r="X200" s="1">
        <v>38.159999999999997</v>
      </c>
      <c r="Y200" s="1">
        <v>86.76</v>
      </c>
      <c r="AA200" s="1">
        <v>64.8</v>
      </c>
      <c r="AB200" s="1">
        <v>152.32</v>
      </c>
      <c r="AC200" s="1">
        <v>614.6</v>
      </c>
      <c r="AD200" s="1">
        <v>272.44</v>
      </c>
      <c r="AE200" s="1">
        <v>624</v>
      </c>
      <c r="AF200" s="1">
        <v>9</v>
      </c>
      <c r="AG200" s="1">
        <v>164.4</v>
      </c>
      <c r="AI200" s="1">
        <v>124.8</v>
      </c>
      <c r="AJ200" s="1">
        <v>84.18</v>
      </c>
      <c r="AK200" s="1">
        <v>1894.8</v>
      </c>
      <c r="AM200" s="1">
        <v>3</v>
      </c>
      <c r="AN200" s="1">
        <v>31.92</v>
      </c>
      <c r="AP200" s="1">
        <v>96.46</v>
      </c>
      <c r="AT200" s="1">
        <v>56.85</v>
      </c>
      <c r="AU200" s="1">
        <v>5.125</v>
      </c>
      <c r="AV200" s="1">
        <v>108.625</v>
      </c>
      <c r="AW200" s="1">
        <v>66.2</v>
      </c>
      <c r="AX200" s="1">
        <v>1.2</v>
      </c>
      <c r="AY200" s="1">
        <v>22.5</v>
      </c>
      <c r="AZ200" s="1">
        <v>1.75</v>
      </c>
      <c r="BB200" s="1">
        <v>0.8</v>
      </c>
      <c r="BC200" s="1">
        <v>18.84</v>
      </c>
      <c r="BD200" s="1">
        <v>1</v>
      </c>
      <c r="BG200" s="1">
        <v>28.6</v>
      </c>
      <c r="BH200" s="1">
        <v>665.72500000000002</v>
      </c>
      <c r="BI200" s="1">
        <v>39.625</v>
      </c>
      <c r="BJ200" s="1">
        <v>528.1</v>
      </c>
      <c r="BK200" s="1">
        <v>4</v>
      </c>
      <c r="BL200" s="1">
        <v>1.5</v>
      </c>
      <c r="BM200" s="1">
        <v>4.8</v>
      </c>
      <c r="BO200" s="1">
        <v>1</v>
      </c>
      <c r="BP200" s="1">
        <v>2.4</v>
      </c>
      <c r="BQ200" s="1">
        <v>4.8</v>
      </c>
      <c r="BR200" s="1">
        <v>3</v>
      </c>
      <c r="BS200" s="1">
        <v>216.5</v>
      </c>
      <c r="BT200" s="1">
        <v>368.5</v>
      </c>
      <c r="BU200" s="1">
        <v>130.80000000000001</v>
      </c>
      <c r="BV200" s="1">
        <v>42</v>
      </c>
      <c r="BW200" s="1">
        <v>19.5</v>
      </c>
      <c r="BX200" s="1">
        <v>60</v>
      </c>
      <c r="BY200" s="1">
        <v>894.6</v>
      </c>
      <c r="BZ200" s="1">
        <v>61.2</v>
      </c>
      <c r="CA200" s="1">
        <v>596.16</v>
      </c>
      <c r="CB200" s="1">
        <v>121.5</v>
      </c>
      <c r="CC200" s="1">
        <v>70.8</v>
      </c>
      <c r="CD200" s="1">
        <v>85.2</v>
      </c>
      <c r="CE200" s="1">
        <v>111.6</v>
      </c>
      <c r="CF200" s="1">
        <v>41.6</v>
      </c>
      <c r="CG200" s="1">
        <v>58.8</v>
      </c>
      <c r="CI200" s="1">
        <v>86.2</v>
      </c>
      <c r="CJ200" s="1">
        <v>105</v>
      </c>
      <c r="CK200" s="1">
        <v>291</v>
      </c>
      <c r="CL200" s="1">
        <v>32</v>
      </c>
      <c r="CM200" s="1">
        <v>20.5</v>
      </c>
      <c r="CN200" s="1">
        <v>24</v>
      </c>
      <c r="CO200" s="1">
        <v>221</v>
      </c>
      <c r="CP200" s="1">
        <v>75.040000000000006</v>
      </c>
      <c r="CQ200" s="1">
        <v>95.34</v>
      </c>
      <c r="CR200" s="1">
        <v>68.319999999999993</v>
      </c>
      <c r="CS200" s="1">
        <v>8.4</v>
      </c>
      <c r="CT200" s="1">
        <v>295</v>
      </c>
      <c r="CU200" s="1">
        <v>889.92</v>
      </c>
      <c r="CV200" s="1">
        <v>66</v>
      </c>
      <c r="CW200" s="1">
        <v>85.6</v>
      </c>
      <c r="CX200" s="1">
        <v>145.97999999999999</v>
      </c>
      <c r="CY200" s="1">
        <v>119</v>
      </c>
      <c r="CZ200" s="1">
        <v>53.76</v>
      </c>
      <c r="DA200" s="1">
        <v>147.41999999999999</v>
      </c>
      <c r="DB200" s="1">
        <v>1060.25</v>
      </c>
      <c r="DC200" s="1">
        <v>1687.5</v>
      </c>
      <c r="DD200" s="1">
        <v>1860.1</v>
      </c>
      <c r="DE200" s="1">
        <v>882.75</v>
      </c>
      <c r="DF200" s="1">
        <v>81.599999999999994</v>
      </c>
      <c r="DG200" s="1">
        <v>601.5</v>
      </c>
      <c r="DH200" s="1">
        <v>206</v>
      </c>
      <c r="DI200" s="1">
        <v>235.6</v>
      </c>
      <c r="DJ200" s="1">
        <v>1984.5</v>
      </c>
      <c r="DK200" s="1">
        <v>1866</v>
      </c>
      <c r="DL200" s="1">
        <v>279.5</v>
      </c>
      <c r="DM200" s="1">
        <v>420</v>
      </c>
      <c r="DN200" s="1">
        <v>259.5</v>
      </c>
      <c r="DO200" s="1">
        <v>650</v>
      </c>
      <c r="DP200" s="1">
        <v>1162</v>
      </c>
      <c r="DW200" s="1">
        <v>30846.80999999999</v>
      </c>
      <c r="DX200" s="1" t="s">
        <v>440</v>
      </c>
    </row>
    <row r="201" spans="1:128" x14ac:dyDescent="0.2">
      <c r="A201" s="2" t="s">
        <v>436</v>
      </c>
      <c r="B201" s="1">
        <v>11.84</v>
      </c>
      <c r="F201" s="1">
        <v>2.2400000000000002</v>
      </c>
      <c r="G201" s="1">
        <v>5.92</v>
      </c>
      <c r="J201" s="1">
        <v>11.84</v>
      </c>
      <c r="K201" s="1">
        <v>8.9600000000000009</v>
      </c>
      <c r="N201" s="1">
        <v>320.32</v>
      </c>
      <c r="P201" s="1">
        <v>79.2</v>
      </c>
      <c r="Q201" s="1">
        <v>8.4</v>
      </c>
      <c r="R201" s="1">
        <v>6</v>
      </c>
      <c r="T201" s="1">
        <v>104.34</v>
      </c>
      <c r="W201" s="1">
        <v>27.6</v>
      </c>
      <c r="X201" s="1">
        <v>70.8</v>
      </c>
      <c r="Y201" s="1">
        <v>3.6</v>
      </c>
      <c r="AA201" s="1">
        <v>10.8</v>
      </c>
      <c r="AB201" s="1">
        <v>26.88</v>
      </c>
      <c r="AC201" s="1">
        <v>6.72</v>
      </c>
      <c r="AD201" s="1">
        <v>4.4800000000000004</v>
      </c>
      <c r="AE201" s="1">
        <v>38.4</v>
      </c>
      <c r="AH201" s="1">
        <v>2.2200000000000002</v>
      </c>
      <c r="AK201" s="1">
        <v>23.4</v>
      </c>
      <c r="AM201" s="1">
        <v>6</v>
      </c>
      <c r="AP201" s="1">
        <v>6.24</v>
      </c>
      <c r="AQ201" s="1">
        <v>3.2</v>
      </c>
      <c r="AT201" s="1">
        <v>28</v>
      </c>
      <c r="AV201" s="1">
        <v>7</v>
      </c>
      <c r="AW201" s="1">
        <v>104.8</v>
      </c>
      <c r="AY201" s="1">
        <v>28.5</v>
      </c>
      <c r="AZ201" s="1">
        <v>1.5</v>
      </c>
      <c r="BB201" s="1">
        <v>6.4</v>
      </c>
      <c r="BC201" s="1">
        <v>16.8</v>
      </c>
      <c r="BD201" s="1">
        <v>10</v>
      </c>
      <c r="BH201" s="1">
        <v>155</v>
      </c>
      <c r="BI201" s="1">
        <v>2</v>
      </c>
      <c r="BJ201" s="1">
        <v>36</v>
      </c>
      <c r="BL201" s="1">
        <v>3</v>
      </c>
      <c r="BM201" s="1">
        <v>37.200000000000003</v>
      </c>
      <c r="BO201" s="1">
        <v>9</v>
      </c>
      <c r="BP201" s="1">
        <v>2.4</v>
      </c>
      <c r="BR201" s="1">
        <v>25.5</v>
      </c>
      <c r="BS201" s="1">
        <v>61.5</v>
      </c>
      <c r="BT201" s="1">
        <v>6</v>
      </c>
      <c r="BX201" s="1">
        <v>12</v>
      </c>
      <c r="BY201" s="1">
        <v>26.4</v>
      </c>
      <c r="CB201" s="1">
        <v>30</v>
      </c>
      <c r="CC201" s="1">
        <v>7.2</v>
      </c>
      <c r="CD201" s="1">
        <v>1.2</v>
      </c>
      <c r="CF201" s="1">
        <v>6</v>
      </c>
      <c r="CG201" s="1">
        <v>4.8</v>
      </c>
      <c r="CK201" s="1">
        <v>4.8</v>
      </c>
      <c r="CS201" s="1">
        <v>3.6</v>
      </c>
      <c r="CY201" s="1">
        <v>10.8</v>
      </c>
      <c r="DA201" s="1">
        <v>6.48</v>
      </c>
      <c r="DB201" s="1">
        <v>34.5</v>
      </c>
      <c r="DC201" s="1">
        <v>112.5</v>
      </c>
      <c r="DD201" s="1">
        <v>21</v>
      </c>
      <c r="DF201" s="1">
        <v>7.2</v>
      </c>
      <c r="DH201" s="1">
        <v>6</v>
      </c>
      <c r="DI201" s="1">
        <v>43.2</v>
      </c>
      <c r="DJ201" s="1">
        <v>6</v>
      </c>
      <c r="DL201" s="1">
        <v>3</v>
      </c>
      <c r="DW201" s="1">
        <v>1676.68</v>
      </c>
      <c r="DX201" s="1" t="s">
        <v>441</v>
      </c>
    </row>
    <row r="202" spans="1:128" x14ac:dyDescent="0.2">
      <c r="A202" s="2">
        <v>0</v>
      </c>
      <c r="K202" s="1">
        <v>0</v>
      </c>
      <c r="T202" s="1">
        <v>0</v>
      </c>
      <c r="DW202" s="1">
        <v>0</v>
      </c>
    </row>
    <row r="203" spans="1:128" x14ac:dyDescent="0.2">
      <c r="A203" s="2">
        <v>0</v>
      </c>
      <c r="K203" s="1">
        <v>0</v>
      </c>
      <c r="T203" s="1">
        <v>0</v>
      </c>
      <c r="DW203" s="1">
        <v>0</v>
      </c>
    </row>
    <row r="204" spans="1:128" x14ac:dyDescent="0.2">
      <c r="A204" s="2" t="s">
        <v>437</v>
      </c>
      <c r="K204" s="1">
        <v>0</v>
      </c>
      <c r="T204" s="1">
        <v>0</v>
      </c>
      <c r="DW204" s="1">
        <v>0</v>
      </c>
      <c r="DX204" s="1" t="s">
        <v>442</v>
      </c>
    </row>
    <row r="205" spans="1:128" x14ac:dyDescent="0.2">
      <c r="A205" s="2" t="s">
        <v>438</v>
      </c>
      <c r="DW205" s="1">
        <v>0</v>
      </c>
      <c r="DX205" s="1" t="s">
        <v>443</v>
      </c>
    </row>
    <row r="206" spans="1:128" x14ac:dyDescent="0.2">
      <c r="A206" s="2"/>
    </row>
    <row r="207" spans="1:128" x14ac:dyDescent="0.2">
      <c r="A207" s="2" t="s">
        <v>520</v>
      </c>
      <c r="B207" s="1">
        <v>2564.1</v>
      </c>
      <c r="C207" s="1">
        <v>130.24</v>
      </c>
      <c r="D207" s="1">
        <v>26.64</v>
      </c>
      <c r="E207" s="1">
        <v>122.84</v>
      </c>
      <c r="F207" s="1">
        <v>-2.800000000000002</v>
      </c>
      <c r="G207" s="1">
        <v>-15.17</v>
      </c>
      <c r="H207" s="1">
        <v>0</v>
      </c>
      <c r="I207" s="1">
        <v>2.96</v>
      </c>
      <c r="J207" s="1">
        <v>-22.939999999999991</v>
      </c>
      <c r="K207" s="1">
        <v>443.52</v>
      </c>
      <c r="L207" s="1">
        <v>203.84</v>
      </c>
      <c r="M207" s="1">
        <v>201.6</v>
      </c>
      <c r="N207" s="1">
        <v>3818.92</v>
      </c>
      <c r="O207" s="1">
        <v>176</v>
      </c>
      <c r="P207" s="1">
        <v>1003.56</v>
      </c>
      <c r="Q207" s="1">
        <v>1161.96</v>
      </c>
      <c r="R207" s="1">
        <v>45.6</v>
      </c>
      <c r="S207" s="1">
        <v>587.40000000000009</v>
      </c>
      <c r="T207" s="1">
        <v>640.84</v>
      </c>
      <c r="U207" s="1">
        <v>0</v>
      </c>
      <c r="V207" s="1">
        <v>-21.62</v>
      </c>
      <c r="W207" s="1">
        <v>1343.2</v>
      </c>
      <c r="X207" s="1">
        <v>530.6400000000001</v>
      </c>
      <c r="Y207" s="1">
        <v>68.039999999999978</v>
      </c>
      <c r="Z207" s="1">
        <v>786</v>
      </c>
      <c r="AA207" s="1">
        <v>-10.8</v>
      </c>
      <c r="AB207" s="1">
        <v>-40.319999999999993</v>
      </c>
      <c r="AC207" s="1">
        <v>-14.28000000000006</v>
      </c>
      <c r="AD207" s="1">
        <v>-10.36</v>
      </c>
      <c r="AE207" s="1">
        <v>1132.8</v>
      </c>
      <c r="AF207" s="1">
        <v>63</v>
      </c>
      <c r="AG207" s="1">
        <v>-20.400000000000009</v>
      </c>
      <c r="AH207" s="1">
        <v>99.9</v>
      </c>
      <c r="AI207" s="1">
        <v>0</v>
      </c>
      <c r="AJ207" s="1">
        <v>445.74</v>
      </c>
      <c r="AK207" s="1">
        <v>-85.799999999999869</v>
      </c>
      <c r="AL207" s="1">
        <v>0</v>
      </c>
      <c r="AM207" s="1">
        <v>1137</v>
      </c>
      <c r="AN207" s="1">
        <v>-9.120000000000001</v>
      </c>
      <c r="AO207" s="1">
        <v>0</v>
      </c>
      <c r="AP207" s="1">
        <v>-11.18</v>
      </c>
      <c r="AQ207" s="1">
        <v>19.2</v>
      </c>
      <c r="AR207" s="1">
        <v>0</v>
      </c>
      <c r="AS207" s="1">
        <v>0</v>
      </c>
      <c r="AT207" s="1">
        <v>1010.15</v>
      </c>
      <c r="AU207" s="1">
        <v>-5.125</v>
      </c>
      <c r="AV207" s="1">
        <v>-42.625</v>
      </c>
      <c r="AW207" s="1">
        <v>252.2</v>
      </c>
      <c r="AX207" s="1">
        <v>160.80000000000001</v>
      </c>
      <c r="AY207" s="1">
        <v>565.5</v>
      </c>
      <c r="AZ207" s="1">
        <v>55.25</v>
      </c>
      <c r="BA207" s="1">
        <v>64</v>
      </c>
      <c r="BB207" s="1">
        <v>213.6</v>
      </c>
      <c r="BC207" s="1">
        <v>84.36</v>
      </c>
      <c r="BD207" s="1">
        <v>39</v>
      </c>
      <c r="BE207" s="1">
        <v>0</v>
      </c>
      <c r="BF207" s="1">
        <v>505</v>
      </c>
      <c r="BG207" s="1">
        <v>112.2</v>
      </c>
      <c r="BH207" s="1">
        <v>-59.725000000000023</v>
      </c>
      <c r="BI207" s="1">
        <v>163.375</v>
      </c>
      <c r="BJ207" s="1">
        <v>-39.300000000000068</v>
      </c>
      <c r="BK207" s="1">
        <v>1</v>
      </c>
      <c r="BL207" s="1">
        <v>-3</v>
      </c>
      <c r="BM207" s="1">
        <v>-42</v>
      </c>
      <c r="BN207" s="1">
        <v>0</v>
      </c>
      <c r="BO207" s="1">
        <v>42</v>
      </c>
      <c r="BP207" s="1">
        <v>-2.4</v>
      </c>
      <c r="BQ207" s="1">
        <v>0</v>
      </c>
      <c r="BR207" s="1">
        <v>225</v>
      </c>
      <c r="BS207" s="1">
        <v>827.5</v>
      </c>
      <c r="BT207" s="1">
        <v>-44.5</v>
      </c>
      <c r="BU207" s="1">
        <v>403.2</v>
      </c>
      <c r="BV207" s="1">
        <v>0</v>
      </c>
      <c r="BW207" s="1">
        <v>-1.5</v>
      </c>
      <c r="BX207" s="1">
        <v>1464</v>
      </c>
      <c r="BY207" s="1">
        <v>3912.6</v>
      </c>
      <c r="BZ207" s="1">
        <v>100.8</v>
      </c>
      <c r="CA207" s="1">
        <v>737.64000000000021</v>
      </c>
      <c r="CB207" s="1">
        <v>187.5</v>
      </c>
      <c r="CC207" s="1">
        <v>-10.79999999999999</v>
      </c>
      <c r="CD207" s="1">
        <v>-1.2</v>
      </c>
      <c r="CE207" s="1">
        <v>0</v>
      </c>
      <c r="CF207" s="1">
        <v>17.8</v>
      </c>
      <c r="CG207" s="1">
        <v>-4.8</v>
      </c>
      <c r="CH207" s="1">
        <v>112.8</v>
      </c>
      <c r="CI207" s="1">
        <v>-1</v>
      </c>
      <c r="CJ207" s="1">
        <v>0</v>
      </c>
      <c r="CK207" s="1">
        <v>-2.999999999999988</v>
      </c>
      <c r="CL207" s="1">
        <v>157</v>
      </c>
      <c r="CM207" s="1">
        <v>54.5</v>
      </c>
      <c r="CN207" s="1">
        <v>21</v>
      </c>
      <c r="CO207" s="1">
        <v>139</v>
      </c>
      <c r="CP207" s="1">
        <v>-16.800000000000011</v>
      </c>
      <c r="CQ207" s="1">
        <v>-9.0999999999999943</v>
      </c>
      <c r="CR207" s="1">
        <v>-2.2399999999999949</v>
      </c>
      <c r="CS207" s="1">
        <v>97.2</v>
      </c>
      <c r="CT207" s="1">
        <v>-2.200000000000045</v>
      </c>
      <c r="CU207" s="1">
        <v>426.6</v>
      </c>
      <c r="CV207" s="1">
        <v>-1.2000000000000031</v>
      </c>
      <c r="CW207" s="1">
        <v>119.6</v>
      </c>
      <c r="CX207" s="1">
        <v>196.38</v>
      </c>
      <c r="CY207" s="1">
        <v>461.8</v>
      </c>
      <c r="CZ207" s="1">
        <v>-1.119999999999997</v>
      </c>
      <c r="DA207" s="1">
        <v>148.5</v>
      </c>
      <c r="DB207" s="1">
        <v>-34.25</v>
      </c>
      <c r="DC207" s="1">
        <v>1680</v>
      </c>
      <c r="DD207" s="1">
        <v>-21.099999999999909</v>
      </c>
      <c r="DE207" s="1">
        <v>-48.75</v>
      </c>
      <c r="DF207" s="1">
        <v>-7.2</v>
      </c>
      <c r="DG207" s="1">
        <v>15</v>
      </c>
      <c r="DH207" s="1">
        <v>-5</v>
      </c>
      <c r="DI207" s="1">
        <v>-46.000000000000007</v>
      </c>
      <c r="DJ207" s="1">
        <v>-535.5</v>
      </c>
      <c r="DK207" s="1">
        <v>-528</v>
      </c>
      <c r="DL207" s="1">
        <v>-43.5</v>
      </c>
      <c r="DM207" s="1">
        <v>-69</v>
      </c>
      <c r="DN207" s="1">
        <v>-25.5</v>
      </c>
      <c r="DO207" s="1">
        <v>70</v>
      </c>
      <c r="DP207" s="1">
        <v>-118</v>
      </c>
      <c r="DQ207" s="1">
        <v>0</v>
      </c>
      <c r="DR207" s="1">
        <v>0</v>
      </c>
      <c r="DV207" s="1">
        <v>0</v>
      </c>
      <c r="DW207" s="1">
        <v>29559.17000000002</v>
      </c>
      <c r="DX207" s="1" t="s">
        <v>520</v>
      </c>
    </row>
    <row r="208" spans="1:128" x14ac:dyDescent="0.2">
      <c r="A208" s="2" t="s">
        <v>521</v>
      </c>
      <c r="B208" s="1">
        <v>2575.94</v>
      </c>
      <c r="C208" s="1">
        <v>130.24</v>
      </c>
      <c r="D208" s="1">
        <v>26.64</v>
      </c>
      <c r="E208" s="1">
        <v>122.84</v>
      </c>
      <c r="F208" s="1">
        <v>-0.56000000000000227</v>
      </c>
      <c r="G208" s="1">
        <v>-9.25</v>
      </c>
      <c r="H208" s="1">
        <v>0</v>
      </c>
      <c r="I208" s="1">
        <v>2.96</v>
      </c>
      <c r="J208" s="1">
        <v>-11.099999999999991</v>
      </c>
      <c r="K208" s="1">
        <v>452.48</v>
      </c>
      <c r="L208" s="1">
        <v>203.84</v>
      </c>
      <c r="M208" s="1">
        <v>201.6</v>
      </c>
      <c r="N208" s="1">
        <v>4139.24</v>
      </c>
      <c r="O208" s="1">
        <v>176</v>
      </c>
      <c r="P208" s="1">
        <v>1082.76</v>
      </c>
      <c r="Q208" s="1">
        <v>1170.3599999999999</v>
      </c>
      <c r="R208" s="1">
        <v>51.6</v>
      </c>
      <c r="S208" s="1">
        <v>587.40000000000009</v>
      </c>
      <c r="T208" s="1">
        <v>745.18000000000006</v>
      </c>
      <c r="U208" s="1">
        <v>0</v>
      </c>
      <c r="V208" s="1">
        <v>-21.62</v>
      </c>
      <c r="W208" s="1">
        <v>1370.8</v>
      </c>
      <c r="X208" s="1">
        <v>601.44000000000005</v>
      </c>
      <c r="Y208" s="1">
        <v>71.639999999999972</v>
      </c>
      <c r="Z208" s="1">
        <v>786</v>
      </c>
      <c r="AA208" s="1">
        <v>0</v>
      </c>
      <c r="AB208" s="1">
        <v>-13.44</v>
      </c>
      <c r="AC208" s="1">
        <v>-7.5600000000000591</v>
      </c>
      <c r="AD208" s="1">
        <v>-5.8799999999999946</v>
      </c>
      <c r="AE208" s="1">
        <v>1171.2</v>
      </c>
      <c r="AF208" s="1">
        <v>63</v>
      </c>
      <c r="AG208" s="1">
        <v>-20.400000000000009</v>
      </c>
      <c r="AH208" s="1">
        <v>102.12</v>
      </c>
      <c r="AI208" s="1">
        <v>0</v>
      </c>
      <c r="AJ208" s="1">
        <v>445.74</v>
      </c>
      <c r="AK208" s="1">
        <v>-62.399999999999856</v>
      </c>
      <c r="AL208" s="1">
        <v>0</v>
      </c>
      <c r="AM208" s="1">
        <v>1143</v>
      </c>
      <c r="AN208" s="1">
        <v>-9.120000000000001</v>
      </c>
      <c r="AO208" s="1">
        <v>0</v>
      </c>
      <c r="AP208" s="1">
        <v>-4.9399999999999977</v>
      </c>
      <c r="AQ208" s="1">
        <v>22.4</v>
      </c>
      <c r="AR208" s="1">
        <v>0</v>
      </c>
      <c r="AS208" s="1">
        <v>0</v>
      </c>
      <c r="AT208" s="1">
        <v>1038.1500000000001</v>
      </c>
      <c r="AU208" s="1">
        <v>-5.125</v>
      </c>
      <c r="AV208" s="1">
        <v>-35.625</v>
      </c>
      <c r="AW208" s="1">
        <v>357</v>
      </c>
      <c r="AX208" s="1">
        <v>160.80000000000001</v>
      </c>
      <c r="AY208" s="1">
        <v>594</v>
      </c>
      <c r="AZ208" s="1">
        <v>56.75</v>
      </c>
      <c r="BA208" s="1">
        <v>64</v>
      </c>
      <c r="BB208" s="1">
        <v>220</v>
      </c>
      <c r="BC208" s="1">
        <v>101.16</v>
      </c>
      <c r="BD208" s="1">
        <v>49</v>
      </c>
      <c r="BE208" s="1">
        <v>0</v>
      </c>
      <c r="BF208" s="1">
        <v>505</v>
      </c>
      <c r="BG208" s="1">
        <v>112.2</v>
      </c>
      <c r="BH208" s="1">
        <v>95.274999999999977</v>
      </c>
      <c r="BI208" s="1">
        <v>165.375</v>
      </c>
      <c r="BJ208" s="1">
        <v>-3.3000000000000682</v>
      </c>
      <c r="BK208" s="1">
        <v>1</v>
      </c>
      <c r="BL208" s="1">
        <v>0</v>
      </c>
      <c r="BM208" s="1">
        <v>-4.8</v>
      </c>
      <c r="BN208" s="1">
        <v>0</v>
      </c>
      <c r="BO208" s="1">
        <v>51</v>
      </c>
      <c r="BP208" s="1">
        <v>0</v>
      </c>
      <c r="BQ208" s="1">
        <v>0</v>
      </c>
      <c r="BR208" s="1">
        <v>250.5</v>
      </c>
      <c r="BS208" s="1">
        <v>889</v>
      </c>
      <c r="BT208" s="1">
        <v>-38.5</v>
      </c>
      <c r="BU208" s="1">
        <v>403.2</v>
      </c>
      <c r="BV208" s="1">
        <v>0</v>
      </c>
      <c r="BW208" s="1">
        <v>-1.5</v>
      </c>
      <c r="BX208" s="1">
        <v>1476</v>
      </c>
      <c r="BY208" s="1">
        <v>3939</v>
      </c>
      <c r="BZ208" s="1">
        <v>100.8</v>
      </c>
      <c r="CA208" s="1">
        <v>737.64000000000021</v>
      </c>
      <c r="CB208" s="1">
        <v>217.5</v>
      </c>
      <c r="CC208" s="1">
        <v>-3.5999999999999939</v>
      </c>
      <c r="CD208" s="1">
        <v>0</v>
      </c>
      <c r="CE208" s="1">
        <v>0</v>
      </c>
      <c r="CF208" s="1">
        <v>23.8</v>
      </c>
      <c r="CG208" s="1">
        <v>0</v>
      </c>
      <c r="CH208" s="1">
        <v>112.8</v>
      </c>
      <c r="CI208" s="1">
        <v>-1</v>
      </c>
      <c r="CJ208" s="1">
        <v>0</v>
      </c>
      <c r="CK208" s="1">
        <v>1.8000000000000109</v>
      </c>
      <c r="CL208" s="1">
        <v>157</v>
      </c>
      <c r="CM208" s="1">
        <v>54.5</v>
      </c>
      <c r="CN208" s="1">
        <v>21</v>
      </c>
      <c r="CO208" s="1">
        <v>139</v>
      </c>
      <c r="CP208" s="1">
        <v>-16.800000000000011</v>
      </c>
      <c r="CQ208" s="1">
        <v>-9.0999999999999943</v>
      </c>
      <c r="CR208" s="1">
        <v>-2.2399999999999949</v>
      </c>
      <c r="CS208" s="1">
        <v>100.8</v>
      </c>
      <c r="CT208" s="1">
        <v>-2.200000000000045</v>
      </c>
      <c r="CU208" s="1">
        <v>426.6</v>
      </c>
      <c r="CV208" s="1">
        <v>-1.2000000000000031</v>
      </c>
      <c r="CW208" s="1">
        <v>119.6</v>
      </c>
      <c r="CX208" s="1">
        <v>196.38</v>
      </c>
      <c r="CY208" s="1">
        <v>472.6</v>
      </c>
      <c r="CZ208" s="1">
        <v>-1.119999999999997</v>
      </c>
      <c r="DA208" s="1">
        <v>154.97999999999999</v>
      </c>
      <c r="DB208" s="1">
        <v>0.25</v>
      </c>
      <c r="DC208" s="1">
        <v>1792.5</v>
      </c>
      <c r="DD208" s="1">
        <v>-9.9999999999909051E-2</v>
      </c>
      <c r="DE208" s="1">
        <v>-48.75</v>
      </c>
      <c r="DF208" s="1">
        <v>0</v>
      </c>
      <c r="DG208" s="1">
        <v>15</v>
      </c>
      <c r="DH208" s="1">
        <v>1</v>
      </c>
      <c r="DI208" s="1">
        <v>-2.8000000000000109</v>
      </c>
      <c r="DJ208" s="1">
        <v>-529.5</v>
      </c>
      <c r="DK208" s="1">
        <v>-528</v>
      </c>
      <c r="DL208" s="1">
        <v>-40.5</v>
      </c>
      <c r="DM208" s="1">
        <v>-69</v>
      </c>
      <c r="DN208" s="1">
        <v>-25.5</v>
      </c>
      <c r="DO208" s="1">
        <v>70</v>
      </c>
      <c r="DP208" s="1">
        <v>-118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31235.85000000002</v>
      </c>
      <c r="DX208" s="1" t="s">
        <v>521</v>
      </c>
    </row>
    <row r="209" spans="1:128" x14ac:dyDescent="0.2">
      <c r="A209" s="2" t="s">
        <v>522</v>
      </c>
      <c r="B209" s="1">
        <v>-11.84</v>
      </c>
      <c r="C209" s="1">
        <v>0</v>
      </c>
      <c r="D209" s="1">
        <v>0</v>
      </c>
      <c r="E209" s="1">
        <v>0</v>
      </c>
      <c r="F209" s="1">
        <v>-2.2400000000000002</v>
      </c>
      <c r="G209" s="1">
        <v>-5.92</v>
      </c>
      <c r="H209" s="1">
        <v>0</v>
      </c>
      <c r="I209" s="1">
        <v>0</v>
      </c>
      <c r="J209" s="1">
        <v>-11.84</v>
      </c>
      <c r="K209" s="1">
        <v>-8.9600000000000009</v>
      </c>
      <c r="L209" s="1">
        <v>0</v>
      </c>
      <c r="M209" s="1">
        <v>0</v>
      </c>
      <c r="N209" s="1">
        <v>-320.32</v>
      </c>
      <c r="O209" s="1">
        <v>0</v>
      </c>
      <c r="P209" s="1">
        <v>-79.2</v>
      </c>
      <c r="Q209" s="1">
        <v>-8.4</v>
      </c>
      <c r="R209" s="1">
        <v>-6</v>
      </c>
      <c r="S209" s="1">
        <v>0</v>
      </c>
      <c r="T209" s="1">
        <v>-104.34</v>
      </c>
      <c r="U209" s="1">
        <v>0</v>
      </c>
      <c r="V209" s="1">
        <v>0</v>
      </c>
      <c r="W209" s="1">
        <v>-27.6</v>
      </c>
      <c r="X209" s="1">
        <v>-70.8</v>
      </c>
      <c r="Y209" s="1">
        <v>-3.6</v>
      </c>
      <c r="Z209" s="1">
        <v>0</v>
      </c>
      <c r="AA209" s="1">
        <v>-10.8</v>
      </c>
      <c r="AB209" s="1">
        <v>-26.88</v>
      </c>
      <c r="AC209" s="1">
        <v>-6.72</v>
      </c>
      <c r="AD209" s="1">
        <v>-4.4800000000000004</v>
      </c>
      <c r="AE209" s="1">
        <v>-38.4</v>
      </c>
      <c r="AF209" s="1">
        <v>0</v>
      </c>
      <c r="AG209" s="1">
        <v>0</v>
      </c>
      <c r="AH209" s="1">
        <v>-2.2200000000000002</v>
      </c>
      <c r="AI209" s="1">
        <v>0</v>
      </c>
      <c r="AJ209" s="1">
        <v>0</v>
      </c>
      <c r="AK209" s="1">
        <v>-23.4</v>
      </c>
      <c r="AL209" s="1">
        <v>0</v>
      </c>
      <c r="AM209" s="1">
        <v>-6</v>
      </c>
      <c r="AN209" s="1">
        <v>0</v>
      </c>
      <c r="AO209" s="1">
        <v>0</v>
      </c>
      <c r="AP209" s="1">
        <v>-6.24</v>
      </c>
      <c r="AQ209" s="1">
        <v>-3.2</v>
      </c>
      <c r="AR209" s="1">
        <v>0</v>
      </c>
      <c r="AS209" s="1">
        <v>0</v>
      </c>
      <c r="AT209" s="1">
        <v>-28</v>
      </c>
      <c r="AU209" s="1">
        <v>0</v>
      </c>
      <c r="AV209" s="1">
        <v>-7</v>
      </c>
      <c r="AW209" s="1">
        <v>-104.8</v>
      </c>
      <c r="AX209" s="1">
        <v>0</v>
      </c>
      <c r="AY209" s="1">
        <v>-28.5</v>
      </c>
      <c r="AZ209" s="1">
        <v>-1.5</v>
      </c>
      <c r="BA209" s="1">
        <v>0</v>
      </c>
      <c r="BB209" s="1">
        <v>-6.4</v>
      </c>
      <c r="BC209" s="1">
        <v>-16.8</v>
      </c>
      <c r="BD209" s="1">
        <v>-10</v>
      </c>
      <c r="BE209" s="1">
        <v>0</v>
      </c>
      <c r="BF209" s="1">
        <v>0</v>
      </c>
      <c r="BG209" s="1">
        <v>0</v>
      </c>
      <c r="BH209" s="1">
        <v>-155</v>
      </c>
      <c r="BI209" s="1">
        <v>-2</v>
      </c>
      <c r="BJ209" s="1">
        <v>-36</v>
      </c>
      <c r="BK209" s="1">
        <v>0</v>
      </c>
      <c r="BL209" s="1">
        <v>-3</v>
      </c>
      <c r="BM209" s="1">
        <v>-37.200000000000003</v>
      </c>
      <c r="BN209" s="1">
        <v>0</v>
      </c>
      <c r="BO209" s="1">
        <v>-9</v>
      </c>
      <c r="BP209" s="1">
        <v>-2.4</v>
      </c>
      <c r="BQ209" s="1">
        <v>0</v>
      </c>
      <c r="BR209" s="1">
        <v>-25.5</v>
      </c>
      <c r="BS209" s="1">
        <v>-61.5</v>
      </c>
      <c r="BT209" s="1">
        <v>-6</v>
      </c>
      <c r="BU209" s="1">
        <v>0</v>
      </c>
      <c r="BV209" s="1">
        <v>0</v>
      </c>
      <c r="BW209" s="1">
        <v>0</v>
      </c>
      <c r="BX209" s="1">
        <v>-12</v>
      </c>
      <c r="BY209" s="1">
        <v>-26.4</v>
      </c>
      <c r="BZ209" s="1">
        <v>0</v>
      </c>
      <c r="CA209" s="1">
        <v>0</v>
      </c>
      <c r="CB209" s="1">
        <v>-30</v>
      </c>
      <c r="CC209" s="1">
        <v>-7.2</v>
      </c>
      <c r="CD209" s="1">
        <v>-1.2</v>
      </c>
      <c r="CE209" s="1">
        <v>0</v>
      </c>
      <c r="CF209" s="1">
        <v>-6</v>
      </c>
      <c r="CG209" s="1">
        <v>-4.8</v>
      </c>
      <c r="CH209" s="1">
        <v>0</v>
      </c>
      <c r="CI209" s="1">
        <v>0</v>
      </c>
      <c r="CJ209" s="1">
        <v>0</v>
      </c>
      <c r="CK209" s="1">
        <v>-4.8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-3.6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-10.8</v>
      </c>
      <c r="CZ209" s="1">
        <v>0</v>
      </c>
      <c r="DA209" s="1">
        <v>-6.48</v>
      </c>
      <c r="DB209" s="1">
        <v>-34.5</v>
      </c>
      <c r="DC209" s="1">
        <v>-112.5</v>
      </c>
      <c r="DD209" s="1">
        <v>-21</v>
      </c>
      <c r="DE209" s="1">
        <v>0</v>
      </c>
      <c r="DF209" s="1">
        <v>-7.2</v>
      </c>
      <c r="DG209" s="1">
        <v>0</v>
      </c>
      <c r="DH209" s="1">
        <v>-6</v>
      </c>
      <c r="DI209" s="1">
        <v>-43.2</v>
      </c>
      <c r="DJ209" s="1">
        <v>-6</v>
      </c>
      <c r="DK209" s="1">
        <v>0</v>
      </c>
      <c r="DL209" s="1">
        <v>-3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-1676.68</v>
      </c>
      <c r="DX209" s="1" t="s">
        <v>522</v>
      </c>
    </row>
    <row r="210" spans="1:128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V210" s="1">
        <v>0</v>
      </c>
      <c r="DW210" s="1">
        <v>0</v>
      </c>
      <c r="DX210" s="1" t="s">
        <v>523</v>
      </c>
    </row>
    <row r="211" spans="1:128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V211" s="1">
        <v>0</v>
      </c>
      <c r="DW211" s="1">
        <v>0</v>
      </c>
      <c r="DX211" s="1" t="s">
        <v>524</v>
      </c>
    </row>
    <row r="212" spans="1:128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V212" s="1">
        <v>0</v>
      </c>
      <c r="DW212" s="1">
        <v>0</v>
      </c>
      <c r="DX212" s="1" t="s">
        <v>525</v>
      </c>
    </row>
    <row r="213" spans="1:128" x14ac:dyDescent="0.2">
      <c r="A213" s="2" t="s">
        <v>526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V213" s="1">
        <v>0</v>
      </c>
      <c r="DW213" s="1">
        <v>0</v>
      </c>
      <c r="DX213" s="1" t="s">
        <v>526</v>
      </c>
    </row>
    <row r="214" spans="1:128" x14ac:dyDescent="0.2">
      <c r="A214" s="2"/>
    </row>
    <row r="215" spans="1:128" x14ac:dyDescent="0.2">
      <c r="A215" s="2" t="s">
        <v>527</v>
      </c>
    </row>
    <row r="216" spans="1:128" x14ac:dyDescent="0.2">
      <c r="A216" s="2" t="s">
        <v>528</v>
      </c>
      <c r="B216" s="1">
        <v>2033.646</v>
      </c>
      <c r="E216" s="1">
        <v>346.32</v>
      </c>
      <c r="F216" s="1">
        <v>521.91999999999996</v>
      </c>
      <c r="G216" s="1">
        <v>461.76</v>
      </c>
      <c r="I216" s="1">
        <v>242.72</v>
      </c>
      <c r="J216" s="1">
        <v>219.04</v>
      </c>
      <c r="K216" s="1">
        <v>960.96</v>
      </c>
      <c r="M216" s="1">
        <v>0</v>
      </c>
      <c r="N216" s="1">
        <v>10450.719999999999</v>
      </c>
      <c r="O216" s="1">
        <v>72.400000000000006</v>
      </c>
      <c r="P216" s="1">
        <v>534</v>
      </c>
      <c r="Q216" s="1">
        <v>313.2</v>
      </c>
      <c r="R216" s="1">
        <v>49.2</v>
      </c>
      <c r="S216" s="1">
        <v>228</v>
      </c>
      <c r="T216" s="1">
        <v>1578.42</v>
      </c>
      <c r="U216" s="1">
        <v>99.9</v>
      </c>
      <c r="V216" s="1">
        <v>1748</v>
      </c>
      <c r="X216" s="1">
        <v>360.12</v>
      </c>
      <c r="Y216" s="1">
        <v>112.8</v>
      </c>
      <c r="Z216" s="1">
        <v>522</v>
      </c>
      <c r="AA216" s="1">
        <v>122.4</v>
      </c>
      <c r="AB216" s="1">
        <v>262.08</v>
      </c>
      <c r="AC216" s="1">
        <v>536.76</v>
      </c>
      <c r="AD216" s="1">
        <v>85.12</v>
      </c>
      <c r="AE216" s="1">
        <v>10588.8</v>
      </c>
      <c r="AF216" s="1">
        <v>0</v>
      </c>
      <c r="AG216" s="1">
        <v>1152</v>
      </c>
      <c r="AJ216" s="1">
        <v>426.88</v>
      </c>
      <c r="AK216" s="1">
        <v>2560.1999999999998</v>
      </c>
      <c r="AL216" s="1">
        <v>108</v>
      </c>
      <c r="AM216" s="1">
        <v>4704</v>
      </c>
      <c r="AN216" s="1">
        <v>27.6</v>
      </c>
      <c r="AO216" s="1">
        <v>1048.8</v>
      </c>
      <c r="AP216" s="1">
        <v>330.46</v>
      </c>
      <c r="AT216" s="1">
        <v>1390.875</v>
      </c>
      <c r="AU216" s="1">
        <v>414</v>
      </c>
      <c r="AV216" s="1">
        <v>521</v>
      </c>
      <c r="AW216" s="1">
        <v>900</v>
      </c>
      <c r="AX216" s="1">
        <v>72</v>
      </c>
      <c r="AY216" s="1">
        <v>474</v>
      </c>
      <c r="AZ216" s="1">
        <v>135</v>
      </c>
      <c r="BA216" s="1">
        <v>33.6</v>
      </c>
      <c r="BB216" s="1">
        <v>115.2</v>
      </c>
      <c r="BC216" s="1">
        <v>128.4</v>
      </c>
      <c r="BD216" s="1">
        <v>93</v>
      </c>
      <c r="BF216" s="1">
        <v>260</v>
      </c>
      <c r="BG216" s="1">
        <v>47.2</v>
      </c>
      <c r="BH216" s="1">
        <v>7155</v>
      </c>
      <c r="BI216" s="1">
        <v>101.875</v>
      </c>
      <c r="BJ216" s="1">
        <v>2332.8000000000002</v>
      </c>
      <c r="BK216" s="1">
        <v>137.6</v>
      </c>
      <c r="BL216" s="1">
        <v>129</v>
      </c>
      <c r="BM216" s="1">
        <v>129.6</v>
      </c>
      <c r="BO216" s="1">
        <v>39</v>
      </c>
      <c r="BP216" s="1">
        <v>288</v>
      </c>
      <c r="BQ216" s="1">
        <v>272.39999999999998</v>
      </c>
      <c r="BR216" s="1">
        <v>522</v>
      </c>
      <c r="BS216" s="1">
        <v>1810.25</v>
      </c>
      <c r="BT216" s="1">
        <v>759</v>
      </c>
      <c r="BU216" s="1">
        <v>128.4</v>
      </c>
      <c r="BW216" s="1">
        <v>95.4</v>
      </c>
      <c r="BX216" s="1">
        <v>9060</v>
      </c>
      <c r="BY216" s="1">
        <v>5958</v>
      </c>
      <c r="BZ216" s="1">
        <v>264</v>
      </c>
      <c r="CA216" s="1">
        <v>810</v>
      </c>
      <c r="CB216" s="1">
        <v>451.5</v>
      </c>
      <c r="CC216" s="1">
        <v>166.8</v>
      </c>
      <c r="CD216" s="1">
        <v>62.4</v>
      </c>
      <c r="CE216" s="1">
        <v>0</v>
      </c>
      <c r="CF216" s="1">
        <v>8414.7999999999993</v>
      </c>
      <c r="CG216" s="1">
        <v>615.20000000000005</v>
      </c>
      <c r="CK216" s="1">
        <v>157.6</v>
      </c>
      <c r="CL216" s="1">
        <v>434</v>
      </c>
      <c r="CN216" s="1">
        <v>171</v>
      </c>
      <c r="CO216" s="1">
        <v>981</v>
      </c>
      <c r="CS216" s="1">
        <v>66</v>
      </c>
      <c r="CU216" s="1">
        <v>928.8</v>
      </c>
      <c r="CV216" s="1">
        <v>384</v>
      </c>
      <c r="CX216" s="1">
        <v>1304.6400000000001</v>
      </c>
      <c r="DA216" s="1">
        <v>196.38</v>
      </c>
      <c r="DB216" s="1">
        <v>2983.75</v>
      </c>
      <c r="DC216" s="1">
        <v>2974.5</v>
      </c>
      <c r="DD216" s="1">
        <v>4176</v>
      </c>
      <c r="DE216" s="1">
        <v>970.5</v>
      </c>
      <c r="DF216" s="1">
        <v>145.19999999999999</v>
      </c>
      <c r="DG216" s="1">
        <v>1035</v>
      </c>
      <c r="DH216" s="1">
        <v>1188</v>
      </c>
      <c r="DI216" s="1">
        <v>880</v>
      </c>
      <c r="DJ216" s="1">
        <v>889</v>
      </c>
      <c r="DK216" s="1">
        <v>1116</v>
      </c>
      <c r="DL216" s="1">
        <v>304</v>
      </c>
      <c r="DM216" s="1">
        <v>215</v>
      </c>
      <c r="DN216" s="1">
        <v>339</v>
      </c>
      <c r="DO216" s="1">
        <v>396</v>
      </c>
      <c r="DP216" s="1">
        <v>672</v>
      </c>
      <c r="DW216" s="1">
        <v>110002.89599999999</v>
      </c>
      <c r="DX216" s="1" t="s">
        <v>528</v>
      </c>
    </row>
    <row r="217" spans="1:128" x14ac:dyDescent="0.2">
      <c r="A217" s="2" t="s">
        <v>529</v>
      </c>
      <c r="B217" s="1">
        <v>1644.4380000000001</v>
      </c>
      <c r="E217" s="1">
        <v>642.32000000000005</v>
      </c>
      <c r="F217" s="1">
        <v>904.96</v>
      </c>
      <c r="G217" s="1">
        <v>837.68</v>
      </c>
      <c r="I217" s="1">
        <v>257.52</v>
      </c>
      <c r="J217" s="1">
        <v>444</v>
      </c>
      <c r="K217" s="1">
        <v>300.16000000000003</v>
      </c>
      <c r="M217" s="1">
        <v>408</v>
      </c>
      <c r="N217" s="1">
        <v>24572.799999999999</v>
      </c>
      <c r="O217" s="1">
        <v>246.6</v>
      </c>
      <c r="P217" s="1">
        <v>3339.6</v>
      </c>
      <c r="Q217" s="1">
        <v>357.6</v>
      </c>
      <c r="R217" s="1">
        <v>147.6</v>
      </c>
      <c r="S217" s="1">
        <v>540</v>
      </c>
      <c r="T217" s="1">
        <v>1514.04</v>
      </c>
      <c r="U217" s="1">
        <v>31.08</v>
      </c>
      <c r="V217" s="1">
        <v>2439.84</v>
      </c>
      <c r="X217" s="1">
        <v>1422.48</v>
      </c>
      <c r="Y217" s="1">
        <v>128.4</v>
      </c>
      <c r="Z217" s="1">
        <v>1168.8</v>
      </c>
      <c r="AA217" s="1">
        <v>205.2</v>
      </c>
      <c r="AB217" s="1">
        <v>589.12</v>
      </c>
      <c r="AC217" s="1">
        <v>1340.64</v>
      </c>
      <c r="AD217" s="1">
        <v>183.68</v>
      </c>
      <c r="AE217" s="1">
        <v>1315.2</v>
      </c>
      <c r="AF217" s="1">
        <v>0</v>
      </c>
      <c r="AG217" s="1">
        <v>710.4</v>
      </c>
      <c r="AJ217" s="1">
        <v>463.68</v>
      </c>
      <c r="AK217" s="1">
        <v>9955.6</v>
      </c>
      <c r="AL217" s="1">
        <v>216</v>
      </c>
      <c r="AM217" s="1">
        <v>660</v>
      </c>
      <c r="AN217" s="1">
        <v>42</v>
      </c>
      <c r="AO217" s="1">
        <v>846.4</v>
      </c>
      <c r="AP217" s="1">
        <v>365.04</v>
      </c>
      <c r="AT217" s="1">
        <v>2213.5</v>
      </c>
      <c r="AU217" s="1">
        <v>686</v>
      </c>
      <c r="AV217" s="1">
        <v>644</v>
      </c>
      <c r="AW217" s="1">
        <v>1240</v>
      </c>
      <c r="AX217" s="1">
        <v>252</v>
      </c>
      <c r="AY217" s="1">
        <v>898.5</v>
      </c>
      <c r="AZ217" s="1">
        <v>154.5</v>
      </c>
      <c r="BA217" s="1">
        <v>37.6</v>
      </c>
      <c r="BB217" s="1">
        <v>634.4</v>
      </c>
      <c r="BC217" s="1">
        <v>501.6</v>
      </c>
      <c r="BD217" s="1">
        <v>227</v>
      </c>
      <c r="BF217" s="1">
        <v>842</v>
      </c>
      <c r="BG217" s="1">
        <v>155.19999999999999</v>
      </c>
      <c r="BH217" s="1">
        <v>5575</v>
      </c>
      <c r="BI217" s="1">
        <v>244.5</v>
      </c>
      <c r="BJ217" s="1">
        <v>4327.2</v>
      </c>
      <c r="BK217" s="1">
        <v>720</v>
      </c>
      <c r="BL217" s="1">
        <v>181.5</v>
      </c>
      <c r="BM217" s="1">
        <v>680.4</v>
      </c>
      <c r="BO217" s="1">
        <v>246</v>
      </c>
      <c r="BP217" s="1">
        <v>1132</v>
      </c>
      <c r="BQ217" s="1">
        <v>596.4</v>
      </c>
      <c r="BR217" s="1">
        <v>1072.5</v>
      </c>
      <c r="BS217" s="1">
        <v>1844.5</v>
      </c>
      <c r="BT217" s="1">
        <v>432</v>
      </c>
      <c r="BU217" s="1">
        <v>657.6</v>
      </c>
      <c r="BW217" s="1">
        <v>232.2</v>
      </c>
      <c r="BX217" s="1">
        <v>11319</v>
      </c>
      <c r="BY217" s="1">
        <v>8599.2000000000007</v>
      </c>
      <c r="BZ217" s="1">
        <v>0</v>
      </c>
      <c r="CA217" s="1">
        <v>2412.7199999999998</v>
      </c>
      <c r="CB217" s="1">
        <v>1248</v>
      </c>
      <c r="CC217" s="1">
        <v>301.2</v>
      </c>
      <c r="CD217" s="1">
        <v>294</v>
      </c>
      <c r="CE217" s="1">
        <v>276</v>
      </c>
      <c r="CF217" s="1">
        <v>15789.6</v>
      </c>
      <c r="CG217" s="1">
        <v>500.4</v>
      </c>
      <c r="CK217" s="1">
        <v>162</v>
      </c>
      <c r="CL217" s="1">
        <v>369</v>
      </c>
      <c r="CN217" s="1">
        <v>142.5</v>
      </c>
      <c r="CO217" s="1">
        <v>2155</v>
      </c>
      <c r="CS217" s="1">
        <v>244.8</v>
      </c>
      <c r="CU217" s="1">
        <v>2511</v>
      </c>
      <c r="CV217" s="1">
        <v>0</v>
      </c>
      <c r="CX217" s="1">
        <v>941.76</v>
      </c>
      <c r="DA217" s="1">
        <v>461.88</v>
      </c>
      <c r="DB217" s="1">
        <v>1501</v>
      </c>
      <c r="DC217" s="1">
        <v>7584</v>
      </c>
      <c r="DD217" s="1">
        <v>4077</v>
      </c>
      <c r="DE217" s="1">
        <v>1809</v>
      </c>
      <c r="DF217" s="1">
        <v>326.39999999999998</v>
      </c>
      <c r="DG217" s="1">
        <v>1417.5</v>
      </c>
      <c r="DH217" s="1">
        <v>2130</v>
      </c>
      <c r="DI217" s="1">
        <v>728.4</v>
      </c>
      <c r="DJ217" s="1">
        <v>917.5</v>
      </c>
      <c r="DK217" s="1">
        <v>874</v>
      </c>
      <c r="DL217" s="1">
        <v>285</v>
      </c>
      <c r="DM217" s="1">
        <v>129</v>
      </c>
      <c r="DN217" s="1">
        <v>60</v>
      </c>
      <c r="DO217" s="1">
        <v>48</v>
      </c>
      <c r="DP217" s="1">
        <v>606</v>
      </c>
      <c r="DW217" s="1">
        <v>154889.83799999999</v>
      </c>
      <c r="DX217" s="1" t="s">
        <v>529</v>
      </c>
    </row>
    <row r="218" spans="1:128" x14ac:dyDescent="0.2">
      <c r="A218" s="2" t="s">
        <v>530</v>
      </c>
      <c r="B218" s="1">
        <v>1744.134</v>
      </c>
      <c r="E218" s="1">
        <v>358.16</v>
      </c>
      <c r="F218" s="1">
        <v>1989.4</v>
      </c>
      <c r="G218" s="1">
        <v>953.12</v>
      </c>
      <c r="I218" s="1">
        <v>287.12</v>
      </c>
      <c r="J218" s="1">
        <v>544.64</v>
      </c>
      <c r="K218" s="1">
        <v>638.4</v>
      </c>
      <c r="M218" s="1">
        <v>407.84</v>
      </c>
      <c r="N218" s="1">
        <v>19313.560000000001</v>
      </c>
      <c r="O218" s="1">
        <v>225</v>
      </c>
      <c r="P218" s="1">
        <v>1502.4</v>
      </c>
      <c r="Q218" s="1">
        <v>1020</v>
      </c>
      <c r="R218" s="1">
        <v>56.4</v>
      </c>
      <c r="S218" s="1">
        <v>816</v>
      </c>
      <c r="T218" s="1">
        <v>2044.62</v>
      </c>
      <c r="U218" s="1">
        <v>15.54</v>
      </c>
      <c r="V218" s="1">
        <v>2325.7600000000002</v>
      </c>
      <c r="X218" s="1">
        <v>413.76</v>
      </c>
      <c r="Y218" s="1">
        <v>206.28</v>
      </c>
      <c r="Z218" s="1">
        <v>1596</v>
      </c>
      <c r="AA218" s="1">
        <v>93.6</v>
      </c>
      <c r="AB218" s="1">
        <v>418.88</v>
      </c>
      <c r="AC218" s="1">
        <v>2764.16</v>
      </c>
      <c r="AD218" s="1">
        <v>239.68</v>
      </c>
      <c r="AE218" s="1">
        <v>3302.4</v>
      </c>
      <c r="AF218" s="1">
        <v>0</v>
      </c>
      <c r="AG218" s="1">
        <v>768</v>
      </c>
      <c r="AJ218" s="1">
        <v>515.20000000000005</v>
      </c>
      <c r="AK218" s="1">
        <v>8688.7999999999993</v>
      </c>
      <c r="AL218" s="1">
        <v>0</v>
      </c>
      <c r="AM218" s="1">
        <v>756</v>
      </c>
      <c r="AN218" s="1">
        <v>68.400000000000006</v>
      </c>
      <c r="AO218" s="1">
        <v>1260.4000000000001</v>
      </c>
      <c r="AP218" s="1">
        <v>509.6</v>
      </c>
      <c r="AT218" s="1">
        <v>2330</v>
      </c>
      <c r="AU218" s="1">
        <v>679</v>
      </c>
      <c r="AV218" s="1">
        <v>999</v>
      </c>
      <c r="AW218" s="1">
        <v>2853.6</v>
      </c>
      <c r="AX218" s="1">
        <v>192</v>
      </c>
      <c r="AY218" s="1">
        <v>798</v>
      </c>
      <c r="AZ218" s="1">
        <v>204</v>
      </c>
      <c r="BA218" s="1">
        <v>319.2</v>
      </c>
      <c r="BB218" s="1">
        <v>288</v>
      </c>
      <c r="BC218" s="1">
        <v>274.8</v>
      </c>
      <c r="BD218" s="1">
        <v>131</v>
      </c>
      <c r="BF218" s="1">
        <v>1030</v>
      </c>
      <c r="BG218" s="1">
        <v>139.4</v>
      </c>
      <c r="BH218" s="1">
        <v>5328</v>
      </c>
      <c r="BI218" s="1">
        <v>161</v>
      </c>
      <c r="BJ218" s="1">
        <v>5728</v>
      </c>
      <c r="BK218" s="1">
        <v>125.6</v>
      </c>
      <c r="BL218" s="1">
        <v>192</v>
      </c>
      <c r="BM218" s="1">
        <v>391.2</v>
      </c>
      <c r="BO218" s="1">
        <v>123</v>
      </c>
      <c r="BP218" s="1">
        <v>384</v>
      </c>
      <c r="BQ218" s="1">
        <v>277.2</v>
      </c>
      <c r="BR218" s="1">
        <v>652.5</v>
      </c>
      <c r="BS218" s="1">
        <v>1961.25</v>
      </c>
      <c r="BT218" s="1">
        <v>354</v>
      </c>
      <c r="BU218" s="1">
        <v>770.4</v>
      </c>
      <c r="BW218" s="1">
        <v>133.19999999999999</v>
      </c>
      <c r="BX218" s="1">
        <v>13143</v>
      </c>
      <c r="BY218" s="1">
        <v>7220.4</v>
      </c>
      <c r="BZ218" s="1">
        <v>192</v>
      </c>
      <c r="CA218" s="1">
        <v>3234.6</v>
      </c>
      <c r="CB218" s="1">
        <v>733.5</v>
      </c>
      <c r="CC218" s="1">
        <v>142.80000000000001</v>
      </c>
      <c r="CD218" s="1">
        <v>120</v>
      </c>
      <c r="CE218" s="1">
        <v>288</v>
      </c>
      <c r="CF218" s="1">
        <v>12616.6</v>
      </c>
      <c r="CG218" s="1">
        <v>459</v>
      </c>
      <c r="CK218" s="1">
        <v>255</v>
      </c>
      <c r="CL218" s="1">
        <v>429</v>
      </c>
      <c r="CN218" s="1">
        <v>111</v>
      </c>
      <c r="CO218" s="1">
        <v>3219</v>
      </c>
      <c r="CS218" s="1">
        <v>165.6</v>
      </c>
      <c r="CU218" s="1">
        <v>3164.4</v>
      </c>
      <c r="CV218" s="1">
        <v>0</v>
      </c>
      <c r="CX218" s="1">
        <v>1422.36</v>
      </c>
      <c r="DA218" s="1">
        <v>284.39999999999998</v>
      </c>
      <c r="DB218" s="1">
        <v>2036</v>
      </c>
      <c r="DC218" s="1">
        <v>6696</v>
      </c>
      <c r="DD218" s="1">
        <v>3597</v>
      </c>
      <c r="DE218" s="1">
        <v>1255.5</v>
      </c>
      <c r="DF218" s="1">
        <v>145.19999999999999</v>
      </c>
      <c r="DG218" s="1">
        <v>2512.5</v>
      </c>
      <c r="DH218" s="1">
        <v>3738</v>
      </c>
      <c r="DI218" s="1">
        <v>939</v>
      </c>
      <c r="DJ218" s="1">
        <v>747</v>
      </c>
      <c r="DK218" s="1">
        <v>744</v>
      </c>
      <c r="DL218" s="1">
        <v>210</v>
      </c>
      <c r="DM218" s="1">
        <v>111.5</v>
      </c>
      <c r="DN218" s="1">
        <v>90</v>
      </c>
      <c r="DO218" s="1">
        <v>78</v>
      </c>
      <c r="DP218" s="1">
        <v>522</v>
      </c>
      <c r="DW218" s="1">
        <v>153284.96400000001</v>
      </c>
      <c r="DX218" s="1" t="s">
        <v>530</v>
      </c>
    </row>
    <row r="219" spans="1:128" x14ac:dyDescent="0.2">
      <c r="A219" s="2" t="s">
        <v>531</v>
      </c>
      <c r="B219" s="1">
        <v>3515.9960000000001</v>
      </c>
      <c r="E219" s="1">
        <v>408.48</v>
      </c>
      <c r="F219" s="1">
        <v>1973.44</v>
      </c>
      <c r="G219" s="1">
        <v>1024.1600000000001</v>
      </c>
      <c r="I219" s="1">
        <v>266.39999999999998</v>
      </c>
      <c r="J219" s="1">
        <v>456.58</v>
      </c>
      <c r="K219" s="1">
        <v>1657.6</v>
      </c>
      <c r="M219" s="1">
        <v>612</v>
      </c>
      <c r="N219" s="1">
        <v>29958.6</v>
      </c>
      <c r="O219" s="1">
        <v>556.20000000000005</v>
      </c>
      <c r="P219" s="1">
        <v>1855.2</v>
      </c>
      <c r="Q219" s="1">
        <v>1083.5999999999999</v>
      </c>
      <c r="R219" s="1">
        <v>72</v>
      </c>
      <c r="S219" s="1">
        <v>1254</v>
      </c>
      <c r="T219" s="1">
        <v>4003.03</v>
      </c>
      <c r="U219" s="1">
        <v>0</v>
      </c>
      <c r="V219" s="1">
        <v>3433.9</v>
      </c>
      <c r="X219" s="1">
        <v>524.76</v>
      </c>
      <c r="Y219" s="1">
        <v>284.27999999999997</v>
      </c>
      <c r="Z219" s="1">
        <v>1792.8</v>
      </c>
      <c r="AA219" s="1">
        <v>102</v>
      </c>
      <c r="AB219" s="1">
        <v>448</v>
      </c>
      <c r="AC219" s="1">
        <v>2076.7600000000002</v>
      </c>
      <c r="AD219" s="1">
        <v>225.12</v>
      </c>
      <c r="AE219" s="1">
        <v>1497.6</v>
      </c>
      <c r="AF219" s="1">
        <v>1.8</v>
      </c>
      <c r="AG219" s="1">
        <v>528</v>
      </c>
      <c r="AJ219" s="1">
        <v>621.91999999999996</v>
      </c>
      <c r="AK219" s="1">
        <v>11496.6</v>
      </c>
      <c r="AL219" s="1">
        <v>216</v>
      </c>
      <c r="AM219" s="1">
        <v>2661</v>
      </c>
      <c r="AN219" s="1">
        <v>61.2</v>
      </c>
      <c r="AO219" s="1">
        <v>1094.8</v>
      </c>
      <c r="AP219" s="1">
        <v>209.04</v>
      </c>
      <c r="AT219" s="1">
        <v>3599</v>
      </c>
      <c r="AU219" s="1">
        <v>671</v>
      </c>
      <c r="AV219" s="1">
        <v>840</v>
      </c>
      <c r="AW219" s="1">
        <v>1430.4</v>
      </c>
      <c r="AX219" s="1">
        <v>489.6</v>
      </c>
      <c r="AY219" s="1">
        <v>721.5</v>
      </c>
      <c r="AZ219" s="1">
        <v>168</v>
      </c>
      <c r="BA219" s="1">
        <v>1191.2</v>
      </c>
      <c r="BB219" s="1">
        <v>460.8</v>
      </c>
      <c r="BC219" s="1">
        <v>343.2</v>
      </c>
      <c r="BD219" s="1">
        <v>113</v>
      </c>
      <c r="BF219" s="1">
        <v>970</v>
      </c>
      <c r="BG219" s="1">
        <v>183.2</v>
      </c>
      <c r="BH219" s="1">
        <v>2049.75</v>
      </c>
      <c r="BI219" s="1">
        <v>139.5</v>
      </c>
      <c r="BJ219" s="1">
        <v>4435.2</v>
      </c>
      <c r="BK219" s="1">
        <v>300.8</v>
      </c>
      <c r="BL219" s="1">
        <v>162</v>
      </c>
      <c r="BM219" s="1">
        <v>547.20000000000005</v>
      </c>
      <c r="BO219" s="1">
        <v>101</v>
      </c>
      <c r="BP219" s="1">
        <v>675.2</v>
      </c>
      <c r="BQ219" s="1">
        <v>824.4</v>
      </c>
      <c r="BR219" s="1">
        <v>624</v>
      </c>
      <c r="BS219" s="1">
        <v>2595.25</v>
      </c>
      <c r="BT219" s="1">
        <v>317</v>
      </c>
      <c r="BU219" s="1">
        <v>1010.4</v>
      </c>
      <c r="BW219" s="1">
        <v>131.4</v>
      </c>
      <c r="BX219" s="1">
        <v>5052</v>
      </c>
      <c r="BY219" s="1">
        <v>15076.8</v>
      </c>
      <c r="BZ219" s="1">
        <v>374.4</v>
      </c>
      <c r="CA219" s="1">
        <v>4044.6</v>
      </c>
      <c r="CB219" s="1">
        <v>790.5</v>
      </c>
      <c r="CC219" s="1">
        <v>102</v>
      </c>
      <c r="CD219" s="1">
        <v>120</v>
      </c>
      <c r="CE219" s="1">
        <v>768</v>
      </c>
      <c r="CF219" s="1">
        <v>11053.6</v>
      </c>
      <c r="CG219" s="1">
        <v>320.39999999999998</v>
      </c>
      <c r="CK219" s="1">
        <v>314.39999999999998</v>
      </c>
      <c r="CL219" s="1">
        <v>320.5</v>
      </c>
      <c r="CN219" s="1">
        <v>127.5</v>
      </c>
      <c r="CO219" s="1">
        <v>2822.5</v>
      </c>
      <c r="CS219" s="1">
        <v>181.2</v>
      </c>
      <c r="CU219" s="1">
        <v>1938.6</v>
      </c>
      <c r="CV219" s="1">
        <v>0</v>
      </c>
      <c r="CX219" s="1">
        <v>2015.28</v>
      </c>
      <c r="DA219" s="1">
        <v>414.9</v>
      </c>
      <c r="DB219" s="1">
        <v>1752.5</v>
      </c>
      <c r="DC219" s="1">
        <v>9406.5</v>
      </c>
      <c r="DD219" s="1">
        <v>4500</v>
      </c>
      <c r="DE219" s="1">
        <v>1101</v>
      </c>
      <c r="DF219" s="1">
        <v>165.6</v>
      </c>
      <c r="DG219" s="1">
        <v>2482.5</v>
      </c>
      <c r="DH219" s="1">
        <v>2975</v>
      </c>
      <c r="DI219" s="1">
        <v>1122.2</v>
      </c>
      <c r="DJ219" s="1">
        <v>993.5</v>
      </c>
      <c r="DK219" s="1">
        <v>806</v>
      </c>
      <c r="DL219" s="1">
        <v>210</v>
      </c>
      <c r="DM219" s="1">
        <v>113.5</v>
      </c>
      <c r="DN219" s="1">
        <v>42</v>
      </c>
      <c r="DO219" s="1">
        <v>432</v>
      </c>
      <c r="DP219" s="1">
        <v>372</v>
      </c>
      <c r="DW219" s="1">
        <v>173378.34599999999</v>
      </c>
      <c r="DX219" s="1" t="s">
        <v>531</v>
      </c>
    </row>
    <row r="220" spans="1:128" x14ac:dyDescent="0.2">
      <c r="A220" s="2" t="s">
        <v>532</v>
      </c>
      <c r="B220" s="1">
        <v>3465.0219999999999</v>
      </c>
      <c r="E220" s="1">
        <v>290.08</v>
      </c>
      <c r="F220" s="1">
        <v>2116.8000000000002</v>
      </c>
      <c r="G220" s="1">
        <v>1491.84</v>
      </c>
      <c r="I220" s="1">
        <v>325.60000000000002</v>
      </c>
      <c r="J220" s="1">
        <v>905.76</v>
      </c>
      <c r="K220" s="1">
        <v>4518.08</v>
      </c>
      <c r="M220" s="1">
        <v>408</v>
      </c>
      <c r="N220" s="1">
        <v>32499.599999999999</v>
      </c>
      <c r="O220" s="1">
        <v>562.20000000000005</v>
      </c>
      <c r="P220" s="1">
        <v>1713.84</v>
      </c>
      <c r="Q220" s="1">
        <v>1185.5999999999999</v>
      </c>
      <c r="R220" s="1">
        <v>58.8</v>
      </c>
      <c r="S220" s="1">
        <v>906</v>
      </c>
      <c r="T220" s="1">
        <v>5514.48</v>
      </c>
      <c r="U220" s="1">
        <v>0</v>
      </c>
      <c r="V220" s="1">
        <v>3834.56</v>
      </c>
      <c r="X220" s="1">
        <v>1105.68</v>
      </c>
      <c r="Y220" s="1">
        <v>252.72</v>
      </c>
      <c r="Z220" s="1">
        <v>2028</v>
      </c>
      <c r="AA220" s="1">
        <v>70.8</v>
      </c>
      <c r="AB220" s="1">
        <v>273.27999999999997</v>
      </c>
      <c r="AC220" s="1">
        <v>2273.04</v>
      </c>
      <c r="AD220" s="1">
        <v>268.24</v>
      </c>
      <c r="AE220" s="1">
        <v>4617.6000000000004</v>
      </c>
      <c r="AF220" s="1">
        <v>1314</v>
      </c>
      <c r="AG220" s="1">
        <v>2256</v>
      </c>
      <c r="AJ220" s="1">
        <v>673.44</v>
      </c>
      <c r="AK220" s="1">
        <v>8954.6</v>
      </c>
      <c r="AL220" s="1">
        <v>216</v>
      </c>
      <c r="AM220" s="1">
        <v>3966</v>
      </c>
      <c r="AN220" s="1">
        <v>45.6</v>
      </c>
      <c r="AO220" s="1">
        <v>1168.4000000000001</v>
      </c>
      <c r="AP220" s="1">
        <v>282.88</v>
      </c>
      <c r="AT220" s="1">
        <v>3089.25</v>
      </c>
      <c r="AU220" s="1">
        <v>461.5</v>
      </c>
      <c r="AV220" s="1">
        <v>1356</v>
      </c>
      <c r="AW220" s="1">
        <v>1451.4</v>
      </c>
      <c r="AX220" s="1">
        <v>264</v>
      </c>
      <c r="AY220" s="1">
        <v>799.5</v>
      </c>
      <c r="AZ220" s="1">
        <v>148.5</v>
      </c>
      <c r="BA220" s="1">
        <v>141.6</v>
      </c>
      <c r="BB220" s="1">
        <v>345.6</v>
      </c>
      <c r="BC220" s="1">
        <v>282</v>
      </c>
      <c r="BD220" s="1">
        <v>151</v>
      </c>
      <c r="BF220" s="1">
        <v>1160</v>
      </c>
      <c r="BG220" s="1">
        <v>148.4</v>
      </c>
      <c r="BH220" s="1">
        <v>1713</v>
      </c>
      <c r="BI220" s="1">
        <v>167.5</v>
      </c>
      <c r="BJ220" s="1">
        <v>5300</v>
      </c>
      <c r="BK220" s="1">
        <v>850.4</v>
      </c>
      <c r="BL220" s="1">
        <v>94.5</v>
      </c>
      <c r="BM220" s="1">
        <v>432</v>
      </c>
      <c r="BO220" s="1">
        <v>122</v>
      </c>
      <c r="BP220" s="1">
        <v>541.6</v>
      </c>
      <c r="BQ220" s="1">
        <v>519.6</v>
      </c>
      <c r="BR220" s="1">
        <v>574.5</v>
      </c>
      <c r="BS220" s="1">
        <v>2158.5</v>
      </c>
      <c r="BT220" s="1">
        <v>261</v>
      </c>
      <c r="BU220" s="1">
        <v>570</v>
      </c>
      <c r="BW220" s="1">
        <v>207</v>
      </c>
      <c r="BX220" s="1">
        <v>11913</v>
      </c>
      <c r="BY220" s="1">
        <v>8733.6</v>
      </c>
      <c r="BZ220" s="1">
        <v>288</v>
      </c>
      <c r="CA220" s="1">
        <v>2916</v>
      </c>
      <c r="CB220" s="1">
        <v>639</v>
      </c>
      <c r="CC220" s="1">
        <v>51.6</v>
      </c>
      <c r="CD220" s="1">
        <v>79.2</v>
      </c>
      <c r="CE220" s="1">
        <v>960</v>
      </c>
      <c r="CF220" s="1">
        <v>2865.2</v>
      </c>
      <c r="CG220" s="1">
        <v>644</v>
      </c>
      <c r="CK220" s="1">
        <v>582.4</v>
      </c>
      <c r="CL220" s="1">
        <v>427</v>
      </c>
      <c r="CN220" s="1">
        <v>81</v>
      </c>
      <c r="CO220" s="1">
        <v>3144</v>
      </c>
      <c r="CS220" s="1">
        <v>75.599999999999994</v>
      </c>
      <c r="CU220" s="1">
        <v>2143.8000000000002</v>
      </c>
      <c r="CV220" s="1">
        <v>0</v>
      </c>
      <c r="CX220" s="1">
        <v>1458</v>
      </c>
      <c r="DA220" s="1">
        <v>541.44000000000005</v>
      </c>
      <c r="DB220" s="1">
        <v>2319</v>
      </c>
      <c r="DC220" s="1">
        <v>5871.5</v>
      </c>
      <c r="DD220" s="1">
        <v>4665</v>
      </c>
      <c r="DE220" s="1">
        <v>816</v>
      </c>
      <c r="DF220" s="1">
        <v>93.6</v>
      </c>
      <c r="DG220" s="1">
        <v>1246.5</v>
      </c>
      <c r="DH220" s="1">
        <v>4026</v>
      </c>
      <c r="DI220" s="1">
        <v>804.4</v>
      </c>
      <c r="DJ220" s="1">
        <v>1185</v>
      </c>
      <c r="DK220" s="1">
        <v>1524</v>
      </c>
      <c r="DL220" s="1">
        <v>151</v>
      </c>
      <c r="DM220" s="1">
        <v>200</v>
      </c>
      <c r="DN220" s="1">
        <v>48</v>
      </c>
      <c r="DO220" s="1">
        <v>250</v>
      </c>
      <c r="DP220" s="1">
        <v>786</v>
      </c>
      <c r="DW220" s="1">
        <v>174401.73199999999</v>
      </c>
      <c r="DX220" s="1" t="s">
        <v>532</v>
      </c>
    </row>
    <row r="221" spans="1:128" x14ac:dyDescent="0.2">
      <c r="A221" s="2" t="s">
        <v>533</v>
      </c>
      <c r="B221" s="1">
        <v>3269.5219999999999</v>
      </c>
      <c r="E221" s="1">
        <v>213.12</v>
      </c>
      <c r="F221" s="1">
        <v>1611.68</v>
      </c>
      <c r="G221" s="1">
        <v>973.1</v>
      </c>
      <c r="I221" s="1">
        <v>372.96</v>
      </c>
      <c r="J221" s="1">
        <v>615.67999999999995</v>
      </c>
      <c r="K221" s="1">
        <v>2067.52</v>
      </c>
      <c r="M221" s="1">
        <v>204</v>
      </c>
      <c r="N221" s="1">
        <v>15167.32</v>
      </c>
      <c r="O221" s="1">
        <v>581.4</v>
      </c>
      <c r="P221" s="1">
        <v>2150.7600000000002</v>
      </c>
      <c r="Q221" s="1">
        <v>2031.72</v>
      </c>
      <c r="R221" s="1">
        <v>117.6</v>
      </c>
      <c r="S221" s="1">
        <v>798</v>
      </c>
      <c r="T221" s="1">
        <v>1725.68</v>
      </c>
      <c r="U221" s="1">
        <v>0</v>
      </c>
      <c r="V221" s="1">
        <v>1957.76</v>
      </c>
      <c r="X221" s="1">
        <v>1080.3599999999999</v>
      </c>
      <c r="Y221" s="1">
        <v>205.44</v>
      </c>
      <c r="Z221" s="1">
        <v>1372.8</v>
      </c>
      <c r="AA221" s="1">
        <v>74.400000000000006</v>
      </c>
      <c r="AB221" s="1">
        <v>259.83999999999997</v>
      </c>
      <c r="AC221" s="1">
        <v>1471.96</v>
      </c>
      <c r="AD221" s="1">
        <v>186.48</v>
      </c>
      <c r="AE221" s="1">
        <v>2424</v>
      </c>
      <c r="AF221" s="1">
        <v>432</v>
      </c>
      <c r="AG221" s="1">
        <v>1075.2</v>
      </c>
      <c r="AJ221" s="1">
        <v>638.02</v>
      </c>
      <c r="AK221" s="1">
        <v>8154.4</v>
      </c>
      <c r="AL221" s="1">
        <v>216</v>
      </c>
      <c r="AM221" s="1">
        <v>2442</v>
      </c>
      <c r="AN221" s="1">
        <v>28.8</v>
      </c>
      <c r="AO221" s="1">
        <v>938.4</v>
      </c>
      <c r="AP221" s="1">
        <v>291.2</v>
      </c>
      <c r="AT221" s="1">
        <v>2433.5</v>
      </c>
      <c r="AU221" s="1">
        <v>503.125</v>
      </c>
      <c r="AV221" s="1">
        <v>875</v>
      </c>
      <c r="AW221" s="1">
        <v>1061.0999999999999</v>
      </c>
      <c r="AX221" s="1">
        <v>265.2</v>
      </c>
      <c r="AY221" s="1">
        <v>894</v>
      </c>
      <c r="AZ221" s="1">
        <v>181.5</v>
      </c>
      <c r="BA221" s="1">
        <v>286.39999999999998</v>
      </c>
      <c r="BB221" s="1">
        <v>288</v>
      </c>
      <c r="BC221" s="1">
        <v>349.2</v>
      </c>
      <c r="BD221" s="1">
        <v>93</v>
      </c>
      <c r="BF221" s="1">
        <v>900</v>
      </c>
      <c r="BG221" s="1">
        <v>160.6</v>
      </c>
      <c r="BH221" s="1">
        <v>5116.625</v>
      </c>
      <c r="BI221" s="1">
        <v>247</v>
      </c>
      <c r="BJ221" s="1">
        <v>4526.8999999999996</v>
      </c>
      <c r="BK221" s="1">
        <v>129.6</v>
      </c>
      <c r="BL221" s="1">
        <v>168</v>
      </c>
      <c r="BM221" s="1">
        <v>516</v>
      </c>
      <c r="BO221" s="1">
        <v>103</v>
      </c>
      <c r="BP221" s="1">
        <v>518.4</v>
      </c>
      <c r="BQ221" s="1">
        <v>570</v>
      </c>
      <c r="BR221" s="1">
        <v>634.5</v>
      </c>
      <c r="BS221" s="1">
        <v>2507.25</v>
      </c>
      <c r="BT221" s="1">
        <v>157</v>
      </c>
      <c r="BU221" s="1">
        <v>1333.2</v>
      </c>
      <c r="BW221" s="1">
        <v>234.3</v>
      </c>
      <c r="BX221" s="1">
        <v>2619</v>
      </c>
      <c r="BY221" s="1">
        <v>16225.2</v>
      </c>
      <c r="BZ221" s="1">
        <v>288</v>
      </c>
      <c r="CA221" s="1">
        <v>2106</v>
      </c>
      <c r="CB221" s="1">
        <v>630</v>
      </c>
      <c r="CC221" s="1">
        <v>49.2</v>
      </c>
      <c r="CD221" s="1">
        <v>75.599999999999994</v>
      </c>
      <c r="CE221" s="1">
        <v>516</v>
      </c>
      <c r="CF221" s="1">
        <v>274.60000000000002</v>
      </c>
      <c r="CG221" s="1">
        <v>435</v>
      </c>
      <c r="CK221" s="1">
        <v>372.6</v>
      </c>
      <c r="CL221" s="1">
        <v>367</v>
      </c>
      <c r="CN221" s="1">
        <v>120</v>
      </c>
      <c r="CO221" s="1">
        <v>2622</v>
      </c>
      <c r="CS221" s="1">
        <v>154.80000000000001</v>
      </c>
      <c r="CU221" s="1">
        <v>1490.4</v>
      </c>
      <c r="CV221" s="1">
        <v>96</v>
      </c>
      <c r="CX221" s="1">
        <v>1405.08</v>
      </c>
      <c r="DA221" s="1">
        <v>214.02</v>
      </c>
      <c r="DB221" s="1">
        <v>1987.5</v>
      </c>
      <c r="DC221" s="1">
        <v>3601.5</v>
      </c>
      <c r="DD221" s="1">
        <v>3684</v>
      </c>
      <c r="DE221" s="1">
        <v>981</v>
      </c>
      <c r="DF221" s="1">
        <v>78</v>
      </c>
      <c r="DG221" s="1">
        <v>1147.5</v>
      </c>
      <c r="DH221" s="1">
        <v>2727</v>
      </c>
      <c r="DI221" s="1">
        <v>517.4</v>
      </c>
      <c r="DJ221" s="1">
        <v>1173</v>
      </c>
      <c r="DK221" s="1">
        <v>1000</v>
      </c>
      <c r="DL221" s="1">
        <v>197</v>
      </c>
      <c r="DM221" s="1">
        <v>115.5</v>
      </c>
      <c r="DN221" s="1">
        <v>45</v>
      </c>
      <c r="DO221" s="1">
        <v>312</v>
      </c>
      <c r="DP221" s="1">
        <v>774</v>
      </c>
      <c r="DW221" s="1">
        <v>128602.42200000001</v>
      </c>
      <c r="DX221" s="1" t="s">
        <v>533</v>
      </c>
    </row>
    <row r="222" spans="1:128" x14ac:dyDescent="0.2">
      <c r="A222" s="2"/>
    </row>
    <row r="223" spans="1:128" x14ac:dyDescent="0.2">
      <c r="A223" s="2"/>
    </row>
    <row r="224" spans="1:128" x14ac:dyDescent="0.2">
      <c r="A224" s="2"/>
    </row>
    <row r="225" spans="1:130" x14ac:dyDescent="0.2">
      <c r="A225" s="2" t="s">
        <v>534</v>
      </c>
      <c r="B225" s="1">
        <v>1606.3440000000001</v>
      </c>
      <c r="F225" s="1">
        <v>3386.88</v>
      </c>
      <c r="G225" s="1">
        <v>1989.12</v>
      </c>
      <c r="I225" s="1">
        <v>6674.8</v>
      </c>
      <c r="J225" s="1">
        <v>631.59</v>
      </c>
      <c r="K225" s="1">
        <v>3727.36</v>
      </c>
      <c r="N225" s="1">
        <v>11181.52</v>
      </c>
      <c r="O225" s="1">
        <v>208.8</v>
      </c>
      <c r="P225" s="1">
        <v>3318</v>
      </c>
      <c r="Q225" s="1">
        <v>416.4</v>
      </c>
      <c r="T225" s="1">
        <v>2999.96</v>
      </c>
      <c r="U225" s="1">
        <v>0</v>
      </c>
      <c r="V225" s="1">
        <v>3334.08</v>
      </c>
      <c r="X225" s="1">
        <v>439.08</v>
      </c>
      <c r="Z225" s="1">
        <v>1317.6</v>
      </c>
      <c r="AC225" s="1">
        <v>1955.24</v>
      </c>
      <c r="AJ225" s="1">
        <v>1151.8399999999999</v>
      </c>
      <c r="AK225" s="1">
        <v>11571</v>
      </c>
      <c r="AM225" s="1">
        <v>534</v>
      </c>
      <c r="AN225" s="1">
        <v>135.6</v>
      </c>
      <c r="AO225" s="1">
        <v>809.6</v>
      </c>
      <c r="AP225" s="1">
        <v>173.94</v>
      </c>
      <c r="AT225" s="1">
        <v>1740</v>
      </c>
      <c r="AU225" s="1">
        <v>334</v>
      </c>
      <c r="AV225" s="1">
        <v>297</v>
      </c>
      <c r="AW225" s="1">
        <v>1488.2</v>
      </c>
      <c r="AX225" s="1">
        <v>423.6</v>
      </c>
      <c r="AY225" s="1">
        <v>930</v>
      </c>
      <c r="AZ225" s="1">
        <v>190.5</v>
      </c>
      <c r="BG225" s="1">
        <v>4.2</v>
      </c>
      <c r="BH225" s="1">
        <v>1419</v>
      </c>
      <c r="BJ225" s="1">
        <v>1857.2</v>
      </c>
      <c r="BL225" s="1">
        <v>157.5</v>
      </c>
      <c r="BQ225" s="1">
        <v>618</v>
      </c>
      <c r="BR225" s="1">
        <v>864</v>
      </c>
      <c r="BS225" s="1">
        <v>3481.75</v>
      </c>
      <c r="BT225" s="1">
        <v>42</v>
      </c>
      <c r="BX225" s="1">
        <v>26034</v>
      </c>
      <c r="BY225" s="1">
        <v>16494</v>
      </c>
      <c r="CA225" s="1">
        <v>3153.6</v>
      </c>
      <c r="CE225" s="1">
        <v>240</v>
      </c>
      <c r="CL225" s="1">
        <v>425</v>
      </c>
      <c r="CO225" s="1">
        <v>204</v>
      </c>
      <c r="CU225" s="1">
        <v>2035.8</v>
      </c>
      <c r="CX225" s="1">
        <v>1184.76</v>
      </c>
      <c r="DA225" s="1">
        <v>421.56</v>
      </c>
      <c r="DB225" s="1">
        <v>2380.75</v>
      </c>
      <c r="DC225" s="1">
        <v>7995</v>
      </c>
      <c r="DD225" s="1">
        <v>3060</v>
      </c>
      <c r="DG225" s="1">
        <v>1852.5</v>
      </c>
      <c r="DH225" s="1">
        <v>924</v>
      </c>
      <c r="DJ225" s="1">
        <v>1225</v>
      </c>
      <c r="DK225" s="1">
        <v>604</v>
      </c>
      <c r="DO225" s="1">
        <v>144</v>
      </c>
      <c r="DP225" s="1">
        <v>438</v>
      </c>
      <c r="DW225" s="1">
        <v>185876.26300000001</v>
      </c>
      <c r="DX225" s="1" t="s">
        <v>534</v>
      </c>
    </row>
    <row r="226" spans="1:130" x14ac:dyDescent="0.2">
      <c r="A226" s="2" t="s">
        <v>535</v>
      </c>
    </row>
    <row r="227" spans="1:130" x14ac:dyDescent="0.2">
      <c r="A227" s="2"/>
      <c r="B227" s="1" t="s">
        <v>151</v>
      </c>
      <c r="F227" s="1" t="s">
        <v>536</v>
      </c>
      <c r="G227" s="1" t="s">
        <v>537</v>
      </c>
      <c r="I227" s="1" t="s">
        <v>538</v>
      </c>
      <c r="J227" s="1" t="s">
        <v>225</v>
      </c>
      <c r="K227" s="1" t="s">
        <v>539</v>
      </c>
      <c r="N227" s="1" t="s">
        <v>540</v>
      </c>
      <c r="O227" s="1" t="s">
        <v>192</v>
      </c>
      <c r="P227" s="1" t="s">
        <v>541</v>
      </c>
      <c r="Q227" s="1" t="s">
        <v>285</v>
      </c>
      <c r="T227" s="1" t="s">
        <v>542</v>
      </c>
      <c r="U227" s="1" t="s">
        <v>291</v>
      </c>
      <c r="V227" s="1" t="s">
        <v>289</v>
      </c>
      <c r="X227" s="1" t="s">
        <v>543</v>
      </c>
      <c r="Z227" s="1" t="s">
        <v>294</v>
      </c>
      <c r="AC227" s="1" t="s">
        <v>544</v>
      </c>
      <c r="AJ227" s="1" t="s">
        <v>545</v>
      </c>
      <c r="AK227" s="1" t="s">
        <v>302</v>
      </c>
      <c r="AM227" s="1" t="s">
        <v>546</v>
      </c>
      <c r="AN227" s="1" t="s">
        <v>303</v>
      </c>
      <c r="AO227" s="1" t="s">
        <v>298</v>
      </c>
      <c r="AP227" s="1" t="s">
        <v>547</v>
      </c>
      <c r="AT227" s="1" t="s">
        <v>222</v>
      </c>
      <c r="AU227" s="1" t="s">
        <v>548</v>
      </c>
      <c r="AV227" s="1" t="s">
        <v>549</v>
      </c>
      <c r="AW227" s="1" t="s">
        <v>550</v>
      </c>
      <c r="AX227" s="1" t="s">
        <v>551</v>
      </c>
      <c r="AY227" s="1" t="s">
        <v>552</v>
      </c>
      <c r="AZ227" s="1" t="s">
        <v>553</v>
      </c>
      <c r="BG227" s="1" t="s">
        <v>212</v>
      </c>
      <c r="BH227" s="1" t="s">
        <v>207</v>
      </c>
      <c r="BJ227" s="1" t="s">
        <v>209</v>
      </c>
      <c r="BL227" s="1" t="s">
        <v>554</v>
      </c>
      <c r="BQ227" s="1" t="s">
        <v>555</v>
      </c>
      <c r="BR227" s="1" t="s">
        <v>556</v>
      </c>
      <c r="BS227" s="1" t="s">
        <v>557</v>
      </c>
      <c r="BT227" s="1" t="s">
        <v>558</v>
      </c>
      <c r="BX227" s="1" t="s">
        <v>559</v>
      </c>
      <c r="BY227" s="1" t="s">
        <v>560</v>
      </c>
      <c r="CA227" s="1" t="s">
        <v>561</v>
      </c>
      <c r="CB227" s="1" t="s">
        <v>562</v>
      </c>
      <c r="CE227" s="1" t="s">
        <v>563</v>
      </c>
      <c r="CL227" s="1" t="s">
        <v>224</v>
      </c>
      <c r="CO227" s="1" t="s">
        <v>564</v>
      </c>
      <c r="CU227" s="1" t="s">
        <v>565</v>
      </c>
      <c r="CX227" s="1" t="s">
        <v>260</v>
      </c>
      <c r="DA227" s="1" t="s">
        <v>566</v>
      </c>
      <c r="DB227" s="1" t="s">
        <v>254</v>
      </c>
      <c r="DC227" s="1" t="s">
        <v>255</v>
      </c>
      <c r="DD227" s="1" t="s">
        <v>567</v>
      </c>
      <c r="DE227" s="1" t="s">
        <v>568</v>
      </c>
      <c r="DG227" s="1" t="s">
        <v>569</v>
      </c>
      <c r="DH227" s="1" t="s">
        <v>570</v>
      </c>
      <c r="DJ227" s="1" t="s">
        <v>288</v>
      </c>
      <c r="DK227" s="1" t="s">
        <v>571</v>
      </c>
      <c r="DO227" s="1" t="s">
        <v>273</v>
      </c>
      <c r="DP227" s="1" t="s">
        <v>200</v>
      </c>
      <c r="DQ227" s="1" t="s">
        <v>198</v>
      </c>
      <c r="DR227" s="1" t="s">
        <v>572</v>
      </c>
      <c r="DS227" s="1" t="s">
        <v>197</v>
      </c>
      <c r="DT227" s="1" t="s">
        <v>573</v>
      </c>
      <c r="DU227" s="1" t="s">
        <v>574</v>
      </c>
      <c r="DV227" s="1" t="s">
        <v>199</v>
      </c>
      <c r="DW227" s="1" t="s">
        <v>575</v>
      </c>
      <c r="DX227" s="1" t="s">
        <v>189</v>
      </c>
      <c r="DY227" s="1" t="s">
        <v>576</v>
      </c>
      <c r="DZ227" s="1" t="s">
        <v>577</v>
      </c>
    </row>
    <row r="228" spans="1:130" x14ac:dyDescent="0.2">
      <c r="A228" s="2"/>
      <c r="F228" s="1" t="s">
        <v>578</v>
      </c>
      <c r="G228" s="1" t="s">
        <v>579</v>
      </c>
      <c r="I228" s="1" t="s">
        <v>580</v>
      </c>
      <c r="J228" s="1" t="s">
        <v>347</v>
      </c>
      <c r="K228" s="1" t="s">
        <v>581</v>
      </c>
      <c r="N228" s="1" t="s">
        <v>582</v>
      </c>
      <c r="O228" s="1" t="s">
        <v>315</v>
      </c>
      <c r="P228" s="1" t="s">
        <v>583</v>
      </c>
      <c r="Q228" s="1" t="s">
        <v>405</v>
      </c>
      <c r="T228" s="1" t="s">
        <v>396</v>
      </c>
      <c r="U228" s="1" t="s">
        <v>411</v>
      </c>
      <c r="V228" s="1" t="s">
        <v>409</v>
      </c>
      <c r="X228" s="1" t="s">
        <v>415</v>
      </c>
      <c r="Z228" s="1" t="s">
        <v>414</v>
      </c>
      <c r="AC228" s="1">
        <v>326636013</v>
      </c>
      <c r="AJ228" s="1" t="s">
        <v>584</v>
      </c>
      <c r="AK228" s="1" t="s">
        <v>422</v>
      </c>
      <c r="AM228" s="1" t="s">
        <v>585</v>
      </c>
      <c r="AN228" s="1" t="s">
        <v>423</v>
      </c>
      <c r="AO228" s="1" t="s">
        <v>418</v>
      </c>
      <c r="AP228" s="1" t="s">
        <v>586</v>
      </c>
      <c r="AT228" s="1" t="s">
        <v>344</v>
      </c>
      <c r="AU228" s="1" t="s">
        <v>587</v>
      </c>
      <c r="AV228" s="1" t="s">
        <v>352</v>
      </c>
      <c r="AW228" s="1" t="s">
        <v>363</v>
      </c>
      <c r="AX228" s="1" t="s">
        <v>588</v>
      </c>
      <c r="AY228" s="1" t="s">
        <v>341</v>
      </c>
      <c r="AZ228" s="1" t="s">
        <v>328</v>
      </c>
      <c r="BG228" s="1" t="s">
        <v>334</v>
      </c>
      <c r="BH228" s="1" t="s">
        <v>329</v>
      </c>
      <c r="BJ228" s="1" t="s">
        <v>331</v>
      </c>
      <c r="BL228" s="1" t="s">
        <v>589</v>
      </c>
      <c r="BQ228" s="1" t="s">
        <v>356</v>
      </c>
      <c r="BR228" s="1" t="s">
        <v>354</v>
      </c>
      <c r="BS228" s="1" t="s">
        <v>590</v>
      </c>
      <c r="BT228" s="1" t="s">
        <v>591</v>
      </c>
      <c r="BX228" s="1" t="s">
        <v>355</v>
      </c>
      <c r="BY228" s="1" t="s">
        <v>368</v>
      </c>
      <c r="CA228" s="1" t="s">
        <v>366</v>
      </c>
      <c r="CB228" s="1" t="s">
        <v>592</v>
      </c>
      <c r="CE228" s="1" t="s">
        <v>593</v>
      </c>
      <c r="CL228" s="1" t="s">
        <v>346</v>
      </c>
      <c r="CO228" s="1" t="s">
        <v>594</v>
      </c>
      <c r="CU228" s="1" t="s">
        <v>595</v>
      </c>
      <c r="CX228" s="1" t="s">
        <v>380</v>
      </c>
      <c r="DA228" s="1" t="s">
        <v>596</v>
      </c>
      <c r="DB228" s="1" t="s">
        <v>374</v>
      </c>
      <c r="DC228" s="1" t="s">
        <v>375</v>
      </c>
      <c r="DD228" s="1">
        <v>326635016</v>
      </c>
      <c r="DE228" s="1" t="s">
        <v>382</v>
      </c>
      <c r="DG228" s="1" t="s">
        <v>597</v>
      </c>
      <c r="DH228" s="1" t="s">
        <v>598</v>
      </c>
      <c r="DJ228" s="1" t="s">
        <v>408</v>
      </c>
      <c r="DK228" s="1" t="s">
        <v>599</v>
      </c>
      <c r="DO228" s="1" t="s">
        <v>393</v>
      </c>
      <c r="DP228" s="1" t="s">
        <v>322</v>
      </c>
      <c r="DQ228" s="1" t="s">
        <v>320</v>
      </c>
      <c r="DR228" s="1" t="s">
        <v>600</v>
      </c>
      <c r="DS228" s="1" t="s">
        <v>319</v>
      </c>
      <c r="DT228" s="1" t="s">
        <v>601</v>
      </c>
      <c r="DU228" s="1" t="s">
        <v>602</v>
      </c>
      <c r="DV228" s="1" t="s">
        <v>321</v>
      </c>
      <c r="DW228" s="1" t="s">
        <v>603</v>
      </c>
      <c r="DX228" s="1" t="s">
        <v>312</v>
      </c>
      <c r="DY228" s="1" t="s">
        <v>604</v>
      </c>
      <c r="DZ228" s="1" t="s">
        <v>605</v>
      </c>
    </row>
    <row r="229" spans="1:130" x14ac:dyDescent="0.2">
      <c r="A229" s="2" t="s">
        <v>151</v>
      </c>
      <c r="B229" s="1">
        <v>157659.82810000001</v>
      </c>
      <c r="F229" s="1">
        <v>817.36599999999999</v>
      </c>
      <c r="G229" s="1">
        <v>193.202</v>
      </c>
      <c r="I229" s="1">
        <v>12.757999999999999</v>
      </c>
      <c r="J229" s="1">
        <v>276.64</v>
      </c>
      <c r="K229" s="1">
        <v>28.113099999999999</v>
      </c>
      <c r="N229" s="1">
        <v>18.2</v>
      </c>
      <c r="O229" s="1">
        <v>5526.32</v>
      </c>
      <c r="P229" s="1">
        <v>421.2</v>
      </c>
      <c r="Q229" s="1">
        <v>1280.8800000000001</v>
      </c>
      <c r="T229" s="1">
        <v>243</v>
      </c>
      <c r="U229" s="1">
        <v>4023</v>
      </c>
      <c r="V229" s="1">
        <v>2164.75</v>
      </c>
      <c r="X229" s="1">
        <v>240</v>
      </c>
      <c r="Z229" s="1">
        <v>1381.5</v>
      </c>
      <c r="AC229" s="1">
        <v>49.5</v>
      </c>
      <c r="AJ229" s="1">
        <v>543</v>
      </c>
      <c r="AK229" s="1">
        <v>50</v>
      </c>
      <c r="AM229" s="1">
        <v>219</v>
      </c>
      <c r="AN229" s="1">
        <v>564</v>
      </c>
      <c r="AO229" s="1">
        <v>600</v>
      </c>
      <c r="AP229" s="1">
        <v>162</v>
      </c>
      <c r="AT229" s="1">
        <v>942</v>
      </c>
      <c r="AV229" s="1">
        <v>631.125</v>
      </c>
      <c r="AW229" s="1">
        <v>1.6</v>
      </c>
      <c r="AX229" s="1">
        <v>173.9</v>
      </c>
      <c r="AY229" s="1">
        <v>1078.24</v>
      </c>
      <c r="AZ229" s="1">
        <v>8.2799999999999994</v>
      </c>
      <c r="BG229" s="1">
        <v>1536.92</v>
      </c>
      <c r="BH229" s="1">
        <v>462.24</v>
      </c>
      <c r="BJ229" s="1">
        <v>1198.8</v>
      </c>
      <c r="BL229" s="1">
        <v>209</v>
      </c>
      <c r="BQ229" s="1">
        <v>169.5</v>
      </c>
      <c r="BR229" s="1">
        <v>1839.3</v>
      </c>
      <c r="BS229" s="1">
        <v>12.6</v>
      </c>
      <c r="BX229" s="1">
        <v>963</v>
      </c>
      <c r="BY229" s="1">
        <v>120</v>
      </c>
      <c r="CA229" s="1">
        <v>4170.2</v>
      </c>
      <c r="CB229" s="1">
        <v>259</v>
      </c>
      <c r="CE229" s="1">
        <v>33.75</v>
      </c>
      <c r="CL229" s="1">
        <v>1352.4</v>
      </c>
      <c r="CO229" s="1">
        <v>48</v>
      </c>
      <c r="CU229" s="1">
        <v>60</v>
      </c>
      <c r="CX229" s="1">
        <v>8436.4</v>
      </c>
      <c r="DA229" s="1">
        <v>309</v>
      </c>
      <c r="DB229" s="1">
        <v>2090.75</v>
      </c>
      <c r="DC229" s="1">
        <v>84</v>
      </c>
      <c r="DD229" s="1">
        <v>91.5</v>
      </c>
      <c r="DE229" s="1">
        <v>2949.48</v>
      </c>
      <c r="DG229" s="1">
        <v>381</v>
      </c>
      <c r="DH229" s="1">
        <v>1200.78</v>
      </c>
      <c r="DJ229" s="1">
        <v>451.62</v>
      </c>
      <c r="DK229" s="1">
        <v>444</v>
      </c>
      <c r="DO229" s="1">
        <v>484</v>
      </c>
      <c r="DP229" s="1">
        <v>348</v>
      </c>
      <c r="DQ229" s="1">
        <v>313.2</v>
      </c>
      <c r="DR229" s="1">
        <v>470.96</v>
      </c>
      <c r="DS229" s="1">
        <v>19722.64</v>
      </c>
      <c r="DT229" s="1">
        <v>3.7</v>
      </c>
      <c r="DU229" s="1">
        <v>606.96</v>
      </c>
      <c r="DV229" s="1">
        <v>2421.7199999999998</v>
      </c>
      <c r="DW229" s="1">
        <v>41.83</v>
      </c>
      <c r="DX229" s="1">
        <v>1639.68</v>
      </c>
      <c r="DY229" s="1">
        <v>207.88399999999999</v>
      </c>
      <c r="DZ229" s="1">
        <v>814.5</v>
      </c>
    </row>
    <row r="230" spans="1:130" x14ac:dyDescent="0.2">
      <c r="A230" s="2"/>
    </row>
    <row r="231" spans="1:130" x14ac:dyDescent="0.2">
      <c r="A231" s="2"/>
      <c r="J231" s="1" t="s">
        <v>347</v>
      </c>
      <c r="O231" s="1" t="s">
        <v>315</v>
      </c>
      <c r="Q231" s="1" t="s">
        <v>405</v>
      </c>
      <c r="T231" s="1" t="s">
        <v>396</v>
      </c>
      <c r="U231" s="1" t="s">
        <v>411</v>
      </c>
      <c r="V231" s="1" t="s">
        <v>409</v>
      </c>
      <c r="X231" s="1" t="s">
        <v>415</v>
      </c>
      <c r="Z231" s="1" t="s">
        <v>414</v>
      </c>
      <c r="AK231" s="1" t="s">
        <v>422</v>
      </c>
      <c r="AN231" s="1" t="s">
        <v>423</v>
      </c>
      <c r="AO231" s="1" t="s">
        <v>418</v>
      </c>
      <c r="AT231" s="1" t="s">
        <v>344</v>
      </c>
      <c r="AV231" s="1" t="s">
        <v>352</v>
      </c>
      <c r="AW231" s="1" t="s">
        <v>363</v>
      </c>
      <c r="AY231" s="1" t="s">
        <v>341</v>
      </c>
      <c r="AZ231" s="1" t="s">
        <v>328</v>
      </c>
      <c r="BG231" s="1" t="s">
        <v>334</v>
      </c>
      <c r="BH231" s="1" t="s">
        <v>329</v>
      </c>
      <c r="BJ231" s="1" t="s">
        <v>331</v>
      </c>
      <c r="BQ231" s="1" t="s">
        <v>356</v>
      </c>
      <c r="BR231" s="1" t="s">
        <v>354</v>
      </c>
      <c r="BX231" s="1" t="s">
        <v>355</v>
      </c>
      <c r="BY231" s="1" t="s">
        <v>368</v>
      </c>
      <c r="CA231" s="1" t="s">
        <v>366</v>
      </c>
      <c r="CL231" s="1" t="s">
        <v>346</v>
      </c>
      <c r="CX231" s="1" t="s">
        <v>380</v>
      </c>
      <c r="DB231" s="1" t="s">
        <v>374</v>
      </c>
      <c r="DC231" s="1" t="s">
        <v>375</v>
      </c>
      <c r="DE231" s="1" t="s">
        <v>382</v>
      </c>
      <c r="DJ231" s="1" t="s">
        <v>408</v>
      </c>
      <c r="DO231" s="1" t="s">
        <v>393</v>
      </c>
      <c r="DP231" s="1" t="s">
        <v>322</v>
      </c>
      <c r="DQ231" s="1" t="s">
        <v>320</v>
      </c>
      <c r="DS231" s="1" t="s">
        <v>319</v>
      </c>
      <c r="DV231" s="1" t="s">
        <v>321</v>
      </c>
      <c r="DX231" s="1" t="s">
        <v>312</v>
      </c>
    </row>
    <row r="232" spans="1:130" x14ac:dyDescent="0.2">
      <c r="A232" s="2"/>
    </row>
    <row r="233" spans="1:130" x14ac:dyDescent="0.2">
      <c r="A233" s="2"/>
    </row>
    <row r="234" spans="1:130" x14ac:dyDescent="0.2">
      <c r="A234" s="2"/>
    </row>
    <row r="235" spans="1:130" x14ac:dyDescent="0.2">
      <c r="A235" s="2"/>
    </row>
    <row r="236" spans="1:130" x14ac:dyDescent="0.2">
      <c r="A236" s="2"/>
    </row>
    <row r="237" spans="1:130" x14ac:dyDescent="0.2">
      <c r="A237" s="2"/>
    </row>
    <row r="238" spans="1:130" x14ac:dyDescent="0.2">
      <c r="A238" s="2"/>
    </row>
    <row r="239" spans="1:130" x14ac:dyDescent="0.2">
      <c r="A239" s="2"/>
    </row>
    <row r="240" spans="1:130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28" x14ac:dyDescent="0.2">
      <c r="A257" s="2"/>
    </row>
    <row r="258" spans="1:128" x14ac:dyDescent="0.2">
      <c r="A258" s="2"/>
    </row>
    <row r="259" spans="1:128" x14ac:dyDescent="0.2">
      <c r="A259" s="2"/>
    </row>
    <row r="260" spans="1:128" x14ac:dyDescent="0.2">
      <c r="A260" s="2"/>
    </row>
    <row r="261" spans="1:128" x14ac:dyDescent="0.2">
      <c r="A261" s="2"/>
    </row>
    <row r="262" spans="1:128" x14ac:dyDescent="0.2">
      <c r="A262" s="2"/>
    </row>
    <row r="263" spans="1:128" x14ac:dyDescent="0.2">
      <c r="A263" s="2"/>
    </row>
    <row r="264" spans="1:128" x14ac:dyDescent="0.2">
      <c r="A264" s="2"/>
      <c r="B264" s="1" t="s">
        <v>536</v>
      </c>
      <c r="G264" s="1" t="s">
        <v>541</v>
      </c>
      <c r="J264" s="1" t="s">
        <v>606</v>
      </c>
      <c r="K264" s="1" t="s">
        <v>543</v>
      </c>
      <c r="T264" s="1" t="s">
        <v>544</v>
      </c>
      <c r="U264" s="1" t="s">
        <v>607</v>
      </c>
      <c r="V264" s="1" t="s">
        <v>608</v>
      </c>
      <c r="AJ264" s="1" t="s">
        <v>303</v>
      </c>
      <c r="AO264" s="1" t="s">
        <v>609</v>
      </c>
      <c r="AP264" s="1" t="s">
        <v>610</v>
      </c>
      <c r="AT264" s="1" t="s">
        <v>551</v>
      </c>
      <c r="AV264" s="1" t="s">
        <v>611</v>
      </c>
      <c r="AW264" s="1" t="s">
        <v>612</v>
      </c>
      <c r="AX264" s="1" t="s">
        <v>613</v>
      </c>
      <c r="AZ264" s="1" t="s">
        <v>555</v>
      </c>
      <c r="BG264" s="1" t="s">
        <v>614</v>
      </c>
      <c r="BH264" s="1" t="s">
        <v>614</v>
      </c>
      <c r="BJ264" s="1" t="s">
        <v>560</v>
      </c>
      <c r="BL264" s="1" t="s">
        <v>615</v>
      </c>
      <c r="BQ264" s="1" t="s">
        <v>616</v>
      </c>
      <c r="BX264" s="1" t="s">
        <v>617</v>
      </c>
      <c r="BY264" s="1" t="s">
        <v>618</v>
      </c>
      <c r="CO264" s="1" t="s">
        <v>619</v>
      </c>
      <c r="CX264" s="1" t="s">
        <v>620</v>
      </c>
      <c r="DA264" s="1" t="s">
        <v>621</v>
      </c>
      <c r="DB264" s="1" t="s">
        <v>567</v>
      </c>
      <c r="DC264" s="1" t="s">
        <v>622</v>
      </c>
      <c r="DD264" s="1" t="s">
        <v>623</v>
      </c>
      <c r="DH264" s="1" t="s">
        <v>624</v>
      </c>
      <c r="DJ264" s="1" t="s">
        <v>625</v>
      </c>
      <c r="DK264" s="1" t="s">
        <v>194</v>
      </c>
      <c r="DP264" s="1" t="s">
        <v>626</v>
      </c>
      <c r="DQ264" s="1" t="s">
        <v>190</v>
      </c>
      <c r="DR264" s="1" t="s">
        <v>627</v>
      </c>
      <c r="DV264" s="1" t="s">
        <v>628</v>
      </c>
      <c r="DW264" s="1" t="s">
        <v>629</v>
      </c>
    </row>
    <row r="265" spans="1:128" x14ac:dyDescent="0.2">
      <c r="A265" s="2" t="s">
        <v>630</v>
      </c>
      <c r="B265" s="1">
        <v>6</v>
      </c>
      <c r="G265" s="1">
        <v>130.4</v>
      </c>
      <c r="J265" s="1">
        <v>571.85</v>
      </c>
      <c r="K265" s="1">
        <v>551</v>
      </c>
      <c r="T265" s="1">
        <v>12</v>
      </c>
      <c r="U265" s="1">
        <v>1013.66</v>
      </c>
      <c r="V265" s="1">
        <v>319.5</v>
      </c>
      <c r="AJ265" s="1">
        <v>392</v>
      </c>
      <c r="AO265" s="1">
        <v>12</v>
      </c>
      <c r="AP265" s="1">
        <v>40</v>
      </c>
      <c r="AT265" s="1">
        <v>25.9</v>
      </c>
      <c r="AV265" s="1">
        <v>83.72</v>
      </c>
      <c r="AW265" s="1">
        <v>929.2</v>
      </c>
      <c r="AX265" s="1">
        <v>432.4</v>
      </c>
      <c r="BG265" s="1">
        <v>42</v>
      </c>
      <c r="BH265" s="1">
        <v>42</v>
      </c>
      <c r="BJ265" s="1">
        <v>-1.5</v>
      </c>
      <c r="BL265" s="1">
        <v>2.1</v>
      </c>
      <c r="BQ265" s="1">
        <v>3</v>
      </c>
      <c r="BX265" s="1">
        <v>-45</v>
      </c>
      <c r="BY265" s="1">
        <v>168</v>
      </c>
      <c r="CO265" s="1">
        <v>2776</v>
      </c>
      <c r="CX265" s="1">
        <v>660.298</v>
      </c>
      <c r="DA265" s="1">
        <v>5152</v>
      </c>
      <c r="DB265" s="1">
        <v>7.5</v>
      </c>
      <c r="DC265" s="1">
        <v>954.5</v>
      </c>
      <c r="DD265" s="1">
        <v>16.84</v>
      </c>
      <c r="DH265" s="1">
        <v>-4.25</v>
      </c>
      <c r="DJ265" s="1">
        <v>409.28</v>
      </c>
      <c r="DK265" s="1">
        <v>120.96</v>
      </c>
      <c r="DP265" s="1">
        <v>70.400000000000006</v>
      </c>
      <c r="DQ265" s="1">
        <v>136.6</v>
      </c>
      <c r="DR265" s="1">
        <v>121.41</v>
      </c>
      <c r="DV265" s="1">
        <v>429.40499999999997</v>
      </c>
      <c r="DW265" s="1">
        <v>46756.084999999999</v>
      </c>
      <c r="DX265" s="1">
        <v>-15909.275000000011</v>
      </c>
    </row>
    <row r="266" spans="1:128" x14ac:dyDescent="0.2">
      <c r="A266" s="2" t="s">
        <v>631</v>
      </c>
      <c r="B266" s="1">
        <v>6</v>
      </c>
      <c r="J266" s="1">
        <v>1.08</v>
      </c>
      <c r="U266" s="1">
        <v>4.32</v>
      </c>
      <c r="V266" s="1">
        <v>3</v>
      </c>
      <c r="AO266" s="1">
        <v>4</v>
      </c>
      <c r="AT266" s="1">
        <v>3.7</v>
      </c>
      <c r="AV266" s="1">
        <v>5.52</v>
      </c>
      <c r="AZ266" s="1">
        <v>1.5</v>
      </c>
      <c r="BJ266" s="1">
        <v>3</v>
      </c>
      <c r="BQ266" s="1">
        <v>1.5</v>
      </c>
      <c r="CO266" s="1">
        <v>1.2</v>
      </c>
      <c r="CX266" s="1">
        <v>3</v>
      </c>
      <c r="DA266" s="1">
        <v>3</v>
      </c>
      <c r="DC266" s="1">
        <v>132</v>
      </c>
      <c r="DJ266" s="1">
        <v>110.88</v>
      </c>
      <c r="DR266" s="1">
        <v>2.2799999999999998</v>
      </c>
      <c r="DV266" s="1">
        <v>2.2200000000000002</v>
      </c>
      <c r="DW266" s="1">
        <v>1521.7840000000001</v>
      </c>
      <c r="DX266" s="1">
        <v>154.89599999999999</v>
      </c>
    </row>
    <row r="267" spans="1:128" x14ac:dyDescent="0.2">
      <c r="A267" s="2"/>
      <c r="AJ267" s="1" t="s">
        <v>303</v>
      </c>
      <c r="DK267" s="1" t="s">
        <v>194</v>
      </c>
      <c r="DQ267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4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682</v>
      </c>
      <c r="B1" s="34" t="s">
        <v>682</v>
      </c>
    </row>
    <row r="2" spans="1:2" x14ac:dyDescent="0.2">
      <c r="A2" s="34" t="s">
        <v>538</v>
      </c>
      <c r="B2" s="34" t="s">
        <v>658</v>
      </c>
    </row>
    <row r="3" spans="1:2" x14ac:dyDescent="0.2">
      <c r="A3" s="34" t="s">
        <v>705</v>
      </c>
      <c r="B3" s="34" t="s">
        <v>658</v>
      </c>
    </row>
    <row r="4" spans="1:2" x14ac:dyDescent="0.2">
      <c r="A4" s="34" t="s">
        <v>225</v>
      </c>
      <c r="B4" s="34" t="s">
        <v>658</v>
      </c>
    </row>
    <row r="5" spans="1:2" x14ac:dyDescent="0.2">
      <c r="A5" s="34" t="s">
        <v>226</v>
      </c>
      <c r="B5" s="34" t="s">
        <v>658</v>
      </c>
    </row>
    <row r="6" spans="1:2" x14ac:dyDescent="0.2">
      <c r="A6" s="34" t="s">
        <v>539</v>
      </c>
      <c r="B6" s="34" t="s">
        <v>658</v>
      </c>
    </row>
    <row r="7" spans="1:2" x14ac:dyDescent="0.2">
      <c r="A7" s="34" t="s">
        <v>706</v>
      </c>
      <c r="B7" s="34" t="s">
        <v>658</v>
      </c>
    </row>
    <row r="8" spans="1:2" x14ac:dyDescent="0.2">
      <c r="A8" s="34" t="s">
        <v>220</v>
      </c>
      <c r="B8" s="34" t="s">
        <v>650</v>
      </c>
    </row>
    <row r="9" spans="1:2" x14ac:dyDescent="0.2">
      <c r="A9" s="34" t="s">
        <v>214</v>
      </c>
      <c r="B9" s="34" t="s">
        <v>650</v>
      </c>
    </row>
    <row r="10" spans="1:2" x14ac:dyDescent="0.2">
      <c r="A10" s="34" t="s">
        <v>223</v>
      </c>
      <c r="B10" s="34" t="s">
        <v>653</v>
      </c>
    </row>
    <row r="11" spans="1:2" x14ac:dyDescent="0.2">
      <c r="A11" s="34" t="s">
        <v>216</v>
      </c>
      <c r="B11" s="34" t="s">
        <v>653</v>
      </c>
    </row>
    <row r="12" spans="1:2" x14ac:dyDescent="0.2">
      <c r="A12" s="34" t="s">
        <v>222</v>
      </c>
      <c r="B12" s="34" t="s">
        <v>653</v>
      </c>
    </row>
    <row r="13" spans="1:2" x14ac:dyDescent="0.2">
      <c r="A13" s="34" t="s">
        <v>707</v>
      </c>
      <c r="B13" s="34" t="s">
        <v>653</v>
      </c>
    </row>
    <row r="14" spans="1:2" x14ac:dyDescent="0.2">
      <c r="A14" s="34" t="s">
        <v>213</v>
      </c>
      <c r="B14" s="34" t="s">
        <v>643</v>
      </c>
    </row>
    <row r="15" spans="1:2" x14ac:dyDescent="0.2">
      <c r="A15" s="34" t="s">
        <v>215</v>
      </c>
      <c r="B15" s="34" t="s">
        <v>650</v>
      </c>
    </row>
    <row r="16" spans="1:2" x14ac:dyDescent="0.2">
      <c r="A16" s="34" t="s">
        <v>217</v>
      </c>
      <c r="B16" s="34" t="s">
        <v>650</v>
      </c>
    </row>
    <row r="17" spans="1:2" x14ac:dyDescent="0.2">
      <c r="A17" s="34" t="s">
        <v>218</v>
      </c>
      <c r="B17" s="34" t="s">
        <v>650</v>
      </c>
    </row>
    <row r="18" spans="1:2" x14ac:dyDescent="0.2">
      <c r="A18" s="34" t="s">
        <v>552</v>
      </c>
      <c r="B18" s="34" t="s">
        <v>650</v>
      </c>
    </row>
    <row r="19" spans="1:2" x14ac:dyDescent="0.2">
      <c r="A19" s="34" t="s">
        <v>219</v>
      </c>
      <c r="B19" s="34" t="s">
        <v>650</v>
      </c>
    </row>
    <row r="20" spans="1:2" x14ac:dyDescent="0.2">
      <c r="A20" s="34" t="s">
        <v>206</v>
      </c>
      <c r="B20" s="34" t="s">
        <v>653</v>
      </c>
    </row>
    <row r="21" spans="1:2" x14ac:dyDescent="0.2">
      <c r="A21" s="34" t="s">
        <v>205</v>
      </c>
      <c r="B21" s="34" t="s">
        <v>653</v>
      </c>
    </row>
    <row r="22" spans="1:2" x14ac:dyDescent="0.2">
      <c r="A22" s="34" t="s">
        <v>211</v>
      </c>
      <c r="B22" s="34" t="s">
        <v>650</v>
      </c>
    </row>
    <row r="23" spans="1:2" x14ac:dyDescent="0.2">
      <c r="A23" s="34" t="s">
        <v>221</v>
      </c>
      <c r="B23" s="34" t="s">
        <v>650</v>
      </c>
    </row>
    <row r="24" spans="1:2" x14ac:dyDescent="0.2">
      <c r="A24" s="34" t="s">
        <v>204</v>
      </c>
      <c r="B24" s="34" t="s">
        <v>650</v>
      </c>
    </row>
    <row r="25" spans="1:2" x14ac:dyDescent="0.2">
      <c r="A25" s="34" t="s">
        <v>212</v>
      </c>
      <c r="B25" s="34" t="s">
        <v>653</v>
      </c>
    </row>
    <row r="26" spans="1:2" x14ac:dyDescent="0.2">
      <c r="A26" s="34" t="s">
        <v>207</v>
      </c>
      <c r="B26" s="34" t="s">
        <v>653</v>
      </c>
    </row>
    <row r="27" spans="1:2" x14ac:dyDescent="0.2">
      <c r="A27" s="34" t="s">
        <v>208</v>
      </c>
      <c r="B27" s="34" t="s">
        <v>653</v>
      </c>
    </row>
    <row r="28" spans="1:2" x14ac:dyDescent="0.2">
      <c r="A28" s="34" t="s">
        <v>209</v>
      </c>
      <c r="B28" s="34" t="s">
        <v>653</v>
      </c>
    </row>
    <row r="29" spans="1:2" x14ac:dyDescent="0.2">
      <c r="A29" s="34" t="s">
        <v>210</v>
      </c>
      <c r="B29" s="34" t="s">
        <v>653</v>
      </c>
    </row>
    <row r="30" spans="1:2" x14ac:dyDescent="0.2">
      <c r="A30" s="34" t="s">
        <v>708</v>
      </c>
      <c r="B30" s="34" t="s">
        <v>653</v>
      </c>
    </row>
    <row r="31" spans="1:2" x14ac:dyDescent="0.2">
      <c r="A31" s="34" t="s">
        <v>224</v>
      </c>
      <c r="B31" s="34" t="s">
        <v>650</v>
      </c>
    </row>
    <row r="32" spans="1:2" x14ac:dyDescent="0.2">
      <c r="A32" s="34" t="s">
        <v>227</v>
      </c>
      <c r="B32" s="34" t="s">
        <v>653</v>
      </c>
    </row>
    <row r="33" spans="1:2" x14ac:dyDescent="0.2">
      <c r="A33" s="34" t="s">
        <v>228</v>
      </c>
      <c r="B33" s="34" t="s">
        <v>653</v>
      </c>
    </row>
    <row r="34" spans="1:2" x14ac:dyDescent="0.2">
      <c r="A34" s="34" t="s">
        <v>203</v>
      </c>
      <c r="B34" s="34" t="s">
        <v>653</v>
      </c>
    </row>
    <row r="35" spans="1:2" x14ac:dyDescent="0.2">
      <c r="A35" s="34" t="s">
        <v>196</v>
      </c>
      <c r="B35" s="34" t="s">
        <v>653</v>
      </c>
    </row>
    <row r="36" spans="1:2" x14ac:dyDescent="0.2">
      <c r="A36" s="34" t="s">
        <v>195</v>
      </c>
      <c r="B36" s="34" t="s">
        <v>653</v>
      </c>
    </row>
    <row r="37" spans="1:2" x14ac:dyDescent="0.2">
      <c r="A37" s="34" t="s">
        <v>194</v>
      </c>
      <c r="B37" s="34" t="s">
        <v>650</v>
      </c>
    </row>
    <row r="38" spans="1:2" x14ac:dyDescent="0.2">
      <c r="A38" s="34" t="s">
        <v>200</v>
      </c>
      <c r="B38" s="34" t="s">
        <v>653</v>
      </c>
    </row>
    <row r="39" spans="1:2" x14ac:dyDescent="0.2">
      <c r="A39" s="34" t="s">
        <v>198</v>
      </c>
      <c r="B39" s="34" t="s">
        <v>653</v>
      </c>
    </row>
    <row r="40" spans="1:2" x14ac:dyDescent="0.2">
      <c r="A40" s="34" t="s">
        <v>197</v>
      </c>
      <c r="B40" s="34" t="s">
        <v>653</v>
      </c>
    </row>
    <row r="41" spans="1:2" x14ac:dyDescent="0.2">
      <c r="A41" s="34" t="s">
        <v>202</v>
      </c>
      <c r="B41" s="34" t="s">
        <v>643</v>
      </c>
    </row>
    <row r="42" spans="1:2" x14ac:dyDescent="0.2">
      <c r="A42" s="34" t="s">
        <v>574</v>
      </c>
      <c r="B42" s="34" t="s">
        <v>653</v>
      </c>
    </row>
    <row r="43" spans="1:2" x14ac:dyDescent="0.2">
      <c r="A43" s="34" t="s">
        <v>201</v>
      </c>
      <c r="B43" s="34" t="s">
        <v>653</v>
      </c>
    </row>
    <row r="44" spans="1:2" x14ac:dyDescent="0.2">
      <c r="A44" s="34" t="s">
        <v>199</v>
      </c>
      <c r="B44" s="34" t="s">
        <v>653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0" t="s">
        <v>682</v>
      </c>
    </row>
    <row r="2" spans="1:1" x14ac:dyDescent="0.2">
      <c r="A2" s="34" t="s">
        <v>704</v>
      </c>
    </row>
    <row r="3" spans="1:1" x14ac:dyDescent="0.2">
      <c r="A3" s="34" t="s">
        <v>650</v>
      </c>
    </row>
    <row r="4" spans="1:1" x14ac:dyDescent="0.2">
      <c r="A4" s="34" t="s">
        <v>658</v>
      </c>
    </row>
    <row r="5" spans="1:1" x14ac:dyDescent="0.2">
      <c r="A5" s="34" t="s">
        <v>643</v>
      </c>
    </row>
    <row r="6" spans="1:1" x14ac:dyDescent="0.2">
      <c r="A6" s="34" t="s">
        <v>647</v>
      </c>
    </row>
    <row r="7" spans="1:1" x14ac:dyDescent="0.2">
      <c r="A7" s="34" t="s">
        <v>656</v>
      </c>
    </row>
    <row r="8" spans="1:1" x14ac:dyDescent="0.2">
      <c r="A8" s="34" t="s">
        <v>653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632</v>
      </c>
      <c r="B1" s="6" t="s">
        <v>633</v>
      </c>
      <c r="C1" s="6" t="s">
        <v>163</v>
      </c>
      <c r="D1" s="6" t="s">
        <v>634</v>
      </c>
      <c r="E1" s="6" t="s">
        <v>635</v>
      </c>
      <c r="F1" s="7" t="s">
        <v>636</v>
      </c>
      <c r="G1" s="7" t="s">
        <v>637</v>
      </c>
      <c r="H1" s="6" t="s">
        <v>638</v>
      </c>
      <c r="I1" s="6"/>
      <c r="J1" s="6" t="s">
        <v>639</v>
      </c>
      <c r="K1" s="7" t="s">
        <v>640</v>
      </c>
      <c r="L1" s="8" t="s">
        <v>641</v>
      </c>
      <c r="M1" s="6" t="s">
        <v>642</v>
      </c>
      <c r="O1" s="9" t="s">
        <v>454</v>
      </c>
    </row>
    <row r="2" spans="1:19" ht="14.5" customHeight="1" x14ac:dyDescent="0.2">
      <c r="A2" s="43" t="s">
        <v>643</v>
      </c>
      <c r="B2" s="41" t="s">
        <v>644</v>
      </c>
      <c r="C2" s="25" t="s">
        <v>164</v>
      </c>
      <c r="D2" s="25" t="s">
        <v>202</v>
      </c>
      <c r="E2" s="25">
        <f>IFERROR(INDEX('файл остатки'!$A$5:$FG$265,MATCH($O$1,'файл остатки'!$A$5:$A$228,0),MATCH(D2,'файл остатки'!$A$5:$FG$5,0)), 0)</f>
        <v>1.200000000000045</v>
      </c>
      <c r="F2" s="25">
        <f>IFERROR(INDEX('файл остатки'!$A$5:$FG$265,MATCH($O$2,'файл остатки'!$A$5:$A$228,0),MATCH(D2,'файл остатки'!$A$5:$FG$5,0)), 0)</f>
        <v>0</v>
      </c>
      <c r="G2" s="25">
        <f t="shared" ref="G2:G10" si="0">MIN(E2, 0)</f>
        <v>0</v>
      </c>
      <c r="H2" s="25">
        <v>0</v>
      </c>
      <c r="J2" s="26">
        <v>850</v>
      </c>
      <c r="K2" s="26">
        <f>-(G2 + G3) / J2</f>
        <v>0</v>
      </c>
      <c r="L2" s="26">
        <f>ROUND(K2, 0)</f>
        <v>0</v>
      </c>
      <c r="O2" s="10" t="s">
        <v>447</v>
      </c>
      <c r="R2" s="26" t="s">
        <v>645</v>
      </c>
      <c r="S2" s="26">
        <v>11</v>
      </c>
    </row>
    <row r="3" spans="1:19" x14ac:dyDescent="0.2">
      <c r="A3" s="44"/>
      <c r="B3" s="42" t="s">
        <v>646</v>
      </c>
      <c r="C3" s="27" t="s">
        <v>169</v>
      </c>
      <c r="D3" s="27" t="s">
        <v>213</v>
      </c>
      <c r="E3" s="27">
        <f>IFERROR(INDEX('файл остатки'!$A$5:$FG$265,MATCH($O$1,'файл остатки'!$A$5:$A$228,0),MATCH(D3,'файл остатки'!$A$5:$FG$5,0)), 0)</f>
        <v>10.919999999999989</v>
      </c>
      <c r="F3" s="27">
        <f>IFERROR(INDEX('файл остатки'!$A$5:$FG$265,MATCH($O$2,'файл остатки'!$A$5:$A$228,0),MATCH(D3,'файл остатки'!$A$5:$FG$5,0)), 0)</f>
        <v>113.1733333333333</v>
      </c>
      <c r="G3" s="27">
        <f t="shared" si="0"/>
        <v>0</v>
      </c>
      <c r="H3" s="27">
        <v>0</v>
      </c>
    </row>
    <row r="4" spans="1:19" x14ac:dyDescent="0.2">
      <c r="A4" s="43" t="s">
        <v>647</v>
      </c>
      <c r="B4" s="45" t="s">
        <v>648</v>
      </c>
      <c r="C4" s="28" t="s">
        <v>169</v>
      </c>
      <c r="D4" s="28" t="s">
        <v>230</v>
      </c>
      <c r="E4" s="28">
        <f>IFERROR(INDEX('файл остатки'!$A$5:$FG$265,MATCH($O$1,'файл остатки'!$A$5:$A$228,0),MATCH(D4,'файл остатки'!$A$5:$FG$5,0)), 0)</f>
        <v>-165</v>
      </c>
      <c r="F4" s="28">
        <f>IFERROR(INDEX('файл остатки'!$A$5:$FG$265,MATCH($O$2,'файл остатки'!$A$5:$A$228,0),MATCH(D4,'файл остатки'!$A$5:$FG$5,0)), 0)</f>
        <v>0</v>
      </c>
      <c r="G4" s="28">
        <f t="shared" si="0"/>
        <v>-165</v>
      </c>
      <c r="H4" s="28">
        <v>0</v>
      </c>
      <c r="J4" s="26">
        <v>1000</v>
      </c>
      <c r="K4" s="26">
        <f>-(G4 + G5 + G6 + G7 + G8 + G9 + G10) / J4</f>
        <v>0.16500000000000001</v>
      </c>
      <c r="L4" s="26">
        <f>ROUND(K4, 0)</f>
        <v>0</v>
      </c>
      <c r="R4" s="26" t="s">
        <v>649</v>
      </c>
      <c r="S4" s="26">
        <v>12</v>
      </c>
    </row>
    <row r="5" spans="1:19" x14ac:dyDescent="0.2">
      <c r="A5" s="46"/>
      <c r="B5" s="46"/>
      <c r="C5" s="28" t="s">
        <v>167</v>
      </c>
      <c r="D5" s="28" t="s">
        <v>239</v>
      </c>
      <c r="E5" s="28">
        <f>IFERROR(INDEX('файл остатки'!$A$5:$FG$265,MATCH($O$1,'файл остатки'!$A$5:$A$228,0),MATCH(D5,'файл остатки'!$A$5:$FG$5,0)), 0)</f>
        <v>1</v>
      </c>
      <c r="F5" s="28">
        <f>IFERROR(INDEX('файл остатки'!$A$5:$FG$265,MATCH($O$2,'файл остатки'!$A$5:$A$228,0),MATCH(D5,'файл остатки'!$A$5:$FG$5,0)), 0)</f>
        <v>0</v>
      </c>
      <c r="G5" s="28">
        <f t="shared" si="0"/>
        <v>0</v>
      </c>
      <c r="H5" s="28">
        <v>0</v>
      </c>
    </row>
    <row r="6" spans="1:19" x14ac:dyDescent="0.2">
      <c r="A6" s="46"/>
      <c r="B6" s="46"/>
      <c r="C6" s="28" t="s">
        <v>175</v>
      </c>
      <c r="D6" s="28" t="s">
        <v>240</v>
      </c>
      <c r="E6" s="28">
        <f>IFERROR(INDEX('файл остатки'!$A$5:$FG$265,MATCH($O$1,'файл остатки'!$A$5:$A$228,0),MATCH(D6,'файл остатки'!$A$5:$FG$5,0)), 0)</f>
        <v>0</v>
      </c>
      <c r="F6" s="28">
        <f>IFERROR(INDEX('файл остатки'!$A$5:$FG$265,MATCH($O$2,'файл остатки'!$A$5:$A$228,0),MATCH(D6,'файл остатки'!$A$5:$FG$5,0)), 0)</f>
        <v>0</v>
      </c>
      <c r="G6" s="28">
        <f t="shared" si="0"/>
        <v>0</v>
      </c>
      <c r="H6" s="28">
        <v>0</v>
      </c>
    </row>
    <row r="7" spans="1:19" x14ac:dyDescent="0.2">
      <c r="A7" s="46"/>
      <c r="B7" s="44"/>
      <c r="C7" s="28" t="s">
        <v>165</v>
      </c>
      <c r="D7" s="28" t="s">
        <v>241</v>
      </c>
      <c r="E7" s="28">
        <f>IFERROR(INDEX('файл остатки'!$A$5:$FG$265,MATCH($O$1,'файл остатки'!$A$5:$A$228,0),MATCH(D7,'файл остатки'!$A$5:$FG$5,0)), 0)</f>
        <v>0</v>
      </c>
      <c r="F7" s="28">
        <f>IFERROR(INDEX('файл остатки'!$A$5:$FG$265,MATCH($O$2,'файл остатки'!$A$5:$A$228,0),MATCH(D7,'файл остатки'!$A$5:$FG$5,0)), 0)</f>
        <v>0</v>
      </c>
      <c r="G7" s="28">
        <f t="shared" si="0"/>
        <v>0</v>
      </c>
      <c r="H7" s="28">
        <v>0</v>
      </c>
    </row>
    <row r="8" spans="1:19" x14ac:dyDescent="0.2">
      <c r="A8" s="46"/>
      <c r="B8" s="47" t="s">
        <v>160</v>
      </c>
      <c r="C8" s="29" t="s">
        <v>169</v>
      </c>
      <c r="D8" s="29" t="s">
        <v>244</v>
      </c>
      <c r="E8" s="29">
        <f>IFERROR(INDEX('файл остатки'!$A$5:$FG$265,MATCH($O$1,'файл остатки'!$A$5:$A$228,0),MATCH(D8,'файл остатки'!$A$5:$FG$5,0)), 0)</f>
        <v>21</v>
      </c>
      <c r="F8" s="29">
        <f>IFERROR(INDEX('файл остатки'!$A$5:$FG$265,MATCH($O$2,'файл остатки'!$A$5:$A$228,0),MATCH(D8,'файл остатки'!$A$5:$FG$5,0)), 0)</f>
        <v>0</v>
      </c>
      <c r="G8" s="29">
        <f t="shared" si="0"/>
        <v>0</v>
      </c>
      <c r="H8" s="29">
        <v>0</v>
      </c>
    </row>
    <row r="9" spans="1:19" x14ac:dyDescent="0.2">
      <c r="A9" s="46"/>
      <c r="B9" s="46"/>
      <c r="C9" s="29" t="s">
        <v>175</v>
      </c>
      <c r="D9" s="29" t="s">
        <v>249</v>
      </c>
      <c r="E9" s="29">
        <f>IFERROR(INDEX('файл остатки'!$A$5:$FG$265,MATCH($O$1,'файл остатки'!$A$5:$A$228,0),MATCH(D9,'файл остатки'!$A$5:$FG$5,0)), 0)</f>
        <v>0</v>
      </c>
      <c r="F9" s="29">
        <f>IFERROR(INDEX('файл остатки'!$A$5:$FG$265,MATCH($O$2,'файл остатки'!$A$5:$A$228,0),MATCH(D9,'файл остатки'!$A$5:$FG$5,0)), 0)</f>
        <v>0</v>
      </c>
      <c r="G9" s="29">
        <f t="shared" si="0"/>
        <v>0</v>
      </c>
      <c r="H9" s="29">
        <v>0</v>
      </c>
    </row>
    <row r="10" spans="1:19" x14ac:dyDescent="0.2">
      <c r="A10" s="44"/>
      <c r="B10" s="44"/>
      <c r="C10" s="29" t="s">
        <v>167</v>
      </c>
      <c r="D10" s="29" t="s">
        <v>250</v>
      </c>
      <c r="E10" s="29">
        <f>IFERROR(INDEX('файл остатки'!$A$5:$FG$265,MATCH($O$1,'файл остатки'!$A$5:$A$228,0),MATCH(D10,'файл остатки'!$A$5:$FG$5,0)), 0)</f>
        <v>2</v>
      </c>
      <c r="F10" s="29">
        <f>IFERROR(INDEX('файл остатки'!$A$5:$FG$265,MATCH($O$2,'файл остатки'!$A$5:$A$228,0),MATCH(D10,'файл остатки'!$A$5:$FG$5,0)), 0)</f>
        <v>0</v>
      </c>
      <c r="G10" s="29">
        <f t="shared" si="0"/>
        <v>0</v>
      </c>
      <c r="H10" s="29">
        <v>0</v>
      </c>
    </row>
    <row r="13" spans="1:19" x14ac:dyDescent="0.2">
      <c r="A13" s="43" t="s">
        <v>650</v>
      </c>
      <c r="B13" s="41" t="s">
        <v>644</v>
      </c>
      <c r="C13" s="25" t="s">
        <v>651</v>
      </c>
      <c r="D13" s="25" t="s">
        <v>194</v>
      </c>
      <c r="E13" s="25">
        <f>IFERROR(INDEX('файл остатки'!$A$5:$FG$265,MATCH($O$1,'файл остатки'!$A$5:$A$228,0),MATCH(D13,'файл остатки'!$A$5:$FG$5,0)), 0)</f>
        <v>215.04</v>
      </c>
      <c r="F13" s="25">
        <f>IFERROR(INDEX('файл остатки'!$A$5:$FG$265,MATCH($O$2,'файл остатки'!$A$5:$A$228,0),MATCH(D13,'файл остатки'!$A$5:$FG$5,0)), 0)</f>
        <v>965.97333333333324</v>
      </c>
      <c r="G13" s="25">
        <f t="shared" ref="G13:G23" si="1">MIN(E13, 0)</f>
        <v>0</v>
      </c>
      <c r="H13" s="25">
        <v>0</v>
      </c>
      <c r="J13" s="26">
        <v>850</v>
      </c>
      <c r="K13" s="26">
        <f>-(G13 + G14 + G15 + G16 + G17 + G18 + G19 + G20 + G21 + G22 + G23) / J13</f>
        <v>0.82800000000000007</v>
      </c>
      <c r="L13" s="26">
        <f>ROUND(K13, 0)</f>
        <v>1</v>
      </c>
      <c r="R13" s="26" t="s">
        <v>652</v>
      </c>
      <c r="S13" s="26">
        <v>9</v>
      </c>
    </row>
    <row r="14" spans="1:19" x14ac:dyDescent="0.2">
      <c r="A14" s="46"/>
      <c r="B14" s="42" t="s">
        <v>646</v>
      </c>
      <c r="C14" s="27" t="s">
        <v>169</v>
      </c>
      <c r="D14" s="27" t="s">
        <v>215</v>
      </c>
      <c r="E14" s="27">
        <f>IFERROR(INDEX('файл остатки'!$A$5:$FG$265,MATCH($O$1,'файл остатки'!$A$5:$A$228,0),MATCH(D14,'файл остатки'!$A$5:$FG$5,0)), 0)</f>
        <v>-289.8</v>
      </c>
      <c r="F14" s="27">
        <f>IFERROR(INDEX('файл остатки'!$A$5:$FG$265,MATCH($O$2,'файл остатки'!$A$5:$A$228,0),MATCH(D14,'файл остатки'!$A$5:$FG$5,0)), 0)</f>
        <v>166.45714285714291</v>
      </c>
      <c r="G14" s="27">
        <f t="shared" si="1"/>
        <v>-289.8</v>
      </c>
      <c r="H14" s="27">
        <v>0</v>
      </c>
    </row>
    <row r="15" spans="1:19" x14ac:dyDescent="0.2">
      <c r="A15" s="46"/>
      <c r="B15" s="46"/>
      <c r="C15" s="27" t="s">
        <v>170</v>
      </c>
      <c r="D15" s="27" t="s">
        <v>220</v>
      </c>
      <c r="E15" s="27">
        <f>IFERROR(INDEX('файл остатки'!$A$5:$FG$265,MATCH($O$1,'файл остатки'!$A$5:$A$228,0),MATCH(D15,'файл остатки'!$A$5:$FG$5,0)), 0)</f>
        <v>-116.40000000000011</v>
      </c>
      <c r="F15" s="27">
        <f>IFERROR(INDEX('файл остатки'!$A$5:$FG$265,MATCH($O$2,'файл остатки'!$A$5:$A$228,0),MATCH(D15,'файл остатки'!$A$5:$FG$5,0)), 0)</f>
        <v>4743.8285714285712</v>
      </c>
      <c r="G15" s="27">
        <f t="shared" si="1"/>
        <v>-116.40000000000011</v>
      </c>
      <c r="H15" s="27">
        <v>0</v>
      </c>
    </row>
    <row r="16" spans="1:19" x14ac:dyDescent="0.2">
      <c r="A16" s="46"/>
      <c r="B16" s="46"/>
      <c r="C16" s="27" t="s">
        <v>176</v>
      </c>
      <c r="D16" s="27" t="s">
        <v>221</v>
      </c>
      <c r="E16" s="27">
        <f>IFERROR(INDEX('файл остатки'!$A$5:$FG$265,MATCH($O$1,'файл остатки'!$A$5:$A$228,0),MATCH(D16,'файл остатки'!$A$5:$FG$5,0)), 0)</f>
        <v>0</v>
      </c>
      <c r="F16" s="27">
        <f>IFERROR(INDEX('файл остатки'!$A$5:$FG$265,MATCH($O$2,'файл остатки'!$A$5:$A$228,0),MATCH(D16,'файл остатки'!$A$5:$FG$5,0)), 0)</f>
        <v>92.571428571428569</v>
      </c>
      <c r="G16" s="27">
        <f t="shared" si="1"/>
        <v>0</v>
      </c>
      <c r="H16" s="27">
        <v>0</v>
      </c>
    </row>
    <row r="17" spans="1:19" x14ac:dyDescent="0.2">
      <c r="A17" s="46"/>
      <c r="B17" s="46"/>
      <c r="C17" s="27" t="s">
        <v>167</v>
      </c>
      <c r="D17" s="27" t="s">
        <v>211</v>
      </c>
      <c r="E17" s="27">
        <f>IFERROR(INDEX('файл остатки'!$A$5:$FG$265,MATCH($O$1,'файл остатки'!$A$5:$A$228,0),MATCH(D17,'файл остатки'!$A$5:$FG$5,0)), 0)</f>
        <v>42.559999999999988</v>
      </c>
      <c r="F17" s="27">
        <f>IFERROR(INDEX('файл остатки'!$A$5:$FG$265,MATCH($O$2,'файл остатки'!$A$5:$A$228,0),MATCH(D17,'файл остатки'!$A$5:$FG$5,0)), 0)</f>
        <v>214.4</v>
      </c>
      <c r="G17" s="27">
        <f t="shared" si="1"/>
        <v>0</v>
      </c>
      <c r="H17" s="27">
        <v>0</v>
      </c>
    </row>
    <row r="18" spans="1:19" x14ac:dyDescent="0.2">
      <c r="A18" s="46"/>
      <c r="B18" s="46"/>
      <c r="C18" s="27" t="s">
        <v>172</v>
      </c>
      <c r="D18" s="27" t="s">
        <v>204</v>
      </c>
      <c r="E18" s="27">
        <f>IFERROR(INDEX('файл остатки'!$A$5:$FG$265,MATCH($O$1,'файл остатки'!$A$5:$A$228,0),MATCH(D18,'файл остатки'!$A$5:$FG$5,0)), 0)</f>
        <v>0</v>
      </c>
      <c r="F18" s="27">
        <f>IFERROR(INDEX('файл остатки'!$A$5:$FG$265,MATCH($O$2,'файл остатки'!$A$5:$A$228,0),MATCH(D18,'файл остатки'!$A$5:$FG$5,0)), 0)</f>
        <v>13.954285714285721</v>
      </c>
      <c r="G18" s="27">
        <f t="shared" si="1"/>
        <v>0</v>
      </c>
      <c r="H18" s="27">
        <v>0</v>
      </c>
    </row>
    <row r="19" spans="1:19" x14ac:dyDescent="0.2">
      <c r="A19" s="46"/>
      <c r="B19" s="46"/>
      <c r="C19" s="27" t="s">
        <v>175</v>
      </c>
      <c r="D19" s="27" t="s">
        <v>217</v>
      </c>
      <c r="E19" s="27">
        <f>IFERROR(INDEX('файл остатки'!$A$5:$FG$265,MATCH($O$1,'файл остатки'!$A$5:$A$228,0),MATCH(D19,'файл остатки'!$A$5:$FG$5,0)), 0)</f>
        <v>35.52000000000001</v>
      </c>
      <c r="F19" s="27">
        <f>IFERROR(INDEX('файл остатки'!$A$5:$FG$265,MATCH($O$2,'файл остатки'!$A$5:$A$228,0),MATCH(D19,'файл остатки'!$A$5:$FG$5,0)), 0)</f>
        <v>0</v>
      </c>
      <c r="G19" s="27">
        <f t="shared" si="1"/>
        <v>0</v>
      </c>
      <c r="H19" s="27">
        <v>0</v>
      </c>
    </row>
    <row r="20" spans="1:19" x14ac:dyDescent="0.2">
      <c r="A20" s="46"/>
      <c r="B20" s="46"/>
      <c r="C20" s="27" t="s">
        <v>170</v>
      </c>
      <c r="D20" s="27" t="s">
        <v>219</v>
      </c>
      <c r="E20" s="27">
        <f>IFERROR(INDEX('файл остатки'!$A$5:$FG$265,MATCH($O$1,'файл остатки'!$A$5:$A$228,0),MATCH(D20,'файл остатки'!$A$5:$FG$5,0)), 0)</f>
        <v>195.04</v>
      </c>
      <c r="F20" s="27">
        <f>IFERROR(INDEX('файл остатки'!$A$5:$FG$265,MATCH($O$2,'файл остатки'!$A$5:$A$228,0),MATCH(D20,'файл остатки'!$A$5:$FG$5,0)), 0)</f>
        <v>318.01333333333332</v>
      </c>
      <c r="G20" s="27">
        <f t="shared" si="1"/>
        <v>0</v>
      </c>
      <c r="H20" s="27">
        <v>0</v>
      </c>
    </row>
    <row r="21" spans="1:19" x14ac:dyDescent="0.2">
      <c r="A21" s="46"/>
      <c r="B21" s="46"/>
      <c r="C21" s="27" t="s">
        <v>175</v>
      </c>
      <c r="D21" s="27" t="s">
        <v>224</v>
      </c>
      <c r="E21" s="27">
        <f>IFERROR(INDEX('файл остатки'!$A$5:$FG$265,MATCH($O$1,'файл остатки'!$A$5:$A$228,0),MATCH(D21,'файл остатки'!$A$5:$FG$5,0)), 0)</f>
        <v>0</v>
      </c>
      <c r="F21" s="27">
        <f>IFERROR(INDEX('файл остатки'!$A$5:$FG$265,MATCH($O$2,'файл остатки'!$A$5:$A$228,0),MATCH(D21,'файл остатки'!$A$5:$FG$5,0)), 0)</f>
        <v>605.4476190476189</v>
      </c>
      <c r="G21" s="27">
        <f t="shared" si="1"/>
        <v>0</v>
      </c>
      <c r="H21" s="27">
        <v>0</v>
      </c>
    </row>
    <row r="22" spans="1:19" x14ac:dyDescent="0.2">
      <c r="A22" s="46"/>
      <c r="B22" s="46"/>
      <c r="C22" s="27" t="s">
        <v>170</v>
      </c>
      <c r="D22" s="27" t="s">
        <v>214</v>
      </c>
      <c r="E22" s="27">
        <f>IFERROR(INDEX('файл остатки'!$A$5:$FG$265,MATCH($O$1,'файл остатки'!$A$5:$A$228,0),MATCH(D22,'файл остатки'!$A$5:$FG$5,0)), 0)</f>
        <v>-240</v>
      </c>
      <c r="F22" s="27">
        <f>IFERROR(INDEX('файл остатки'!$A$5:$FG$265,MATCH($O$2,'файл остатки'!$A$5:$A$228,0),MATCH(D22,'файл остатки'!$A$5:$FG$5,0)), 0)</f>
        <v>2261.485714285714</v>
      </c>
      <c r="G22" s="27">
        <f t="shared" si="1"/>
        <v>-240</v>
      </c>
      <c r="H22" s="27">
        <v>0</v>
      </c>
    </row>
    <row r="23" spans="1:19" x14ac:dyDescent="0.2">
      <c r="A23" s="44"/>
      <c r="B23" s="44"/>
      <c r="C23" s="27" t="s">
        <v>175</v>
      </c>
      <c r="D23" s="27" t="s">
        <v>218</v>
      </c>
      <c r="E23" s="27">
        <f>IFERROR(INDEX('файл остатки'!$A$5:$FG$265,MATCH($O$1,'файл остатки'!$A$5:$A$228,0),MATCH(D23,'файл остатки'!$A$5:$FG$5,0)), 0)</f>
        <v>-57.600000000000009</v>
      </c>
      <c r="F23" s="27">
        <f>IFERROR(INDEX('файл остатки'!$A$5:$FG$265,MATCH($O$2,'файл остатки'!$A$5:$A$228,0),MATCH(D23,'файл остатки'!$A$5:$FG$5,0)), 0)</f>
        <v>0</v>
      </c>
      <c r="G23" s="27">
        <f t="shared" si="1"/>
        <v>-57.600000000000009</v>
      </c>
      <c r="H23" s="27">
        <v>0</v>
      </c>
    </row>
    <row r="26" spans="1:19" x14ac:dyDescent="0.2">
      <c r="A26" s="43" t="s">
        <v>653</v>
      </c>
      <c r="B26" s="48" t="s">
        <v>654</v>
      </c>
      <c r="C26" s="30" t="s">
        <v>169</v>
      </c>
      <c r="D26" s="30" t="s">
        <v>222</v>
      </c>
      <c r="E26" s="30">
        <f>IFERROR(INDEX('файл остатки'!$A$5:$FG$265,MATCH($O$1,'файл остатки'!$A$5:$A$228,0),MATCH(D26,'файл остатки'!$A$5:$FG$5,0)), 0)</f>
        <v>-582</v>
      </c>
      <c r="F26" s="30">
        <f>IFERROR(INDEX('файл остатки'!$A$5:$FG$265,MATCH($O$2,'файл остатки'!$A$5:$A$228,0),MATCH(D26,'файл остатки'!$A$5:$FG$5,0)), 0)</f>
        <v>723.28571428571433</v>
      </c>
      <c r="G26" s="30">
        <f t="shared" ref="G26:G45" si="2">MIN(E26, 0)</f>
        <v>-582</v>
      </c>
      <c r="H26" s="30">
        <v>0</v>
      </c>
      <c r="J26" s="26">
        <v>850</v>
      </c>
      <c r="K26" s="26">
        <f>-(G26 + G27 + G28 + G29 + G30 + G31 + G32 + G33 + G34 + G35 + G36 + G37 + G38 + G39 + G40 + G41 + G42 + G43 + G44 + G45) / J26</f>
        <v>2.1460235294117642</v>
      </c>
      <c r="L26" s="26">
        <f>ROUND(K26, 0)</f>
        <v>2</v>
      </c>
      <c r="R26" s="26" t="s">
        <v>655</v>
      </c>
      <c r="S26" s="26">
        <v>10</v>
      </c>
    </row>
    <row r="27" spans="1:19" x14ac:dyDescent="0.2">
      <c r="A27" s="46"/>
      <c r="B27" s="46"/>
      <c r="C27" s="30" t="s">
        <v>169</v>
      </c>
      <c r="D27" s="30" t="s">
        <v>223</v>
      </c>
      <c r="E27" s="30">
        <f>IFERROR(INDEX('файл остатки'!$A$5:$FG$265,MATCH($O$1,'файл остатки'!$A$5:$A$228,0),MATCH(D27,'файл остатки'!$A$5:$FG$5,0)), 0)</f>
        <v>4.8000000000000007</v>
      </c>
      <c r="F27" s="30">
        <f>IFERROR(INDEX('файл остатки'!$A$5:$FG$265,MATCH($O$2,'файл остатки'!$A$5:$A$228,0),MATCH(D27,'файл остатки'!$A$5:$FG$5,0)), 0)</f>
        <v>13.02857142857143</v>
      </c>
      <c r="G27" s="30">
        <f t="shared" si="2"/>
        <v>0</v>
      </c>
      <c r="H27" s="30">
        <v>0</v>
      </c>
    </row>
    <row r="28" spans="1:19" x14ac:dyDescent="0.2">
      <c r="A28" s="46"/>
      <c r="B28" s="46"/>
      <c r="C28" s="31" t="s">
        <v>177</v>
      </c>
      <c r="D28" s="31" t="s">
        <v>228</v>
      </c>
      <c r="E28" s="31">
        <f>IFERROR(INDEX('файл остатки'!$A$5:$FG$265,MATCH($O$1,'файл остатки'!$A$5:$A$228,0),MATCH(D28,'файл остатки'!$A$5:$FG$5,0)), 0)</f>
        <v>0</v>
      </c>
      <c r="F28" s="31">
        <f>IFERROR(INDEX('файл остатки'!$A$5:$FG$265,MATCH($O$2,'файл остатки'!$A$5:$A$228,0),MATCH(D28,'файл остатки'!$A$5:$FG$5,0)), 0)</f>
        <v>0</v>
      </c>
      <c r="G28" s="31">
        <f t="shared" si="2"/>
        <v>0</v>
      </c>
      <c r="H28" s="31">
        <v>0</v>
      </c>
    </row>
    <row r="29" spans="1:19" x14ac:dyDescent="0.2">
      <c r="A29" s="46"/>
      <c r="B29" s="44"/>
      <c r="C29" s="31" t="s">
        <v>177</v>
      </c>
      <c r="D29" s="31" t="s">
        <v>227</v>
      </c>
      <c r="E29" s="31">
        <f>IFERROR(INDEX('файл остатки'!$A$5:$FG$265,MATCH($O$1,'файл остатки'!$A$5:$A$228,0),MATCH(D29,'файл остатки'!$A$5:$FG$5,0)), 0)</f>
        <v>0</v>
      </c>
      <c r="F29" s="31">
        <f>IFERROR(INDEX('файл остатки'!$A$5:$FG$265,MATCH($O$2,'файл остатки'!$A$5:$A$228,0),MATCH(D29,'файл остатки'!$A$5:$FG$5,0)), 0)</f>
        <v>0</v>
      </c>
      <c r="G29" s="31">
        <f t="shared" si="2"/>
        <v>0</v>
      </c>
      <c r="H29" s="31">
        <v>0</v>
      </c>
    </row>
    <row r="30" spans="1:19" x14ac:dyDescent="0.2">
      <c r="A30" s="46"/>
      <c r="B30" s="41" t="s">
        <v>644</v>
      </c>
      <c r="C30" s="30" t="s">
        <v>164</v>
      </c>
      <c r="D30" s="30" t="s">
        <v>200</v>
      </c>
      <c r="E30" s="30">
        <f>IFERROR(INDEX('файл остатки'!$A$5:$FG$265,MATCH($O$1,'файл остатки'!$A$5:$A$228,0),MATCH(D30,'файл остатки'!$A$5:$FG$5,0)), 0)</f>
        <v>188.88000000000011</v>
      </c>
      <c r="F30" s="30">
        <f>IFERROR(INDEX('файл остатки'!$A$5:$FG$265,MATCH($O$2,'файл остатки'!$A$5:$A$228,0),MATCH(D30,'файл остатки'!$A$5:$FG$5,0)), 0)</f>
        <v>285.32</v>
      </c>
      <c r="G30" s="30">
        <f t="shared" si="2"/>
        <v>0</v>
      </c>
      <c r="H30" s="30">
        <v>0</v>
      </c>
    </row>
    <row r="31" spans="1:19" x14ac:dyDescent="0.2">
      <c r="A31" s="46"/>
      <c r="B31" s="46"/>
      <c r="C31" s="25" t="s">
        <v>164</v>
      </c>
      <c r="D31" s="25" t="s">
        <v>199</v>
      </c>
      <c r="E31" s="25">
        <f>IFERROR(INDEX('файл остатки'!$A$5:$FG$265,MATCH($O$1,'файл остатки'!$A$5:$A$228,0),MATCH(D31,'файл остатки'!$A$5:$FG$5,0)), 0)</f>
        <v>-178.8</v>
      </c>
      <c r="F31" s="25">
        <f>IFERROR(INDEX('файл остатки'!$A$5:$FG$265,MATCH($O$2,'файл остатки'!$A$5:$A$228,0),MATCH(D31,'файл остатки'!$A$5:$FG$5,0)), 0)</f>
        <v>528.37142857142851</v>
      </c>
      <c r="G31" s="25">
        <f t="shared" si="2"/>
        <v>-178.8</v>
      </c>
      <c r="H31" s="25">
        <v>0</v>
      </c>
    </row>
    <row r="32" spans="1:19" x14ac:dyDescent="0.2">
      <c r="A32" s="46"/>
      <c r="B32" s="46"/>
      <c r="C32" s="25" t="s">
        <v>167</v>
      </c>
      <c r="D32" s="25" t="s">
        <v>201</v>
      </c>
      <c r="E32" s="25">
        <f>IFERROR(INDEX('файл остатки'!$A$5:$FG$265,MATCH($O$1,'файл остатки'!$A$5:$A$228,0),MATCH(D32,'файл остатки'!$A$5:$FG$5,0)), 0)</f>
        <v>32.4</v>
      </c>
      <c r="F32" s="25">
        <f>IFERROR(INDEX('файл остатки'!$A$5:$FG$265,MATCH($O$2,'файл остатки'!$A$5:$A$228,0),MATCH(D32,'файл остатки'!$A$5:$FG$5,0)), 0)</f>
        <v>23.88571428571429</v>
      </c>
      <c r="G32" s="25">
        <f t="shared" si="2"/>
        <v>0</v>
      </c>
      <c r="H32" s="25">
        <v>0</v>
      </c>
    </row>
    <row r="33" spans="1:19" x14ac:dyDescent="0.2">
      <c r="A33" s="46"/>
      <c r="B33" s="46"/>
      <c r="C33" s="25" t="s">
        <v>164</v>
      </c>
      <c r="D33" s="25" t="s">
        <v>198</v>
      </c>
      <c r="E33" s="25">
        <f>IFERROR(INDEX('файл остатки'!$A$5:$FG$265,MATCH($O$1,'файл остатки'!$A$5:$A$228,0),MATCH(D33,'файл остатки'!$A$5:$FG$5,0)), 0)</f>
        <v>-16.199999999999989</v>
      </c>
      <c r="F33" s="25">
        <f>IFERROR(INDEX('файл остатки'!$A$5:$FG$265,MATCH($O$2,'файл остатки'!$A$5:$A$228,0),MATCH(D33,'файл остатки'!$A$5:$FG$5,0)), 0)</f>
        <v>106.84761904761911</v>
      </c>
      <c r="G33" s="25">
        <f t="shared" si="2"/>
        <v>-16.199999999999989</v>
      </c>
      <c r="H33" s="25">
        <v>0</v>
      </c>
    </row>
    <row r="34" spans="1:19" x14ac:dyDescent="0.2">
      <c r="A34" s="46"/>
      <c r="B34" s="46"/>
      <c r="C34" s="25" t="s">
        <v>165</v>
      </c>
      <c r="D34" s="25" t="s">
        <v>195</v>
      </c>
      <c r="E34" s="25">
        <f>IFERROR(INDEX('файл остатки'!$A$5:$FG$265,MATCH($O$1,'файл остатки'!$A$5:$A$228,0),MATCH(D34,'файл остатки'!$A$5:$FG$5,0)), 0)</f>
        <v>85.12</v>
      </c>
      <c r="F34" s="25">
        <f>IFERROR(INDEX('файл остатки'!$A$5:$FG$265,MATCH($O$2,'файл остатки'!$A$5:$A$228,0),MATCH(D34,'файл остатки'!$A$5:$FG$5,0)), 0)</f>
        <v>0</v>
      </c>
      <c r="G34" s="25">
        <f t="shared" si="2"/>
        <v>0</v>
      </c>
      <c r="H34" s="25">
        <v>0</v>
      </c>
    </row>
    <row r="35" spans="1:19" x14ac:dyDescent="0.2">
      <c r="A35" s="46"/>
      <c r="B35" s="46"/>
      <c r="C35" s="25" t="s">
        <v>165</v>
      </c>
      <c r="D35" s="25" t="s">
        <v>196</v>
      </c>
      <c r="E35" s="25">
        <f>IFERROR(INDEX('файл остатки'!$A$5:$FG$265,MATCH($O$1,'файл остатки'!$A$5:$A$228,0),MATCH(D35,'файл остатки'!$A$5:$FG$5,0)), 0)</f>
        <v>2.0799999999999841</v>
      </c>
      <c r="F35" s="25">
        <f>IFERROR(INDEX('файл остатки'!$A$5:$FG$265,MATCH($O$2,'файл остатки'!$A$5:$A$228,0),MATCH(D35,'файл остатки'!$A$5:$FG$5,0)), 0)</f>
        <v>97.135238095238094</v>
      </c>
      <c r="G35" s="25">
        <f t="shared" si="2"/>
        <v>0</v>
      </c>
      <c r="H35" s="25">
        <v>0</v>
      </c>
    </row>
    <row r="36" spans="1:19" x14ac:dyDescent="0.2">
      <c r="A36" s="46"/>
      <c r="B36" s="46"/>
      <c r="C36" s="25" t="s">
        <v>164</v>
      </c>
      <c r="D36" s="25" t="s">
        <v>197</v>
      </c>
      <c r="E36" s="25">
        <f>IFERROR(INDEX('файл остатки'!$A$5:$FG$265,MATCH($O$1,'файл остатки'!$A$5:$A$228,0),MATCH(D36,'файл остатки'!$A$5:$FG$5,0)), 0)</f>
        <v>-922.31999999999971</v>
      </c>
      <c r="F36" s="25">
        <f>IFERROR(INDEX('файл остатки'!$A$5:$FG$265,MATCH($O$2,'файл остатки'!$A$5:$A$228,0),MATCH(D36,'файл остатки'!$A$5:$FG$5,0)), 0)</f>
        <v>6283.9333333333334</v>
      </c>
      <c r="G36" s="25">
        <f t="shared" si="2"/>
        <v>-922.31999999999971</v>
      </c>
      <c r="H36" s="25">
        <v>0</v>
      </c>
    </row>
    <row r="37" spans="1:19" x14ac:dyDescent="0.2">
      <c r="A37" s="46"/>
      <c r="B37" s="44"/>
      <c r="C37" s="25" t="s">
        <v>164</v>
      </c>
      <c r="D37" s="25" t="s">
        <v>203</v>
      </c>
      <c r="E37" s="25">
        <f>IFERROR(INDEX('файл остатки'!$A$5:$FG$265,MATCH($O$1,'файл остатки'!$A$5:$A$228,0),MATCH(D37,'файл остатки'!$A$5:$FG$5,0)), 0)</f>
        <v>288.60000000000008</v>
      </c>
      <c r="F37" s="25">
        <f>IFERROR(INDEX('файл остатки'!$A$5:$FG$265,MATCH($O$2,'файл остатки'!$A$5:$A$228,0),MATCH(D37,'файл остатки'!$A$5:$FG$5,0)), 0)</f>
        <v>780.01285714285711</v>
      </c>
      <c r="G37" s="25">
        <f t="shared" si="2"/>
        <v>0</v>
      </c>
      <c r="H37" s="25">
        <v>0</v>
      </c>
    </row>
    <row r="38" spans="1:19" x14ac:dyDescent="0.2">
      <c r="A38" s="46"/>
      <c r="B38" s="42" t="s">
        <v>646</v>
      </c>
      <c r="C38" s="27" t="s">
        <v>169</v>
      </c>
      <c r="D38" s="27" t="s">
        <v>207</v>
      </c>
      <c r="E38" s="27">
        <f>IFERROR(INDEX('файл остатки'!$A$5:$FG$265,MATCH($O$1,'файл остатки'!$A$5:$A$228,0),MATCH(D38,'файл остатки'!$A$5:$FG$5,0)), 0)</f>
        <v>101.88</v>
      </c>
      <c r="F38" s="27">
        <f>IFERROR(INDEX('файл остатки'!$A$5:$FG$265,MATCH($O$2,'файл остатки'!$A$5:$A$228,0),MATCH(D38,'файл остатки'!$A$5:$FG$5,0)), 0)</f>
        <v>467.3485714285714</v>
      </c>
      <c r="G38" s="27">
        <f t="shared" si="2"/>
        <v>0</v>
      </c>
      <c r="H38" s="27">
        <v>0</v>
      </c>
    </row>
    <row r="39" spans="1:19" x14ac:dyDescent="0.2">
      <c r="A39" s="46"/>
      <c r="B39" s="46"/>
      <c r="C39" s="27" t="s">
        <v>173</v>
      </c>
      <c r="D39" s="27" t="s">
        <v>208</v>
      </c>
      <c r="E39" s="27">
        <f>IFERROR(INDEX('файл остатки'!$A$5:$FG$265,MATCH($O$1,'файл остатки'!$A$5:$A$228,0),MATCH(D39,'файл остатки'!$A$5:$FG$5,0)), 0)</f>
        <v>16.55999999999997</v>
      </c>
      <c r="F39" s="27">
        <f>IFERROR(INDEX('файл остатки'!$A$5:$FG$265,MATCH($O$2,'файл остатки'!$A$5:$A$228,0),MATCH(D39,'файл остатки'!$A$5:$FG$5,0)), 0)</f>
        <v>113.3257142857143</v>
      </c>
      <c r="G39" s="27">
        <f t="shared" si="2"/>
        <v>0</v>
      </c>
      <c r="H39" s="27">
        <v>0</v>
      </c>
    </row>
    <row r="40" spans="1:19" x14ac:dyDescent="0.2">
      <c r="A40" s="46"/>
      <c r="B40" s="46"/>
      <c r="C40" s="27" t="s">
        <v>165</v>
      </c>
      <c r="D40" s="27" t="s">
        <v>209</v>
      </c>
      <c r="E40" s="27">
        <f>IFERROR(INDEX('файл остатки'!$A$5:$FG$265,MATCH($O$1,'файл остатки'!$A$5:$A$228,0),MATCH(D40,'файл остатки'!$A$5:$FG$5,0)), 0)</f>
        <v>0</v>
      </c>
      <c r="F40" s="27">
        <f>IFERROR(INDEX('файл остатки'!$A$5:$FG$265,MATCH($O$2,'файл остатки'!$A$5:$A$228,0),MATCH(D40,'файл остатки'!$A$5:$FG$5,0)), 0)</f>
        <v>403.82857142857142</v>
      </c>
      <c r="G40" s="27">
        <f t="shared" si="2"/>
        <v>0</v>
      </c>
      <c r="H40" s="27">
        <v>0</v>
      </c>
    </row>
    <row r="41" spans="1:19" x14ac:dyDescent="0.2">
      <c r="A41" s="46"/>
      <c r="B41" s="46"/>
      <c r="C41" s="27" t="s">
        <v>167</v>
      </c>
      <c r="D41" s="27" t="s">
        <v>210</v>
      </c>
      <c r="E41" s="27">
        <f>IFERROR(INDEX('файл остатки'!$A$5:$FG$265,MATCH($O$1,'файл остатки'!$A$5:$A$228,0),MATCH(D41,'файл остатки'!$A$5:$FG$5,0)), 0)</f>
        <v>25.2</v>
      </c>
      <c r="F41" s="27">
        <f>IFERROR(INDEX('файл остатки'!$A$5:$FG$265,MATCH($O$2,'файл остатки'!$A$5:$A$228,0),MATCH(D41,'файл остатки'!$A$5:$FG$5,0)), 0)</f>
        <v>63.657142857142858</v>
      </c>
      <c r="G41" s="27">
        <f t="shared" si="2"/>
        <v>0</v>
      </c>
      <c r="H41" s="27">
        <v>0</v>
      </c>
    </row>
    <row r="42" spans="1:19" x14ac:dyDescent="0.2">
      <c r="A42" s="46"/>
      <c r="B42" s="46"/>
      <c r="C42" s="27" t="s">
        <v>169</v>
      </c>
      <c r="D42" s="27" t="s">
        <v>212</v>
      </c>
      <c r="E42" s="27">
        <f>IFERROR(INDEX('файл остатки'!$A$5:$FG$265,MATCH($O$1,'файл остатки'!$A$5:$A$228,0),MATCH(D42,'файл остатки'!$A$5:$FG$5,0)), 0)</f>
        <v>68.599999999999909</v>
      </c>
      <c r="F42" s="27">
        <f>IFERROR(INDEX('файл остатки'!$A$5:$FG$265,MATCH($O$2,'файл остатки'!$A$5:$A$228,0),MATCH(D42,'файл остатки'!$A$5:$FG$5,0)), 0)</f>
        <v>996.50666666666666</v>
      </c>
      <c r="G42" s="27">
        <f t="shared" si="2"/>
        <v>0</v>
      </c>
      <c r="H42" s="27">
        <v>0</v>
      </c>
    </row>
    <row r="43" spans="1:19" x14ac:dyDescent="0.2">
      <c r="A43" s="46"/>
      <c r="B43" s="46"/>
      <c r="C43" s="27" t="s">
        <v>169</v>
      </c>
      <c r="D43" s="27" t="s">
        <v>205</v>
      </c>
      <c r="E43" s="27">
        <f>IFERROR(INDEX('файл остатки'!$A$5:$FG$265,MATCH($O$1,'файл остатки'!$A$5:$A$228,0),MATCH(D43,'файл остатки'!$A$5:$FG$5,0)), 0)</f>
        <v>0</v>
      </c>
      <c r="F43" s="27">
        <f>IFERROR(INDEX('файл остатки'!$A$5:$FG$265,MATCH($O$2,'файл остатки'!$A$5:$A$228,0),MATCH(D43,'файл остатки'!$A$5:$FG$5,0)), 0)</f>
        <v>1499.0304761904761</v>
      </c>
      <c r="G43" s="27">
        <f t="shared" si="2"/>
        <v>0</v>
      </c>
      <c r="H43" s="27">
        <v>0</v>
      </c>
    </row>
    <row r="44" spans="1:19" x14ac:dyDescent="0.2">
      <c r="A44" s="46"/>
      <c r="B44" s="46"/>
      <c r="C44" s="27" t="s">
        <v>169</v>
      </c>
      <c r="D44" s="27" t="s">
        <v>206</v>
      </c>
      <c r="E44" s="27">
        <f>IFERROR(INDEX('файл остатки'!$A$5:$FG$265,MATCH($O$1,'файл остатки'!$A$5:$A$228,0),MATCH(D44,'файл остатки'!$A$5:$FG$5,0)), 0)</f>
        <v>202.8599999999999</v>
      </c>
      <c r="F44" s="27">
        <f>IFERROR(INDEX('файл остатки'!$A$5:$FG$265,MATCH($O$2,'файл остатки'!$A$5:$A$228,0),MATCH(D44,'файл остатки'!$A$5:$FG$5,0)), 0)</f>
        <v>0</v>
      </c>
      <c r="G44" s="27">
        <f t="shared" si="2"/>
        <v>0</v>
      </c>
      <c r="H44" s="27">
        <v>0</v>
      </c>
    </row>
    <row r="45" spans="1:19" x14ac:dyDescent="0.2">
      <c r="A45" s="44"/>
      <c r="B45" s="44"/>
      <c r="C45" s="27" t="s">
        <v>169</v>
      </c>
      <c r="D45" s="27" t="s">
        <v>216</v>
      </c>
      <c r="E45" s="27">
        <f>IFERROR(INDEX('файл остатки'!$A$5:$FG$265,MATCH($O$1,'файл остатки'!$A$5:$A$228,0),MATCH(D45,'файл остатки'!$A$5:$FG$5,0)), 0)</f>
        <v>-124.8</v>
      </c>
      <c r="F45" s="27">
        <f>IFERROR(INDEX('файл остатки'!$A$5:$FG$265,MATCH($O$2,'файл остатки'!$A$5:$A$228,0),MATCH(D45,'файл остатки'!$A$5:$FG$5,0)), 0)</f>
        <v>618.05714285714282</v>
      </c>
      <c r="G45" s="27">
        <f t="shared" si="2"/>
        <v>-124.8</v>
      </c>
      <c r="H45" s="27">
        <v>0</v>
      </c>
    </row>
    <row r="48" spans="1:19" x14ac:dyDescent="0.2">
      <c r="A48" s="43" t="s">
        <v>656</v>
      </c>
      <c r="B48" s="45" t="s">
        <v>648</v>
      </c>
      <c r="C48" s="28" t="s">
        <v>170</v>
      </c>
      <c r="D48" s="28" t="s">
        <v>232</v>
      </c>
      <c r="E48" s="28">
        <f>IFERROR(INDEX('файл остатки'!$A$5:$FG$265,MATCH($O$1,'файл остатки'!$A$5:$A$228,0),MATCH(D48,'файл остатки'!$A$5:$FG$5,0)), 0)</f>
        <v>-1286.4000000000001</v>
      </c>
      <c r="F48" s="28">
        <f>IFERROR(INDEX('файл остатки'!$A$5:$FG$265,MATCH($O$2,'файл остатки'!$A$5:$A$228,0),MATCH(D48,'файл остатки'!$A$5:$FG$5,0)), 0)</f>
        <v>0</v>
      </c>
      <c r="G48" s="28">
        <f t="shared" ref="G48:G62" si="3">MIN(E48, 0)</f>
        <v>-1286.4000000000001</v>
      </c>
      <c r="H48" s="28">
        <v>0</v>
      </c>
      <c r="J48" s="26">
        <v>1000</v>
      </c>
      <c r="K48" s="26">
        <f>-(G48 + G49 + G50 + G51 + G52 + G53 + G54 + G55 + G56 + G57 + G58 + G59 + G60 + G61 + G62) / J48</f>
        <v>7.3443000000000005</v>
      </c>
      <c r="L48" s="26">
        <f>ROUND(K48, 0)</f>
        <v>7</v>
      </c>
      <c r="R48" s="26" t="s">
        <v>657</v>
      </c>
      <c r="S48" s="26">
        <v>15</v>
      </c>
    </row>
    <row r="49" spans="1:8" x14ac:dyDescent="0.2">
      <c r="A49" s="46"/>
      <c r="B49" s="46"/>
      <c r="C49" s="28" t="s">
        <v>178</v>
      </c>
      <c r="D49" s="28" t="s">
        <v>233</v>
      </c>
      <c r="E49" s="28">
        <f>IFERROR(INDEX('файл остатки'!$A$5:$FG$265,MATCH($O$1,'файл остатки'!$A$5:$A$228,0),MATCH(D49,'файл остатки'!$A$5:$FG$5,0)), 0)</f>
        <v>1.1999999999999891</v>
      </c>
      <c r="F49" s="28">
        <f>IFERROR(INDEX('файл остатки'!$A$5:$FG$265,MATCH($O$2,'файл остатки'!$A$5:$A$228,0),MATCH(D49,'файл остатки'!$A$5:$FG$5,0)), 0)</f>
        <v>0</v>
      </c>
      <c r="G49" s="28">
        <f t="shared" si="3"/>
        <v>0</v>
      </c>
      <c r="H49" s="28">
        <v>0</v>
      </c>
    </row>
    <row r="50" spans="1:8" x14ac:dyDescent="0.2">
      <c r="A50" s="46"/>
      <c r="B50" s="46"/>
      <c r="C50" s="28" t="s">
        <v>174</v>
      </c>
      <c r="D50" s="28" t="s">
        <v>236</v>
      </c>
      <c r="E50" s="28">
        <f>IFERROR(INDEX('файл остатки'!$A$5:$FG$265,MATCH($O$1,'файл остатки'!$A$5:$A$228,0),MATCH(D50,'файл остатки'!$A$5:$FG$5,0)), 0)</f>
        <v>-403.2</v>
      </c>
      <c r="F50" s="28">
        <f>IFERROR(INDEX('файл остатки'!$A$5:$FG$265,MATCH($O$2,'файл остатки'!$A$5:$A$228,0),MATCH(D50,'файл остатки'!$A$5:$FG$5,0)), 0)</f>
        <v>0</v>
      </c>
      <c r="G50" s="28">
        <f t="shared" si="3"/>
        <v>-403.2</v>
      </c>
      <c r="H50" s="28">
        <v>0</v>
      </c>
    </row>
    <row r="51" spans="1:8" x14ac:dyDescent="0.2">
      <c r="A51" s="46"/>
      <c r="B51" s="46"/>
      <c r="C51" s="28" t="s">
        <v>179</v>
      </c>
      <c r="D51" s="28" t="s">
        <v>237</v>
      </c>
      <c r="E51" s="28">
        <f>IFERROR(INDEX('файл остатки'!$A$5:$FG$265,MATCH($O$1,'файл остатки'!$A$5:$A$228,0),MATCH(D51,'файл остатки'!$A$5:$FG$5,0)), 0)</f>
        <v>0</v>
      </c>
      <c r="F51" s="28">
        <f>IFERROR(INDEX('файл остатки'!$A$5:$FG$265,MATCH($O$2,'файл остатки'!$A$5:$A$228,0),MATCH(D51,'файл остатки'!$A$5:$FG$5,0)), 0)</f>
        <v>0</v>
      </c>
      <c r="G51" s="28">
        <f t="shared" si="3"/>
        <v>0</v>
      </c>
      <c r="H51" s="28">
        <v>0</v>
      </c>
    </row>
    <row r="52" spans="1:8" x14ac:dyDescent="0.2">
      <c r="A52" s="46"/>
      <c r="B52" s="46"/>
      <c r="C52" s="28" t="s">
        <v>180</v>
      </c>
      <c r="D52" s="28" t="s">
        <v>238</v>
      </c>
      <c r="E52" s="28">
        <f>IFERROR(INDEX('файл остатки'!$A$5:$FG$265,MATCH($O$1,'файл остатки'!$A$5:$A$228,0),MATCH(D52,'файл остатки'!$A$5:$FG$5,0)), 0)</f>
        <v>0</v>
      </c>
      <c r="F52" s="28">
        <f>IFERROR(INDEX('файл остатки'!$A$5:$FG$265,MATCH($O$2,'файл остатки'!$A$5:$A$228,0),MATCH(D52,'файл остатки'!$A$5:$FG$5,0)), 0)</f>
        <v>0</v>
      </c>
      <c r="G52" s="28">
        <f t="shared" si="3"/>
        <v>0</v>
      </c>
      <c r="H52" s="28">
        <v>0</v>
      </c>
    </row>
    <row r="53" spans="1:8" x14ac:dyDescent="0.2">
      <c r="A53" s="46"/>
      <c r="B53" s="46"/>
      <c r="C53" s="28" t="s">
        <v>170</v>
      </c>
      <c r="D53" s="28" t="s">
        <v>231</v>
      </c>
      <c r="E53" s="28">
        <f>IFERROR(INDEX('файл остатки'!$A$5:$FG$265,MATCH($O$1,'файл остатки'!$A$5:$A$228,0),MATCH(D53,'файл остатки'!$A$5:$FG$5,0)), 0)</f>
        <v>-457</v>
      </c>
      <c r="F53" s="28">
        <f>IFERROR(INDEX('файл остатки'!$A$5:$FG$265,MATCH($O$2,'файл остатки'!$A$5:$A$228,0),MATCH(D53,'файл остатки'!$A$5:$FG$5,0)), 0)</f>
        <v>0</v>
      </c>
      <c r="G53" s="28">
        <f t="shared" si="3"/>
        <v>-457</v>
      </c>
      <c r="H53" s="28">
        <v>0</v>
      </c>
    </row>
    <row r="54" spans="1:8" x14ac:dyDescent="0.2">
      <c r="A54" s="46"/>
      <c r="B54" s="46"/>
      <c r="C54" s="28" t="s">
        <v>167</v>
      </c>
      <c r="D54" s="28" t="s">
        <v>234</v>
      </c>
      <c r="E54" s="28">
        <f>IFERROR(INDEX('файл остатки'!$A$5:$FG$265,MATCH($O$1,'файл остатки'!$A$5:$A$228,0),MATCH(D54,'файл остатки'!$A$5:$FG$5,0)), 0)</f>
        <v>-960</v>
      </c>
      <c r="F54" s="28">
        <f>IFERROR(INDEX('файл остатки'!$A$5:$FG$265,MATCH($O$2,'файл остатки'!$A$5:$A$228,0),MATCH(D54,'файл остатки'!$A$5:$FG$5,0)), 0)</f>
        <v>0</v>
      </c>
      <c r="G54" s="28">
        <f t="shared" si="3"/>
        <v>-960</v>
      </c>
      <c r="H54" s="28">
        <v>0</v>
      </c>
    </row>
    <row r="55" spans="1:8" x14ac:dyDescent="0.2">
      <c r="A55" s="46"/>
      <c r="B55" s="44"/>
      <c r="C55" s="28" t="s">
        <v>172</v>
      </c>
      <c r="D55" s="28" t="s">
        <v>235</v>
      </c>
      <c r="E55" s="28">
        <f>IFERROR(INDEX('файл остатки'!$A$5:$FG$265,MATCH($O$1,'файл остатки'!$A$5:$A$228,0),MATCH(D55,'файл остатки'!$A$5:$FG$5,0)), 0)</f>
        <v>1.5</v>
      </c>
      <c r="F55" s="28">
        <f>IFERROR(INDEX('файл остатки'!$A$5:$FG$265,MATCH($O$2,'файл остатки'!$A$5:$A$228,0),MATCH(D55,'файл остатки'!$A$5:$FG$5,0)), 0)</f>
        <v>0</v>
      </c>
      <c r="G55" s="28">
        <f t="shared" si="3"/>
        <v>0</v>
      </c>
      <c r="H55" s="28">
        <v>0</v>
      </c>
    </row>
    <row r="56" spans="1:8" x14ac:dyDescent="0.2">
      <c r="A56" s="46"/>
      <c r="B56" s="47" t="s">
        <v>160</v>
      </c>
      <c r="C56" s="29" t="s">
        <v>170</v>
      </c>
      <c r="D56" s="29" t="s">
        <v>245</v>
      </c>
      <c r="E56" s="29">
        <f>IFERROR(INDEX('файл остатки'!$A$5:$FG$265,MATCH($O$1,'файл остатки'!$A$5:$A$228,0),MATCH(D56,'файл остатки'!$A$5:$FG$5,0)), 0)</f>
        <v>-3004.8</v>
      </c>
      <c r="F56" s="29">
        <f>IFERROR(INDEX('файл остатки'!$A$5:$FG$265,MATCH($O$2,'файл остатки'!$A$5:$A$228,0),MATCH(D56,'файл остатки'!$A$5:$FG$5,0)), 0)</f>
        <v>0</v>
      </c>
      <c r="G56" s="29">
        <f t="shared" si="3"/>
        <v>-3004.8</v>
      </c>
      <c r="H56" s="29">
        <v>0</v>
      </c>
    </row>
    <row r="57" spans="1:8" x14ac:dyDescent="0.2">
      <c r="A57" s="46"/>
      <c r="B57" s="46"/>
      <c r="C57" s="29" t="s">
        <v>174</v>
      </c>
      <c r="D57" s="29" t="s">
        <v>246</v>
      </c>
      <c r="E57" s="29">
        <f>IFERROR(INDEX('файл остатки'!$A$5:$FG$265,MATCH($O$1,'файл остатки'!$A$5:$A$228,0),MATCH(D57,'файл остатки'!$A$5:$FG$5,0)), 0)</f>
        <v>-463.8</v>
      </c>
      <c r="F57" s="29">
        <f>IFERROR(INDEX('файл остатки'!$A$5:$FG$265,MATCH($O$2,'файл остатки'!$A$5:$A$228,0),MATCH(D57,'файл остатки'!$A$5:$FG$5,0)), 0)</f>
        <v>0</v>
      </c>
      <c r="G57" s="29">
        <f t="shared" si="3"/>
        <v>-463.8</v>
      </c>
      <c r="H57" s="29">
        <v>0</v>
      </c>
    </row>
    <row r="58" spans="1:8" x14ac:dyDescent="0.2">
      <c r="A58" s="46"/>
      <c r="B58" s="46"/>
      <c r="C58" s="29" t="s">
        <v>172</v>
      </c>
      <c r="D58" s="29" t="s">
        <v>247</v>
      </c>
      <c r="E58" s="29">
        <f>IFERROR(INDEX('файл остатки'!$A$5:$FG$265,MATCH($O$1,'файл остатки'!$A$5:$A$228,0),MATCH(D58,'файл остатки'!$A$5:$FG$5,0)), 0)</f>
        <v>-49.5</v>
      </c>
      <c r="F58" s="29">
        <f>IFERROR(INDEX('файл остатки'!$A$5:$FG$265,MATCH($O$2,'файл остатки'!$A$5:$A$228,0),MATCH(D58,'файл остатки'!$A$5:$FG$5,0)), 0)</f>
        <v>0</v>
      </c>
      <c r="G58" s="29">
        <f t="shared" si="3"/>
        <v>-49.5</v>
      </c>
      <c r="H58" s="29">
        <v>0</v>
      </c>
    </row>
    <row r="59" spans="1:8" x14ac:dyDescent="0.2">
      <c r="A59" s="46"/>
      <c r="B59" s="46"/>
      <c r="C59" s="29" t="s">
        <v>180</v>
      </c>
      <c r="D59" s="29" t="s">
        <v>248</v>
      </c>
      <c r="E59" s="29">
        <f>IFERROR(INDEX('файл остатки'!$A$5:$FG$265,MATCH($O$1,'файл остатки'!$A$5:$A$228,0),MATCH(D59,'файл остатки'!$A$5:$FG$5,0)), 0)</f>
        <v>-247.2</v>
      </c>
      <c r="F59" s="29">
        <f>IFERROR(INDEX('файл остатки'!$A$5:$FG$265,MATCH($O$2,'файл остатки'!$A$5:$A$228,0),MATCH(D59,'файл остатки'!$A$5:$FG$5,0)), 0)</f>
        <v>0</v>
      </c>
      <c r="G59" s="29">
        <f t="shared" si="3"/>
        <v>-247.2</v>
      </c>
      <c r="H59" s="29">
        <v>0</v>
      </c>
    </row>
    <row r="60" spans="1:8" x14ac:dyDescent="0.2">
      <c r="A60" s="46"/>
      <c r="B60" s="46"/>
      <c r="C60" s="29" t="s">
        <v>179</v>
      </c>
      <c r="D60" s="29" t="s">
        <v>251</v>
      </c>
      <c r="E60" s="29">
        <f>IFERROR(INDEX('файл остатки'!$A$5:$FG$265,MATCH($O$1,'файл остатки'!$A$5:$A$228,0),MATCH(D60,'файл остатки'!$A$5:$FG$5,0)), 0)</f>
        <v>-231.2</v>
      </c>
      <c r="F60" s="29">
        <f>IFERROR(INDEX('файл остатки'!$A$5:$FG$265,MATCH($O$2,'файл остатки'!$A$5:$A$228,0),MATCH(D60,'файл остатки'!$A$5:$FG$5,0)), 0)</f>
        <v>0</v>
      </c>
      <c r="G60" s="29">
        <f t="shared" si="3"/>
        <v>-231.2</v>
      </c>
      <c r="H60" s="29">
        <v>0</v>
      </c>
    </row>
    <row r="61" spans="1:8" x14ac:dyDescent="0.2">
      <c r="A61" s="46"/>
      <c r="B61" s="46"/>
      <c r="C61" s="29" t="s">
        <v>178</v>
      </c>
      <c r="D61" s="29" t="s">
        <v>252</v>
      </c>
      <c r="E61" s="29">
        <f>IFERROR(INDEX('файл остатки'!$A$5:$FG$265,MATCH($O$1,'файл остатки'!$A$5:$A$228,0),MATCH(D61,'файл остатки'!$A$5:$FG$5,0)), 0)</f>
        <v>-241.2</v>
      </c>
      <c r="F61" s="29">
        <f>IFERROR(INDEX('файл остатки'!$A$5:$FG$265,MATCH($O$2,'файл остатки'!$A$5:$A$228,0),MATCH(D61,'файл остатки'!$A$5:$FG$5,0)), 0)</f>
        <v>0</v>
      </c>
      <c r="G61" s="29">
        <f t="shared" si="3"/>
        <v>-241.2</v>
      </c>
      <c r="H61" s="29">
        <v>0</v>
      </c>
    </row>
    <row r="62" spans="1:8" x14ac:dyDescent="0.2">
      <c r="A62" s="44"/>
      <c r="B62" s="44"/>
      <c r="C62" s="29" t="s">
        <v>167</v>
      </c>
      <c r="D62" s="29" t="s">
        <v>253</v>
      </c>
      <c r="E62" s="29">
        <f>IFERROR(INDEX('файл остатки'!$A$5:$FG$265,MATCH($O$1,'файл остатки'!$A$5:$A$228,0),MATCH(D62,'файл остатки'!$A$5:$FG$5,0)), 0)</f>
        <v>0</v>
      </c>
      <c r="F62" s="29">
        <f>IFERROR(INDEX('файл остатки'!$A$5:$FG$265,MATCH($O$2,'файл остатки'!$A$5:$A$228,0),MATCH(D62,'файл остатки'!$A$5:$FG$5,0)), 0)</f>
        <v>0</v>
      </c>
      <c r="G62" s="29">
        <f t="shared" si="3"/>
        <v>0</v>
      </c>
      <c r="H62" s="29">
        <v>0</v>
      </c>
    </row>
    <row r="65" spans="1:19" x14ac:dyDescent="0.2">
      <c r="A65" s="43" t="s">
        <v>658</v>
      </c>
      <c r="B65" s="41" t="s">
        <v>158</v>
      </c>
      <c r="C65" s="25" t="s">
        <v>169</v>
      </c>
      <c r="D65" s="25" t="s">
        <v>225</v>
      </c>
      <c r="E65" s="25">
        <f>IFERROR(INDEX('файл остатки'!$A$5:$FG$265,MATCH($O$1,'файл остатки'!$A$5:$A$228,0),MATCH(D65,'файл остатки'!$A$5:$FG$5,0)), 0)</f>
        <v>-58.499999999999993</v>
      </c>
      <c r="F65" s="25">
        <f>IFERROR(INDEX('файл остатки'!$A$5:$FG$265,MATCH($O$2,'файл остатки'!$A$5:$A$228,0),MATCH(D65,'файл остатки'!$A$5:$FG$5,0)), 0)</f>
        <v>284.03142857142859</v>
      </c>
      <c r="G65" s="25">
        <v>0</v>
      </c>
      <c r="H65" s="25">
        <v>0</v>
      </c>
      <c r="J65" s="26">
        <v>850</v>
      </c>
      <c r="K65" s="26">
        <f>-(G65 + G66) / J65</f>
        <v>0</v>
      </c>
      <c r="L65" s="26">
        <f>ROUND(K65, 0)</f>
        <v>0</v>
      </c>
      <c r="R65" s="26" t="s">
        <v>659</v>
      </c>
      <c r="S65" s="26">
        <v>13</v>
      </c>
    </row>
    <row r="66" spans="1:19" x14ac:dyDescent="0.2">
      <c r="A66" s="44"/>
      <c r="B66" s="44"/>
      <c r="C66" s="25" t="s">
        <v>660</v>
      </c>
      <c r="D66" s="25" t="s">
        <v>226</v>
      </c>
      <c r="E66" s="25">
        <f>IFERROR(INDEX('файл остатки'!$A$5:$FG$265,MATCH($O$1,'файл остатки'!$A$5:$A$228,0),MATCH(D66,'файл остатки'!$A$5:$FG$5,0)), 0)</f>
        <v>-8</v>
      </c>
      <c r="F66" s="25">
        <f>IFERROR(INDEX('файл остатки'!$A$5:$FG$265,MATCH($O$2,'файл остатки'!$A$5:$A$228,0),MATCH(D66,'файл остатки'!$A$5:$FG$5,0)), 0)</f>
        <v>0</v>
      </c>
      <c r="G66" s="25">
        <v>0</v>
      </c>
      <c r="H66" s="25">
        <f>MIN(E66, 0)</f>
        <v>-8</v>
      </c>
    </row>
    <row r="69" spans="1:19" x14ac:dyDescent="0.2">
      <c r="A69" s="43" t="s">
        <v>658</v>
      </c>
      <c r="B69" s="45" t="s">
        <v>648</v>
      </c>
      <c r="C69" s="28" t="s">
        <v>169</v>
      </c>
      <c r="D69" s="28" t="s">
        <v>229</v>
      </c>
      <c r="E69" s="28">
        <f>IFERROR(INDEX('файл остатки'!$A$5:$FG$265,MATCH($O$1,'файл остатки'!$A$5:$A$228,0),MATCH(D69,'файл остатки'!$A$5:$FG$5,0)), 0)</f>
        <v>93.5</v>
      </c>
      <c r="F69" s="28">
        <f>IFERROR(INDEX('файл остатки'!$A$5:$FG$265,MATCH($O$2,'файл остатки'!$A$5:$A$228,0),MATCH(D69,'файл остатки'!$A$5:$FG$5,0)), 0)</f>
        <v>0</v>
      </c>
      <c r="G69" s="28">
        <f>MIN(E69, 0)</f>
        <v>0</v>
      </c>
      <c r="H69" s="28">
        <v>0</v>
      </c>
      <c r="J69" s="26">
        <v>1000</v>
      </c>
      <c r="K69" s="26">
        <f>-(G69 + G70 + G71) / J69</f>
        <v>0</v>
      </c>
      <c r="L69" s="26">
        <f>ROUND(K69, 0)</f>
        <v>0</v>
      </c>
      <c r="R69" s="26" t="s">
        <v>661</v>
      </c>
      <c r="S69" s="26">
        <v>14</v>
      </c>
    </row>
    <row r="70" spans="1:19" x14ac:dyDescent="0.2">
      <c r="A70" s="46"/>
      <c r="B70" s="44"/>
      <c r="C70" s="28" t="s">
        <v>169</v>
      </c>
      <c r="D70" s="28" t="s">
        <v>242</v>
      </c>
      <c r="E70" s="28">
        <f>IFERROR(INDEX('файл остатки'!$A$5:$FG$265,MATCH($O$1,'файл остатки'!$A$5:$A$228,0),MATCH(D70,'файл остатки'!$A$5:$FG$5,0)), 0)</f>
        <v>35.200000000000003</v>
      </c>
      <c r="F70" s="28">
        <f>IFERROR(INDEX('файл остатки'!$A$5:$FG$265,MATCH($O$2,'файл остатки'!$A$5:$A$228,0),MATCH(D70,'файл остатки'!$A$5:$FG$5,0)), 0)</f>
        <v>0</v>
      </c>
      <c r="G70" s="28">
        <f>MIN(E70, 0)</f>
        <v>0</v>
      </c>
      <c r="H70" s="28">
        <v>0</v>
      </c>
    </row>
    <row r="71" spans="1:19" x14ac:dyDescent="0.2">
      <c r="A71" s="44"/>
      <c r="B71" s="47" t="s">
        <v>160</v>
      </c>
      <c r="C71" s="29" t="s">
        <v>169</v>
      </c>
      <c r="D71" s="29" t="s">
        <v>243</v>
      </c>
      <c r="E71" s="29">
        <f>IFERROR(INDEX('файл остатки'!$A$5:$FG$265,MATCH($O$1,'файл остатки'!$A$5:$A$228,0),MATCH(D71,'файл остатки'!$A$5:$FG$5,0)), 0)</f>
        <v>10.875</v>
      </c>
      <c r="F71" s="29">
        <f>IFERROR(INDEX('файл остатки'!$A$5:$FG$265,MATCH($O$2,'файл остатки'!$A$5:$A$228,0),MATCH(D71,'файл остатки'!$A$5:$FG$5,0)), 0)</f>
        <v>0</v>
      </c>
      <c r="G71" s="29">
        <f>MIN(E71, 0)</f>
        <v>0</v>
      </c>
      <c r="H71" s="29">
        <v>0</v>
      </c>
    </row>
  </sheetData>
  <mergeCells count="21">
    <mergeCell ref="B65:B66"/>
    <mergeCell ref="A65:A66"/>
    <mergeCell ref="B69:B70"/>
    <mergeCell ref="B71"/>
    <mergeCell ref="A69:A71"/>
    <mergeCell ref="B38:B45"/>
    <mergeCell ref="A26:A45"/>
    <mergeCell ref="B48:B55"/>
    <mergeCell ref="B56:B62"/>
    <mergeCell ref="A48:A62"/>
    <mergeCell ref="B13"/>
    <mergeCell ref="B14:B23"/>
    <mergeCell ref="A13:A23"/>
    <mergeCell ref="B26:B29"/>
    <mergeCell ref="B30:B37"/>
    <mergeCell ref="B2"/>
    <mergeCell ref="B3"/>
    <mergeCell ref="A2:A3"/>
    <mergeCell ref="B4:B7"/>
    <mergeCell ref="B8:B10"/>
    <mergeCell ref="A4:A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1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L23" sqref="L2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662</v>
      </c>
      <c r="B1" s="15" t="s">
        <v>632</v>
      </c>
      <c r="C1" s="15" t="s">
        <v>639</v>
      </c>
      <c r="D1" s="15" t="s">
        <v>129</v>
      </c>
      <c r="E1" s="15" t="s">
        <v>633</v>
      </c>
      <c r="F1" s="15" t="s">
        <v>663</v>
      </c>
      <c r="G1" s="15" t="s">
        <v>664</v>
      </c>
      <c r="H1" s="15" t="s">
        <v>665</v>
      </c>
      <c r="I1" s="15" t="s">
        <v>666</v>
      </c>
      <c r="J1" s="15" t="s">
        <v>667</v>
      </c>
      <c r="K1" s="15" t="s">
        <v>668</v>
      </c>
      <c r="L1" s="15" t="s">
        <v>669</v>
      </c>
      <c r="M1" s="16" t="s">
        <v>670</v>
      </c>
      <c r="N1" s="16" t="s">
        <v>671</v>
      </c>
      <c r="O1" s="15" t="s">
        <v>672</v>
      </c>
      <c r="Q1" s="15" t="s">
        <v>673</v>
      </c>
      <c r="R1" s="15" t="s">
        <v>674</v>
      </c>
      <c r="S1" s="15">
        <v>0</v>
      </c>
      <c r="T1" s="14" t="s">
        <v>675</v>
      </c>
      <c r="U1" s="14" t="s">
        <v>676</v>
      </c>
      <c r="V1" s="14" t="s">
        <v>677</v>
      </c>
      <c r="W1" s="14" t="s">
        <v>678</v>
      </c>
      <c r="X1" s="17" t="s">
        <v>679</v>
      </c>
    </row>
    <row r="2" spans="1:24" ht="13.75" customHeight="1" x14ac:dyDescent="0.2">
      <c r="A2" s="32">
        <f t="shared" ref="A2:A18" ca="1" si="0">IF(O2="-", "", 1 + SUM(INDIRECT(ADDRESS(2,COLUMN(R2)) &amp; ":" &amp; ADDRESS(ROW(),COLUMN(R2)))))</f>
        <v>1</v>
      </c>
      <c r="B2" s="33" t="s">
        <v>647</v>
      </c>
      <c r="C2" s="32">
        <v>1000</v>
      </c>
      <c r="D2" s="32" t="s">
        <v>648</v>
      </c>
      <c r="E2" s="32" t="s">
        <v>680</v>
      </c>
      <c r="F2" s="32" t="s">
        <v>680</v>
      </c>
      <c r="G2" s="32" t="s">
        <v>681</v>
      </c>
      <c r="H2" s="32" t="s">
        <v>230</v>
      </c>
      <c r="I2" s="32">
        <v>165</v>
      </c>
      <c r="J2" s="11" t="str">
        <f t="shared" ref="J2:J22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2" ca="1" si="2">IF(M2="", IF(X2=0, "", X2), IF(V2 = "", "", IF(V2/U2 = 0, "", V2/U2)))</f>
        <v/>
      </c>
      <c r="P2" s="1">
        <f t="shared" ref="P2:P22" si="3">IF(O2 = "-", -W2,I2)</f>
        <v>165</v>
      </c>
      <c r="Q2" s="1">
        <f t="shared" ref="Q2:Q22" ca="1" si="4">IF(O2 = "-", SUM(INDIRECT(ADDRESS(2,COLUMN(P2)) &amp; ":" &amp; ADDRESS(ROW(),COLUMN(P2)))), 0)</f>
        <v>0</v>
      </c>
      <c r="R2" s="1">
        <f t="shared" ref="R2:R22" si="5">IF(O2="-",1,0)</f>
        <v>0</v>
      </c>
      <c r="S2" s="1">
        <f t="shared" ref="S2:S22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22" si="7">8000/1000</f>
        <v>8</v>
      </c>
      <c r="V2" s="1">
        <f t="shared" ref="V2:V22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2" si="9">IF(V2 = "", "", V2/U2)</f>
        <v>0</v>
      </c>
      <c r="X2" s="1" t="str">
        <f t="shared" ref="X2:X22" ca="1" si="10">IF(O2="", "", MAX(ROUND(-(INDIRECT("S" &amp; ROW() - 1) - S2)/1000, 0), 1) * 1000)</f>
        <v/>
      </c>
    </row>
    <row r="3" spans="1:24" ht="13.75" customHeight="1" x14ac:dyDescent="0.2">
      <c r="A3" s="32">
        <f t="shared" ca="1" si="0"/>
        <v>1</v>
      </c>
      <c r="B3" s="32" t="s">
        <v>647</v>
      </c>
      <c r="C3" s="32">
        <v>1000</v>
      </c>
      <c r="D3" s="32" t="s">
        <v>648</v>
      </c>
      <c r="E3" s="32" t="s">
        <v>680</v>
      </c>
      <c r="F3" s="32" t="s">
        <v>680</v>
      </c>
      <c r="G3" s="32" t="s">
        <v>681</v>
      </c>
      <c r="H3" s="32" t="s">
        <v>231</v>
      </c>
      <c r="I3" s="32">
        <v>457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457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2">
        <f t="shared" ca="1" si="0"/>
        <v>1</v>
      </c>
      <c r="B4" s="32" t="s">
        <v>647</v>
      </c>
      <c r="C4" s="32">
        <v>1000</v>
      </c>
      <c r="D4" s="32" t="s">
        <v>648</v>
      </c>
      <c r="E4" s="32" t="s">
        <v>680</v>
      </c>
      <c r="F4" s="32" t="s">
        <v>680</v>
      </c>
      <c r="G4" s="32" t="s">
        <v>681</v>
      </c>
      <c r="H4" s="32" t="s">
        <v>234</v>
      </c>
      <c r="I4" s="32">
        <v>390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390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4" t="str">
        <f t="shared" ca="1" si="0"/>
        <v/>
      </c>
      <c r="B5" s="34" t="s">
        <v>682</v>
      </c>
      <c r="C5" s="34" t="s">
        <v>682</v>
      </c>
      <c r="D5" s="34" t="s">
        <v>682</v>
      </c>
      <c r="E5" s="34" t="s">
        <v>682</v>
      </c>
      <c r="F5" s="34" t="s">
        <v>682</v>
      </c>
      <c r="G5" s="34" t="s">
        <v>682</v>
      </c>
      <c r="H5" s="34" t="s">
        <v>682</v>
      </c>
      <c r="J5" s="11">
        <f t="shared" ca="1" si="1"/>
        <v>-12</v>
      </c>
      <c r="K5" s="34"/>
      <c r="M5" s="35">
        <v>8000</v>
      </c>
      <c r="N5" s="18">
        <f t="shared" si="2"/>
        <v>1000</v>
      </c>
      <c r="O5" s="34" t="s">
        <v>682</v>
      </c>
      <c r="P5" s="1">
        <f t="shared" si="3"/>
        <v>-1000</v>
      </c>
      <c r="Q5" s="1">
        <f t="shared" ca="1" si="4"/>
        <v>12</v>
      </c>
      <c r="R5" s="1">
        <f t="shared" si="5"/>
        <v>1</v>
      </c>
      <c r="S5" s="1">
        <f t="shared" ca="1" si="6"/>
        <v>12</v>
      </c>
      <c r="T5" s="1" t="str">
        <f>IF(H5="","",VLOOKUP(H5,'Вода SKU'!$A$1:$B$150,2,0))</f>
        <v>-</v>
      </c>
      <c r="U5" s="1">
        <f t="shared" si="7"/>
        <v>8</v>
      </c>
      <c r="V5" s="1">
        <f t="shared" si="8"/>
        <v>8000</v>
      </c>
      <c r="W5" s="1">
        <f t="shared" si="9"/>
        <v>1000</v>
      </c>
      <c r="X5" s="1">
        <f t="shared" ca="1" si="10"/>
        <v>1000</v>
      </c>
    </row>
    <row r="6" spans="1:24" ht="13.75" customHeight="1" x14ac:dyDescent="0.2">
      <c r="A6" s="32">
        <f t="shared" ca="1" si="0"/>
        <v>2</v>
      </c>
      <c r="B6" s="32" t="s">
        <v>656</v>
      </c>
      <c r="C6" s="32">
        <v>1000</v>
      </c>
      <c r="D6" s="32" t="s">
        <v>648</v>
      </c>
      <c r="E6" s="32" t="s">
        <v>680</v>
      </c>
      <c r="F6" s="32" t="s">
        <v>680</v>
      </c>
      <c r="G6" s="32" t="s">
        <v>681</v>
      </c>
      <c r="H6" s="32" t="s">
        <v>234</v>
      </c>
      <c r="I6" s="32">
        <v>570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570</v>
      </c>
      <c r="Q6" s="1">
        <f t="shared" ca="1" si="4"/>
        <v>0</v>
      </c>
      <c r="R6" s="1">
        <f t="shared" si="5"/>
        <v>0</v>
      </c>
      <c r="S6" s="1">
        <f t="shared" ca="1" si="6"/>
        <v>12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2">
        <f t="shared" ca="1" si="0"/>
        <v>2</v>
      </c>
      <c r="B7" s="32" t="s">
        <v>656</v>
      </c>
      <c r="C7" s="32">
        <v>1000</v>
      </c>
      <c r="D7" s="32" t="s">
        <v>648</v>
      </c>
      <c r="E7" s="32" t="s">
        <v>683</v>
      </c>
      <c r="F7" s="32" t="s">
        <v>683</v>
      </c>
      <c r="G7" s="32" t="s">
        <v>681</v>
      </c>
      <c r="H7" s="32" t="s">
        <v>236</v>
      </c>
      <c r="I7" s="32">
        <v>403</v>
      </c>
      <c r="J7" s="11" t="str">
        <f t="shared" ca="1" si="1"/>
        <v/>
      </c>
      <c r="K7" s="34">
        <v>1</v>
      </c>
      <c r="M7" s="19"/>
      <c r="N7" s="18" t="str">
        <f t="shared" ca="1" si="2"/>
        <v/>
      </c>
      <c r="P7" s="1">
        <f t="shared" si="3"/>
        <v>403</v>
      </c>
      <c r="Q7" s="1">
        <f t="shared" ca="1" si="4"/>
        <v>0</v>
      </c>
      <c r="R7" s="1">
        <f t="shared" si="5"/>
        <v>0</v>
      </c>
      <c r="S7" s="1">
        <f t="shared" ca="1" si="6"/>
        <v>12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4" t="str">
        <f t="shared" ca="1" si="0"/>
        <v/>
      </c>
      <c r="B8" s="34" t="s">
        <v>682</v>
      </c>
      <c r="C8" s="34" t="s">
        <v>682</v>
      </c>
      <c r="D8" s="34" t="s">
        <v>682</v>
      </c>
      <c r="E8" s="34" t="s">
        <v>682</v>
      </c>
      <c r="F8" s="34" t="s">
        <v>682</v>
      </c>
      <c r="G8" s="34" t="s">
        <v>682</v>
      </c>
      <c r="H8" s="34" t="s">
        <v>682</v>
      </c>
      <c r="J8" s="11">
        <f t="shared" ca="1" si="1"/>
        <v>27</v>
      </c>
      <c r="K8" s="34"/>
      <c r="M8" s="35">
        <v>8000</v>
      </c>
      <c r="N8" s="18">
        <f t="shared" si="2"/>
        <v>1000</v>
      </c>
      <c r="O8" s="34" t="s">
        <v>682</v>
      </c>
      <c r="P8" s="1">
        <f t="shared" si="3"/>
        <v>-1000</v>
      </c>
      <c r="Q8" s="1">
        <f t="shared" ca="1" si="4"/>
        <v>-15</v>
      </c>
      <c r="R8" s="1">
        <f t="shared" si="5"/>
        <v>1</v>
      </c>
      <c r="S8" s="1">
        <f t="shared" ca="1" si="6"/>
        <v>-15</v>
      </c>
      <c r="T8" s="1" t="str">
        <f>IF(H8="","",VLOOKUP(H8,'Вода SKU'!$A$1:$B$150,2,0))</f>
        <v>-</v>
      </c>
      <c r="U8" s="1">
        <f t="shared" si="7"/>
        <v>8</v>
      </c>
      <c r="V8" s="1">
        <f t="shared" si="8"/>
        <v>8000</v>
      </c>
      <c r="W8" s="1">
        <f t="shared" si="9"/>
        <v>1000</v>
      </c>
      <c r="X8" s="1">
        <f t="shared" ca="1" si="10"/>
        <v>1000</v>
      </c>
    </row>
    <row r="9" spans="1:24" ht="13.75" customHeight="1" x14ac:dyDescent="0.2">
      <c r="A9" s="32">
        <f t="shared" ca="1" si="0"/>
        <v>3</v>
      </c>
      <c r="B9" s="32" t="s">
        <v>656</v>
      </c>
      <c r="C9" s="32">
        <v>1000</v>
      </c>
      <c r="D9" s="32" t="s">
        <v>648</v>
      </c>
      <c r="E9" s="32" t="s">
        <v>683</v>
      </c>
      <c r="F9" s="32" t="s">
        <v>683</v>
      </c>
      <c r="G9" s="32" t="s">
        <v>681</v>
      </c>
      <c r="H9" s="32" t="s">
        <v>232</v>
      </c>
      <c r="I9" s="32">
        <v>1000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1000</v>
      </c>
      <c r="Q9" s="1">
        <f t="shared" ca="1" si="4"/>
        <v>0</v>
      </c>
      <c r="R9" s="1">
        <f t="shared" si="5"/>
        <v>0</v>
      </c>
      <c r="S9" s="1">
        <f t="shared" ca="1" si="6"/>
        <v>-15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75" customHeight="1" x14ac:dyDescent="0.2">
      <c r="A10" s="34" t="str">
        <f t="shared" ca="1" si="0"/>
        <v/>
      </c>
      <c r="B10" s="34" t="s">
        <v>682</v>
      </c>
      <c r="C10" s="34" t="s">
        <v>682</v>
      </c>
      <c r="D10" s="34" t="s">
        <v>682</v>
      </c>
      <c r="E10" s="34" t="s">
        <v>682</v>
      </c>
      <c r="F10" s="34" t="s">
        <v>682</v>
      </c>
      <c r="G10" s="34" t="s">
        <v>682</v>
      </c>
      <c r="H10" s="34" t="s">
        <v>682</v>
      </c>
      <c r="J10" s="11">
        <f t="shared" ca="1" si="1"/>
        <v>0</v>
      </c>
      <c r="K10" s="34"/>
      <c r="M10" s="35">
        <v>8000</v>
      </c>
      <c r="N10" s="18">
        <f t="shared" si="2"/>
        <v>1000</v>
      </c>
      <c r="O10" s="34" t="s">
        <v>682</v>
      </c>
      <c r="P10" s="1">
        <f t="shared" si="3"/>
        <v>-1000</v>
      </c>
      <c r="Q10" s="1">
        <f t="shared" ca="1" si="4"/>
        <v>-15</v>
      </c>
      <c r="R10" s="1">
        <f t="shared" si="5"/>
        <v>1</v>
      </c>
      <c r="S10" s="1">
        <f t="shared" ca="1" si="6"/>
        <v>-15</v>
      </c>
      <c r="T10" s="1" t="str">
        <f>IF(H10="","",VLOOKUP(H10,'Вода SKU'!$A$1:$B$150,2,0))</f>
        <v>-</v>
      </c>
      <c r="U10" s="1">
        <f t="shared" si="7"/>
        <v>8</v>
      </c>
      <c r="V10" s="1">
        <f t="shared" si="8"/>
        <v>8000</v>
      </c>
      <c r="W10" s="1">
        <f t="shared" si="9"/>
        <v>1000</v>
      </c>
      <c r="X10" s="1">
        <f t="shared" ca="1" si="10"/>
        <v>1000</v>
      </c>
    </row>
    <row r="11" spans="1:24" ht="13.75" customHeight="1" x14ac:dyDescent="0.2">
      <c r="A11" s="32">
        <f ca="1">IF(O11="-", "", 1 + SUM(INDIRECT(ADDRESS(2,COLUMN(R11)) &amp; ":" &amp; ADDRESS(ROW(),COLUMN(R11)))))</f>
        <v>4</v>
      </c>
      <c r="B11" s="32" t="s">
        <v>656</v>
      </c>
      <c r="C11" s="32">
        <v>1000</v>
      </c>
      <c r="D11" s="32" t="s">
        <v>648</v>
      </c>
      <c r="E11" s="32" t="s">
        <v>683</v>
      </c>
      <c r="F11" s="32" t="s">
        <v>683</v>
      </c>
      <c r="G11" s="32" t="s">
        <v>681</v>
      </c>
      <c r="H11" s="32" t="s">
        <v>232</v>
      </c>
      <c r="I11" s="32">
        <v>290</v>
      </c>
      <c r="J11" s="11" t="str">
        <f ca="1">IF(M11="", IF(O11="","",X11+(INDIRECT("S" &amp; ROW() - 1) - S11)),IF(O11="", "", INDIRECT("S" &amp; ROW() - 1) - S11))</f>
        <v/>
      </c>
      <c r="K11" s="34">
        <v>1</v>
      </c>
      <c r="M11" s="19"/>
      <c r="N11" s="18" t="str">
        <f ca="1">IF(M11="", IF(X11=0, "", X11), IF(V11 = "", "", IF(V11/U11 = 0, "", V11/U11)))</f>
        <v/>
      </c>
      <c r="P11" s="1">
        <f>IF(O11 = "-", -W11,I11)</f>
        <v>290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-15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S11)/1000, 0), 1) * 1000)</f>
        <v/>
      </c>
    </row>
    <row r="12" spans="1:24" ht="13.75" customHeight="1" x14ac:dyDescent="0.2">
      <c r="A12" s="36">
        <f t="shared" ca="1" si="0"/>
        <v>4</v>
      </c>
      <c r="B12" s="36" t="s">
        <v>656</v>
      </c>
      <c r="C12" s="36">
        <v>1000</v>
      </c>
      <c r="D12" s="36" t="s">
        <v>160</v>
      </c>
      <c r="E12" s="36" t="s">
        <v>684</v>
      </c>
      <c r="F12" s="36" t="s">
        <v>684</v>
      </c>
      <c r="G12" s="36" t="s">
        <v>681</v>
      </c>
      <c r="H12" s="36" t="s">
        <v>246</v>
      </c>
      <c r="I12" s="36">
        <v>165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165</v>
      </c>
      <c r="Q12" s="1">
        <f t="shared" ca="1" si="4"/>
        <v>0</v>
      </c>
      <c r="R12" s="1">
        <f t="shared" si="5"/>
        <v>0</v>
      </c>
      <c r="S12" s="1">
        <f t="shared" ca="1" si="6"/>
        <v>-15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6">
        <f t="shared" ca="1" si="0"/>
        <v>4</v>
      </c>
      <c r="B13" s="36" t="s">
        <v>656</v>
      </c>
      <c r="C13" s="36">
        <v>1000</v>
      </c>
      <c r="D13" s="36" t="s">
        <v>160</v>
      </c>
      <c r="E13" s="36" t="s">
        <v>684</v>
      </c>
      <c r="F13" s="36" t="s">
        <v>684</v>
      </c>
      <c r="G13" s="36" t="s">
        <v>681</v>
      </c>
      <c r="H13" s="36" t="s">
        <v>245</v>
      </c>
      <c r="I13" s="36">
        <v>545</v>
      </c>
      <c r="J13" s="11" t="str">
        <f t="shared" ca="1" si="1"/>
        <v/>
      </c>
      <c r="K13" s="34">
        <v>1</v>
      </c>
      <c r="M13" s="19"/>
      <c r="N13" s="18" t="str">
        <f t="shared" ca="1" si="2"/>
        <v/>
      </c>
      <c r="P13" s="1">
        <f t="shared" si="3"/>
        <v>545</v>
      </c>
      <c r="Q13" s="1">
        <f t="shared" ca="1" si="4"/>
        <v>0</v>
      </c>
      <c r="R13" s="1">
        <f t="shared" si="5"/>
        <v>0</v>
      </c>
      <c r="S13" s="1">
        <f t="shared" ca="1" si="6"/>
        <v>-15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ht="13.75" customHeight="1" x14ac:dyDescent="0.2">
      <c r="A14" s="34" t="str">
        <f t="shared" ca="1" si="0"/>
        <v/>
      </c>
      <c r="B14" s="34" t="s">
        <v>682</v>
      </c>
      <c r="C14" s="34" t="s">
        <v>682</v>
      </c>
      <c r="D14" s="34" t="s">
        <v>682</v>
      </c>
      <c r="E14" s="34" t="s">
        <v>682</v>
      </c>
      <c r="F14" s="34" t="s">
        <v>682</v>
      </c>
      <c r="G14" s="34" t="s">
        <v>682</v>
      </c>
      <c r="H14" s="34" t="s">
        <v>682</v>
      </c>
      <c r="J14" s="11">
        <f t="shared" ca="1" si="1"/>
        <v>0</v>
      </c>
      <c r="K14" s="34"/>
      <c r="M14" s="35">
        <v>8000</v>
      </c>
      <c r="N14" s="18">
        <f t="shared" si="2"/>
        <v>1000</v>
      </c>
      <c r="O14" s="34" t="s">
        <v>682</v>
      </c>
      <c r="P14" s="1">
        <f t="shared" si="3"/>
        <v>-1000</v>
      </c>
      <c r="Q14" s="1">
        <f t="shared" ca="1" si="4"/>
        <v>-15</v>
      </c>
      <c r="R14" s="1">
        <f t="shared" si="5"/>
        <v>1</v>
      </c>
      <c r="S14" s="1">
        <f t="shared" ca="1" si="6"/>
        <v>-15</v>
      </c>
      <c r="T14" s="1" t="str">
        <f>IF(H14="","",VLOOKUP(H14,'Вода SKU'!$A$1:$B$150,2,0))</f>
        <v>-</v>
      </c>
      <c r="U14" s="1">
        <f t="shared" si="7"/>
        <v>8</v>
      </c>
      <c r="V14" s="1">
        <f t="shared" si="8"/>
        <v>8000</v>
      </c>
      <c r="W14" s="1">
        <f t="shared" si="9"/>
        <v>1000</v>
      </c>
      <c r="X14" s="1">
        <f t="shared" ca="1" si="10"/>
        <v>1000</v>
      </c>
    </row>
    <row r="15" spans="1:24" ht="13.75" customHeight="1" x14ac:dyDescent="0.2">
      <c r="A15" s="36">
        <f t="shared" ca="1" si="0"/>
        <v>5</v>
      </c>
      <c r="B15" s="36" t="s">
        <v>656</v>
      </c>
      <c r="C15" s="36">
        <v>1000</v>
      </c>
      <c r="D15" s="36" t="s">
        <v>160</v>
      </c>
      <c r="E15" s="36" t="s">
        <v>684</v>
      </c>
      <c r="F15" s="36" t="s">
        <v>684</v>
      </c>
      <c r="G15" s="36" t="s">
        <v>681</v>
      </c>
      <c r="H15" s="36" t="s">
        <v>245</v>
      </c>
      <c r="I15" s="36">
        <v>1000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1000</v>
      </c>
      <c r="Q15" s="1">
        <f t="shared" ca="1" si="4"/>
        <v>0</v>
      </c>
      <c r="R15" s="1">
        <f t="shared" si="5"/>
        <v>0</v>
      </c>
      <c r="S15" s="1">
        <f t="shared" ca="1" si="6"/>
        <v>-15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ht="13.75" customHeight="1" x14ac:dyDescent="0.2">
      <c r="A16" s="34" t="str">
        <f t="shared" ca="1" si="0"/>
        <v/>
      </c>
      <c r="B16" s="34" t="s">
        <v>682</v>
      </c>
      <c r="C16" s="34" t="s">
        <v>682</v>
      </c>
      <c r="D16" s="34" t="s">
        <v>682</v>
      </c>
      <c r="E16" s="34" t="s">
        <v>682</v>
      </c>
      <c r="F16" s="34" t="s">
        <v>682</v>
      </c>
      <c r="G16" s="34" t="s">
        <v>682</v>
      </c>
      <c r="H16" s="34" t="s">
        <v>682</v>
      </c>
      <c r="J16" s="11">
        <f t="shared" ca="1" si="1"/>
        <v>0</v>
      </c>
      <c r="K16" s="34"/>
      <c r="M16" s="35">
        <v>8000</v>
      </c>
      <c r="N16" s="18">
        <f t="shared" si="2"/>
        <v>1000</v>
      </c>
      <c r="O16" s="34" t="s">
        <v>682</v>
      </c>
      <c r="P16" s="1">
        <f t="shared" si="3"/>
        <v>-1000</v>
      </c>
      <c r="Q16" s="1">
        <f t="shared" ca="1" si="4"/>
        <v>-15</v>
      </c>
      <c r="R16" s="1">
        <f t="shared" si="5"/>
        <v>1</v>
      </c>
      <c r="S16" s="1">
        <f t="shared" ca="1" si="6"/>
        <v>-15</v>
      </c>
      <c r="T16" s="1" t="str">
        <f>IF(H16="","",VLOOKUP(H16,'Вода SKU'!$A$1:$B$150,2,0))</f>
        <v>-</v>
      </c>
      <c r="U16" s="1">
        <f t="shared" si="7"/>
        <v>8</v>
      </c>
      <c r="V16" s="1">
        <f t="shared" si="8"/>
        <v>8000</v>
      </c>
      <c r="W16" s="1">
        <f t="shared" si="9"/>
        <v>1000</v>
      </c>
      <c r="X16" s="1">
        <f t="shared" ca="1" si="10"/>
        <v>1000</v>
      </c>
    </row>
    <row r="17" spans="1:24" ht="13.75" customHeight="1" x14ac:dyDescent="0.2">
      <c r="A17" s="36">
        <f t="shared" ca="1" si="0"/>
        <v>6</v>
      </c>
      <c r="B17" s="36" t="s">
        <v>656</v>
      </c>
      <c r="C17" s="36">
        <v>1000</v>
      </c>
      <c r="D17" s="36" t="s">
        <v>160</v>
      </c>
      <c r="E17" s="36" t="s">
        <v>684</v>
      </c>
      <c r="F17" s="36" t="s">
        <v>684</v>
      </c>
      <c r="G17" s="36" t="s">
        <v>681</v>
      </c>
      <c r="H17" s="36" t="s">
        <v>245</v>
      </c>
      <c r="I17" s="36">
        <v>1000</v>
      </c>
      <c r="J17" s="11" t="str">
        <f t="shared" ca="1" si="1"/>
        <v/>
      </c>
      <c r="K17" s="34">
        <v>1</v>
      </c>
      <c r="M17" s="19"/>
      <c r="N17" s="18" t="str">
        <f t="shared" ca="1" si="2"/>
        <v/>
      </c>
      <c r="P17" s="1">
        <f t="shared" si="3"/>
        <v>1000</v>
      </c>
      <c r="Q17" s="1">
        <f t="shared" ca="1" si="4"/>
        <v>0</v>
      </c>
      <c r="R17" s="1">
        <f t="shared" si="5"/>
        <v>0</v>
      </c>
      <c r="S17" s="1">
        <f t="shared" ca="1" si="6"/>
        <v>-15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4" t="str">
        <f t="shared" ca="1" si="0"/>
        <v/>
      </c>
      <c r="B18" s="34" t="s">
        <v>682</v>
      </c>
      <c r="C18" s="34" t="s">
        <v>682</v>
      </c>
      <c r="D18" s="34" t="s">
        <v>682</v>
      </c>
      <c r="E18" s="34" t="s">
        <v>682</v>
      </c>
      <c r="F18" s="34" t="s">
        <v>682</v>
      </c>
      <c r="G18" s="34" t="s">
        <v>682</v>
      </c>
      <c r="H18" s="34" t="s">
        <v>682</v>
      </c>
      <c r="J18" s="11">
        <f t="shared" ca="1" si="1"/>
        <v>0</v>
      </c>
      <c r="K18" s="34"/>
      <c r="M18" s="35">
        <v>8000</v>
      </c>
      <c r="N18" s="18">
        <f t="shared" si="2"/>
        <v>1000</v>
      </c>
      <c r="O18" s="34" t="s">
        <v>682</v>
      </c>
      <c r="P18" s="1">
        <f t="shared" si="3"/>
        <v>-1000</v>
      </c>
      <c r="Q18" s="1">
        <f t="shared" ca="1" si="4"/>
        <v>-15</v>
      </c>
      <c r="R18" s="1">
        <f t="shared" si="5"/>
        <v>1</v>
      </c>
      <c r="S18" s="1">
        <f t="shared" ca="1" si="6"/>
        <v>-15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8000</v>
      </c>
      <c r="W18" s="1">
        <f t="shared" si="9"/>
        <v>1000</v>
      </c>
      <c r="X18" s="1">
        <f t="shared" ca="1" si="10"/>
        <v>1000</v>
      </c>
    </row>
    <row r="19" spans="1:24" ht="13.75" customHeight="1" x14ac:dyDescent="0.2">
      <c r="J19" s="11" t="str">
        <f t="shared" ca="1" si="1"/>
        <v/>
      </c>
      <c r="M19" s="19"/>
      <c r="N19" s="18" t="str">
        <f t="shared" ca="1" si="2"/>
        <v/>
      </c>
      <c r="P19" s="1">
        <f t="shared" si="3"/>
        <v>0</v>
      </c>
      <c r="Q19" s="1">
        <f t="shared" ca="1" si="4"/>
        <v>0</v>
      </c>
      <c r="R19" s="1">
        <f t="shared" si="5"/>
        <v>0</v>
      </c>
      <c r="S19" s="1">
        <f t="shared" ca="1" si="6"/>
        <v>-15</v>
      </c>
      <c r="T19" s="1" t="str">
        <f>IF(H19="","",VLOOKUP(H19,'Вода SKU'!$A$1:$B$150,2,0))</f>
        <v/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J20" s="11" t="str">
        <f t="shared" ca="1" si="1"/>
        <v/>
      </c>
      <c r="M20" s="19"/>
      <c r="N20" s="18" t="str">
        <f t="shared" ca="1" si="2"/>
        <v/>
      </c>
      <c r="P20" s="1">
        <f t="shared" si="3"/>
        <v>0</v>
      </c>
      <c r="Q20" s="1">
        <f t="shared" ca="1" si="4"/>
        <v>0</v>
      </c>
      <c r="R20" s="1">
        <f t="shared" si="5"/>
        <v>0</v>
      </c>
      <c r="S20" s="1">
        <f t="shared" ca="1" si="6"/>
        <v>-15</v>
      </c>
      <c r="T20" s="1" t="str">
        <f>IF(H20="","",VLOOKUP(H20,'Вода SKU'!$A$1:$B$150,2,0))</f>
        <v/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3.75" customHeight="1" x14ac:dyDescent="0.2">
      <c r="J21" s="11" t="str">
        <f t="shared" ca="1" si="1"/>
        <v/>
      </c>
      <c r="M21" s="19"/>
      <c r="N21" s="18" t="str">
        <f t="shared" ca="1" si="2"/>
        <v/>
      </c>
      <c r="P21" s="1">
        <f t="shared" si="3"/>
        <v>0</v>
      </c>
      <c r="Q21" s="1">
        <f t="shared" ca="1" si="4"/>
        <v>0</v>
      </c>
      <c r="R21" s="1">
        <f t="shared" si="5"/>
        <v>0</v>
      </c>
      <c r="S21" s="1">
        <f t="shared" ca="1" si="6"/>
        <v>-15</v>
      </c>
      <c r="T21" s="1" t="str">
        <f>IF(H21="","",VLOOKUP(H21,'Вода SKU'!$A$1:$B$150,2,0))</f>
        <v/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J22" s="11" t="str">
        <f t="shared" ca="1" si="1"/>
        <v/>
      </c>
      <c r="M22" s="19"/>
      <c r="N22" s="18" t="str">
        <f t="shared" ca="1" si="2"/>
        <v/>
      </c>
      <c r="P22" s="1">
        <f t="shared" si="3"/>
        <v>0</v>
      </c>
      <c r="Q22" s="1">
        <f t="shared" ca="1" si="4"/>
        <v>0</v>
      </c>
      <c r="R22" s="1">
        <f t="shared" si="5"/>
        <v>0</v>
      </c>
      <c r="S22" s="1">
        <f t="shared" ca="1" si="6"/>
        <v>-15</v>
      </c>
      <c r="T22" s="1" t="str">
        <f>IF(H22="","",VLOOKUP(H22,'Вода SKU'!$A$1:$B$150,2,0))</f>
        <v/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J23" s="11" t="str">
        <f t="shared" ref="J23:J54" ca="1" si="11">IF(M23="", IF(O23="","",X23+(INDIRECT("S" &amp; ROW() - 1) - S23)),IF(O23="", "", INDIRECT("S" &amp; ROW() - 1) - S23))</f>
        <v/>
      </c>
      <c r="M23" s="19"/>
      <c r="N23" s="18" t="str">
        <f t="shared" ref="N23:N54" ca="1" si="12">IF(M23="", IF(X23=0, "", X23), IF(V23 = "", "", IF(V23/U23 = 0, "", V23/U23)))</f>
        <v/>
      </c>
      <c r="P23" s="1">
        <f t="shared" ref="P23:P54" si="13">IF(O23 = "-", -W23,I23)</f>
        <v>0</v>
      </c>
      <c r="Q23" s="1">
        <f t="shared" ref="Q23:Q54" ca="1" si="14">IF(O23 = "-", SUM(INDIRECT(ADDRESS(2,COLUMN(P23)) &amp; ":" &amp; ADDRESS(ROW(),COLUMN(P23)))), 0)</f>
        <v>0</v>
      </c>
      <c r="R23" s="1">
        <f t="shared" ref="R23:R54" si="15">IF(O23="-",1,0)</f>
        <v>0</v>
      </c>
      <c r="S23" s="1">
        <f t="shared" ref="S23:S54" ca="1" si="16">IF(Q23 = 0, INDIRECT("S" &amp; ROW() - 1), Q23)</f>
        <v>-15</v>
      </c>
      <c r="T23" s="1" t="str">
        <f>IF(H23="","",VLOOKUP(H23,'Вода SKU'!$A$1:$B$150,2,0))</f>
        <v/>
      </c>
      <c r="U23" s="1">
        <f t="shared" ref="U23:U54" si="17">8000/1000</f>
        <v>8</v>
      </c>
      <c r="V23" s="1">
        <f t="shared" ref="V23:V54" si="18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t="shared" ref="W23:W54" si="19">IF(V23 = "", "", V23/U23)</f>
        <v>0</v>
      </c>
      <c r="X23" s="1" t="str">
        <f t="shared" ref="X23:X54" ca="1" si="20">IF(O23="", "", MAX(ROUND(-(INDIRECT("S" &amp; ROW() - 1) - S23)/1000, 0), 1) * 1000)</f>
        <v/>
      </c>
    </row>
    <row r="24" spans="1:24" ht="13.75" customHeight="1" x14ac:dyDescent="0.2">
      <c r="J24" s="11" t="str">
        <f t="shared" ca="1" si="11"/>
        <v/>
      </c>
      <c r="M24" s="19"/>
      <c r="N24" s="18" t="str">
        <f t="shared" ca="1" si="12"/>
        <v/>
      </c>
      <c r="P24" s="1">
        <f t="shared" si="13"/>
        <v>0</v>
      </c>
      <c r="Q24" s="1">
        <f t="shared" ca="1" si="14"/>
        <v>0</v>
      </c>
      <c r="R24" s="1">
        <f t="shared" si="15"/>
        <v>0</v>
      </c>
      <c r="S24" s="1">
        <f t="shared" ca="1" si="16"/>
        <v>-15</v>
      </c>
      <c r="T24" s="1" t="str">
        <f>IF(H24="","",VLOOKUP(H24,'Вода SKU'!$A$1:$B$150,2,0))</f>
        <v/>
      </c>
      <c r="U24" s="1">
        <f t="shared" si="17"/>
        <v>8</v>
      </c>
      <c r="V24" s="1">
        <f t="shared" si="18"/>
        <v>0</v>
      </c>
      <c r="W24" s="1">
        <f t="shared" si="19"/>
        <v>0</v>
      </c>
      <c r="X24" s="1" t="str">
        <f t="shared" ca="1" si="20"/>
        <v/>
      </c>
    </row>
    <row r="25" spans="1:24" ht="13.75" customHeight="1" x14ac:dyDescent="0.2">
      <c r="J25" s="11" t="str">
        <f t="shared" ca="1" si="11"/>
        <v/>
      </c>
      <c r="M25" s="19"/>
      <c r="N25" s="18" t="str">
        <f t="shared" ca="1" si="12"/>
        <v/>
      </c>
      <c r="P25" s="1">
        <f t="shared" si="13"/>
        <v>0</v>
      </c>
      <c r="Q25" s="1">
        <f t="shared" ca="1" si="14"/>
        <v>0</v>
      </c>
      <c r="R25" s="1">
        <f t="shared" si="15"/>
        <v>0</v>
      </c>
      <c r="S25" s="1">
        <f t="shared" ca="1" si="16"/>
        <v>-15</v>
      </c>
      <c r="T25" s="1" t="str">
        <f>IF(H25="","",VLOOKUP(H25,'Вода SKU'!$A$1:$B$150,2,0))</f>
        <v/>
      </c>
      <c r="U25" s="1">
        <f t="shared" si="17"/>
        <v>8</v>
      </c>
      <c r="V25" s="1">
        <f t="shared" si="18"/>
        <v>0</v>
      </c>
      <c r="W25" s="1">
        <f t="shared" si="19"/>
        <v>0</v>
      </c>
      <c r="X25" s="1" t="str">
        <f t="shared" ca="1" si="20"/>
        <v/>
      </c>
    </row>
    <row r="26" spans="1:24" ht="13.75" customHeight="1" x14ac:dyDescent="0.2">
      <c r="J26" s="11" t="str">
        <f t="shared" ca="1" si="11"/>
        <v/>
      </c>
      <c r="M26" s="19"/>
      <c r="N26" s="18" t="str">
        <f t="shared" ca="1" si="12"/>
        <v/>
      </c>
      <c r="P26" s="1">
        <f t="shared" si="13"/>
        <v>0</v>
      </c>
      <c r="Q26" s="1">
        <f t="shared" ca="1" si="14"/>
        <v>0</v>
      </c>
      <c r="R26" s="1">
        <f t="shared" si="15"/>
        <v>0</v>
      </c>
      <c r="S26" s="1">
        <f t="shared" ca="1" si="16"/>
        <v>-15</v>
      </c>
      <c r="T26" s="1" t="str">
        <f>IF(H26="","",VLOOKUP(H26,'Вода SKU'!$A$1:$B$150,2,0))</f>
        <v/>
      </c>
      <c r="U26" s="1">
        <f t="shared" si="17"/>
        <v>8</v>
      </c>
      <c r="V26" s="1">
        <f t="shared" si="18"/>
        <v>0</v>
      </c>
      <c r="W26" s="1">
        <f t="shared" si="19"/>
        <v>0</v>
      </c>
      <c r="X26" s="1" t="str">
        <f t="shared" ca="1" si="20"/>
        <v/>
      </c>
    </row>
    <row r="27" spans="1:24" ht="13.75" customHeight="1" x14ac:dyDescent="0.2">
      <c r="J27" s="11" t="str">
        <f t="shared" ca="1" si="11"/>
        <v/>
      </c>
      <c r="M27" s="19"/>
      <c r="N27" s="18" t="str">
        <f t="shared" ca="1" si="12"/>
        <v/>
      </c>
      <c r="P27" s="1">
        <f t="shared" si="13"/>
        <v>0</v>
      </c>
      <c r="Q27" s="1">
        <f t="shared" ca="1" si="14"/>
        <v>0</v>
      </c>
      <c r="R27" s="1">
        <f t="shared" si="15"/>
        <v>0</v>
      </c>
      <c r="S27" s="1">
        <f t="shared" ca="1" si="16"/>
        <v>-15</v>
      </c>
      <c r="T27" s="1" t="str">
        <f>IF(H27="","",VLOOKUP(H27,'Вода SKU'!$A$1:$B$150,2,0))</f>
        <v/>
      </c>
      <c r="U27" s="1">
        <f t="shared" si="17"/>
        <v>8</v>
      </c>
      <c r="V27" s="1">
        <f t="shared" si="18"/>
        <v>0</v>
      </c>
      <c r="W27" s="1">
        <f t="shared" si="19"/>
        <v>0</v>
      </c>
      <c r="X27" s="1" t="str">
        <f t="shared" ca="1" si="20"/>
        <v/>
      </c>
    </row>
    <row r="28" spans="1:24" ht="13.75" customHeight="1" x14ac:dyDescent="0.2">
      <c r="J28" s="11" t="str">
        <f t="shared" ca="1" si="11"/>
        <v/>
      </c>
      <c r="M28" s="19"/>
      <c r="N28" s="18" t="str">
        <f t="shared" ca="1" si="12"/>
        <v/>
      </c>
      <c r="P28" s="1">
        <f t="shared" si="13"/>
        <v>0</v>
      </c>
      <c r="Q28" s="1">
        <f t="shared" ca="1" si="14"/>
        <v>0</v>
      </c>
      <c r="R28" s="1">
        <f t="shared" si="15"/>
        <v>0</v>
      </c>
      <c r="S28" s="1">
        <f t="shared" ca="1" si="16"/>
        <v>-15</v>
      </c>
      <c r="T28" s="1" t="str">
        <f>IF(H28="","",VLOOKUP(H28,'Вода SKU'!$A$1:$B$150,2,0))</f>
        <v/>
      </c>
      <c r="U28" s="1">
        <f t="shared" si="17"/>
        <v>8</v>
      </c>
      <c r="V28" s="1">
        <f t="shared" si="18"/>
        <v>0</v>
      </c>
      <c r="W28" s="1">
        <f t="shared" si="19"/>
        <v>0</v>
      </c>
      <c r="X28" s="1" t="str">
        <f t="shared" ca="1" si="20"/>
        <v/>
      </c>
    </row>
    <row r="29" spans="1:24" ht="13.75" customHeight="1" x14ac:dyDescent="0.2">
      <c r="J29" s="11" t="str">
        <f t="shared" ca="1" si="11"/>
        <v/>
      </c>
      <c r="M29" s="19"/>
      <c r="N29" s="18" t="str">
        <f t="shared" ca="1" si="12"/>
        <v/>
      </c>
      <c r="P29" s="1">
        <f t="shared" si="13"/>
        <v>0</v>
      </c>
      <c r="Q29" s="1">
        <f t="shared" ca="1" si="14"/>
        <v>0</v>
      </c>
      <c r="R29" s="1">
        <f t="shared" si="15"/>
        <v>0</v>
      </c>
      <c r="S29" s="1">
        <f t="shared" ca="1" si="16"/>
        <v>-15</v>
      </c>
      <c r="T29" s="1" t="str">
        <f>IF(H29="","",VLOOKUP(H29,'Вода SKU'!$A$1:$B$150,2,0))</f>
        <v/>
      </c>
      <c r="U29" s="1">
        <f t="shared" si="17"/>
        <v>8</v>
      </c>
      <c r="V29" s="1">
        <f t="shared" si="18"/>
        <v>0</v>
      </c>
      <c r="W29" s="1">
        <f t="shared" si="19"/>
        <v>0</v>
      </c>
      <c r="X29" s="1" t="str">
        <f t="shared" ca="1" si="20"/>
        <v/>
      </c>
    </row>
    <row r="30" spans="1:24" ht="13.75" customHeight="1" x14ac:dyDescent="0.2">
      <c r="J30" s="11" t="str">
        <f t="shared" ca="1" si="11"/>
        <v/>
      </c>
      <c r="M30" s="19"/>
      <c r="N30" s="18" t="str">
        <f t="shared" ca="1" si="12"/>
        <v/>
      </c>
      <c r="P30" s="1">
        <f t="shared" si="13"/>
        <v>0</v>
      </c>
      <c r="Q30" s="1">
        <f t="shared" ca="1" si="14"/>
        <v>0</v>
      </c>
      <c r="R30" s="1">
        <f t="shared" si="15"/>
        <v>0</v>
      </c>
      <c r="S30" s="1">
        <f t="shared" ca="1" si="16"/>
        <v>-15</v>
      </c>
      <c r="T30" s="1" t="str">
        <f>IF(H30="","",VLOOKUP(H30,'Вода SKU'!$A$1:$B$150,2,0))</f>
        <v/>
      </c>
      <c r="U30" s="1">
        <f t="shared" si="17"/>
        <v>8</v>
      </c>
      <c r="V30" s="1">
        <f t="shared" si="18"/>
        <v>0</v>
      </c>
      <c r="W30" s="1">
        <f t="shared" si="19"/>
        <v>0</v>
      </c>
      <c r="X30" s="1" t="str">
        <f t="shared" ca="1" si="20"/>
        <v/>
      </c>
    </row>
    <row r="31" spans="1:24" ht="13.75" customHeight="1" x14ac:dyDescent="0.2">
      <c r="J31" s="11" t="str">
        <f t="shared" ca="1" si="11"/>
        <v/>
      </c>
      <c r="M31" s="19"/>
      <c r="N31" s="18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-15</v>
      </c>
      <c r="T31" s="1" t="str">
        <f>IF(H31="","",VLOOKUP(H31,'Вода SKU'!$A$1:$B$150,2,0))</f>
        <v/>
      </c>
      <c r="U31" s="1">
        <f t="shared" si="17"/>
        <v>8</v>
      </c>
      <c r="V31" s="1">
        <f t="shared" si="18"/>
        <v>0</v>
      </c>
      <c r="W31" s="1">
        <f t="shared" si="19"/>
        <v>0</v>
      </c>
      <c r="X31" s="1" t="str">
        <f t="shared" ca="1" si="20"/>
        <v/>
      </c>
    </row>
    <row r="32" spans="1:24" ht="13.75" customHeight="1" x14ac:dyDescent="0.2">
      <c r="J32" s="11" t="str">
        <f t="shared" ca="1" si="11"/>
        <v/>
      </c>
      <c r="M32" s="19"/>
      <c r="N32" s="18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-15</v>
      </c>
      <c r="T32" s="1" t="str">
        <f>IF(H32="","",VLOOKUP(H32,'Вода SKU'!$A$1:$B$150,2,0))</f>
        <v/>
      </c>
      <c r="U32" s="1">
        <f t="shared" si="17"/>
        <v>8</v>
      </c>
      <c r="V32" s="1">
        <f t="shared" si="18"/>
        <v>0</v>
      </c>
      <c r="W32" s="1">
        <f t="shared" si="19"/>
        <v>0</v>
      </c>
      <c r="X32" s="1" t="str">
        <f t="shared" ca="1" si="20"/>
        <v/>
      </c>
    </row>
    <row r="33" spans="10:24" ht="13.75" customHeight="1" x14ac:dyDescent="0.2">
      <c r="J33" s="11" t="str">
        <f t="shared" ca="1" si="11"/>
        <v/>
      </c>
      <c r="M33" s="19"/>
      <c r="N33" s="18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-15</v>
      </c>
      <c r="T33" s="1" t="str">
        <f>IF(H33="","",VLOOKUP(H33,'Вода SKU'!$A$1:$B$150,2,0))</f>
        <v/>
      </c>
      <c r="U33" s="1">
        <f t="shared" si="17"/>
        <v>8</v>
      </c>
      <c r="V33" s="1">
        <f t="shared" si="18"/>
        <v>0</v>
      </c>
      <c r="W33" s="1">
        <f t="shared" si="19"/>
        <v>0</v>
      </c>
      <c r="X33" s="1" t="str">
        <f t="shared" ca="1" si="20"/>
        <v/>
      </c>
    </row>
    <row r="34" spans="10:24" ht="13.75" customHeight="1" x14ac:dyDescent="0.2">
      <c r="J34" s="11" t="str">
        <f t="shared" ca="1" si="11"/>
        <v/>
      </c>
      <c r="M34" s="19"/>
      <c r="N34" s="18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-15</v>
      </c>
      <c r="T34" s="1" t="str">
        <f>IF(H34="","",VLOOKUP(H34,'Вода SKU'!$A$1:$B$150,2,0))</f>
        <v/>
      </c>
      <c r="U34" s="1">
        <f t="shared" si="17"/>
        <v>8</v>
      </c>
      <c r="V34" s="1">
        <f t="shared" si="18"/>
        <v>0</v>
      </c>
      <c r="W34" s="1">
        <f t="shared" si="19"/>
        <v>0</v>
      </c>
      <c r="X34" s="1" t="str">
        <f t="shared" ca="1" si="20"/>
        <v/>
      </c>
    </row>
    <row r="35" spans="10:24" ht="13.75" customHeight="1" x14ac:dyDescent="0.2">
      <c r="J35" s="11" t="str">
        <f t="shared" ca="1" si="11"/>
        <v/>
      </c>
      <c r="M35" s="19"/>
      <c r="N35" s="18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-15</v>
      </c>
      <c r="T35" s="1" t="str">
        <f>IF(H35="","",VLOOKUP(H35,'Вода SKU'!$A$1:$B$150,2,0))</f>
        <v/>
      </c>
      <c r="U35" s="1">
        <f t="shared" si="17"/>
        <v>8</v>
      </c>
      <c r="V35" s="1">
        <f t="shared" si="18"/>
        <v>0</v>
      </c>
      <c r="W35" s="1">
        <f t="shared" si="19"/>
        <v>0</v>
      </c>
      <c r="X35" s="1" t="str">
        <f t="shared" ca="1" si="20"/>
        <v/>
      </c>
    </row>
    <row r="36" spans="10:24" ht="13.75" customHeight="1" x14ac:dyDescent="0.2">
      <c r="J36" s="11" t="str">
        <f t="shared" ca="1" si="11"/>
        <v/>
      </c>
      <c r="M36" s="19"/>
      <c r="N36" s="18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-15</v>
      </c>
      <c r="T36" s="1" t="str">
        <f>IF(H36="","",VLOOKUP(H36,'Вода SKU'!$A$1:$B$150,2,0))</f>
        <v/>
      </c>
      <c r="U36" s="1">
        <f t="shared" si="17"/>
        <v>8</v>
      </c>
      <c r="V36" s="1">
        <f t="shared" si="18"/>
        <v>0</v>
      </c>
      <c r="W36" s="1">
        <f t="shared" si="19"/>
        <v>0</v>
      </c>
      <c r="X36" s="1" t="str">
        <f t="shared" ca="1" si="20"/>
        <v/>
      </c>
    </row>
    <row r="37" spans="10:24" ht="13.75" customHeight="1" x14ac:dyDescent="0.2">
      <c r="J37" s="11" t="str">
        <f t="shared" ca="1" si="11"/>
        <v/>
      </c>
      <c r="M37" s="19"/>
      <c r="N37" s="18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-15</v>
      </c>
      <c r="T37" s="1" t="str">
        <f>IF(H37="","",VLOOKUP(H37,'Вода SKU'!$A$1:$B$150,2,0))</f>
        <v/>
      </c>
      <c r="U37" s="1">
        <f t="shared" si="17"/>
        <v>8</v>
      </c>
      <c r="V37" s="1">
        <f t="shared" si="18"/>
        <v>0</v>
      </c>
      <c r="W37" s="1">
        <f t="shared" si="19"/>
        <v>0</v>
      </c>
      <c r="X37" s="1" t="str">
        <f t="shared" ca="1" si="20"/>
        <v/>
      </c>
    </row>
    <row r="38" spans="10:24" ht="13.75" customHeight="1" x14ac:dyDescent="0.2">
      <c r="J38" s="11" t="str">
        <f t="shared" ca="1" si="11"/>
        <v/>
      </c>
      <c r="M38" s="19"/>
      <c r="N38" s="18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-15</v>
      </c>
      <c r="T38" s="1" t="str">
        <f>IF(H38="","",VLOOKUP(H38,'Вода SKU'!$A$1:$B$150,2,0))</f>
        <v/>
      </c>
      <c r="U38" s="1">
        <f t="shared" si="17"/>
        <v>8</v>
      </c>
      <c r="V38" s="1">
        <f t="shared" si="18"/>
        <v>0</v>
      </c>
      <c r="W38" s="1">
        <f t="shared" si="19"/>
        <v>0</v>
      </c>
      <c r="X38" s="1" t="str">
        <f t="shared" ca="1" si="20"/>
        <v/>
      </c>
    </row>
    <row r="39" spans="10:24" ht="13.75" customHeight="1" x14ac:dyDescent="0.2">
      <c r="J39" s="11" t="str">
        <f t="shared" ca="1" si="11"/>
        <v/>
      </c>
      <c r="M39" s="19"/>
      <c r="N39" s="18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-15</v>
      </c>
      <c r="T39" s="1" t="str">
        <f>IF(H39="","",VLOOKUP(H39,'Вода SKU'!$A$1:$B$150,2,0))</f>
        <v/>
      </c>
      <c r="U39" s="1">
        <f t="shared" si="17"/>
        <v>8</v>
      </c>
      <c r="V39" s="1">
        <f t="shared" si="18"/>
        <v>0</v>
      </c>
      <c r="W39" s="1">
        <f t="shared" si="19"/>
        <v>0</v>
      </c>
      <c r="X39" s="1" t="str">
        <f t="shared" ca="1" si="20"/>
        <v/>
      </c>
    </row>
    <row r="40" spans="10:24" ht="13.75" customHeight="1" x14ac:dyDescent="0.2">
      <c r="J40" s="11" t="str">
        <f t="shared" ca="1" si="11"/>
        <v/>
      </c>
      <c r="M40" s="19"/>
      <c r="N40" s="18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-15</v>
      </c>
      <c r="T40" s="1" t="str">
        <f>IF(H40="","",VLOOKUP(H40,'Вода SKU'!$A$1:$B$150,2,0))</f>
        <v/>
      </c>
      <c r="U40" s="1">
        <f t="shared" si="17"/>
        <v>8</v>
      </c>
      <c r="V40" s="1">
        <f t="shared" si="18"/>
        <v>0</v>
      </c>
      <c r="W40" s="1">
        <f t="shared" si="19"/>
        <v>0</v>
      </c>
      <c r="X40" s="1" t="str">
        <f t="shared" ca="1" si="20"/>
        <v/>
      </c>
    </row>
    <row r="41" spans="10:24" ht="13.75" customHeight="1" x14ac:dyDescent="0.2">
      <c r="J41" s="11" t="str">
        <f t="shared" ca="1" si="11"/>
        <v/>
      </c>
      <c r="M41" s="19"/>
      <c r="N41" s="18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-15</v>
      </c>
      <c r="T41" s="1" t="str">
        <f>IF(H41="","",VLOOKUP(H41,'Вода SKU'!$A$1:$B$150,2,0))</f>
        <v/>
      </c>
      <c r="U41" s="1">
        <f t="shared" si="17"/>
        <v>8</v>
      </c>
      <c r="V41" s="1">
        <f t="shared" si="18"/>
        <v>0</v>
      </c>
      <c r="W41" s="1">
        <f t="shared" si="19"/>
        <v>0</v>
      </c>
      <c r="X41" s="1" t="str">
        <f t="shared" ca="1" si="20"/>
        <v/>
      </c>
    </row>
    <row r="42" spans="10:24" ht="13.75" customHeight="1" x14ac:dyDescent="0.2">
      <c r="J42" s="11" t="str">
        <f t="shared" ca="1" si="11"/>
        <v/>
      </c>
      <c r="M42" s="19"/>
      <c r="N42" s="18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-15</v>
      </c>
      <c r="T42" s="1" t="str">
        <f>IF(H42="","",VLOOKUP(H42,'Вода SKU'!$A$1:$B$150,2,0))</f>
        <v/>
      </c>
      <c r="U42" s="1">
        <f t="shared" si="17"/>
        <v>8</v>
      </c>
      <c r="V42" s="1">
        <f t="shared" si="18"/>
        <v>0</v>
      </c>
      <c r="W42" s="1">
        <f t="shared" si="19"/>
        <v>0</v>
      </c>
      <c r="X42" s="1" t="str">
        <f t="shared" ca="1" si="20"/>
        <v/>
      </c>
    </row>
    <row r="43" spans="10:24" ht="13.75" customHeight="1" x14ac:dyDescent="0.2">
      <c r="J43" s="11" t="str">
        <f t="shared" ca="1" si="11"/>
        <v/>
      </c>
      <c r="M43" s="19"/>
      <c r="N43" s="18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-15</v>
      </c>
      <c r="T43" s="1" t="str">
        <f>IF(H43="","",VLOOKUP(H43,'Вода SKU'!$A$1:$B$150,2,0))</f>
        <v/>
      </c>
      <c r="U43" s="1">
        <f t="shared" si="17"/>
        <v>8</v>
      </c>
      <c r="V43" s="1">
        <f t="shared" si="18"/>
        <v>0</v>
      </c>
      <c r="W43" s="1">
        <f t="shared" si="19"/>
        <v>0</v>
      </c>
      <c r="X43" s="1" t="str">
        <f t="shared" ca="1" si="20"/>
        <v/>
      </c>
    </row>
    <row r="44" spans="10:24" ht="13.75" customHeight="1" x14ac:dyDescent="0.2">
      <c r="J44" s="11" t="str">
        <f t="shared" ca="1" si="11"/>
        <v/>
      </c>
      <c r="M44" s="19"/>
      <c r="N44" s="18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-15</v>
      </c>
      <c r="T44" s="1" t="str">
        <f>IF(H44="","",VLOOKUP(H44,'Вода SKU'!$A$1:$B$150,2,0))</f>
        <v/>
      </c>
      <c r="U44" s="1">
        <f t="shared" si="17"/>
        <v>8</v>
      </c>
      <c r="V44" s="1">
        <f t="shared" si="18"/>
        <v>0</v>
      </c>
      <c r="W44" s="1">
        <f t="shared" si="19"/>
        <v>0</v>
      </c>
      <c r="X44" s="1" t="str">
        <f t="shared" ca="1" si="20"/>
        <v/>
      </c>
    </row>
    <row r="45" spans="10:24" ht="13.75" customHeight="1" x14ac:dyDescent="0.2">
      <c r="J45" s="11" t="str">
        <f t="shared" ca="1" si="11"/>
        <v/>
      </c>
      <c r="M45" s="19"/>
      <c r="N45" s="18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-15</v>
      </c>
      <c r="T45" s="1" t="str">
        <f>IF(H45="","",VLOOKUP(H45,'Вода SKU'!$A$1:$B$150,2,0))</f>
        <v/>
      </c>
      <c r="U45" s="1">
        <f t="shared" si="17"/>
        <v>8</v>
      </c>
      <c r="V45" s="1">
        <f t="shared" si="18"/>
        <v>0</v>
      </c>
      <c r="W45" s="1">
        <f t="shared" si="19"/>
        <v>0</v>
      </c>
      <c r="X45" s="1" t="str">
        <f t="shared" ca="1" si="20"/>
        <v/>
      </c>
    </row>
    <row r="46" spans="10:24" ht="13.75" customHeight="1" x14ac:dyDescent="0.2">
      <c r="J46" s="11" t="str">
        <f t="shared" ca="1" si="11"/>
        <v/>
      </c>
      <c r="M46" s="19"/>
      <c r="N46" s="18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-15</v>
      </c>
      <c r="T46" s="1" t="str">
        <f>IF(H46="","",VLOOKUP(H46,'Вода SKU'!$A$1:$B$150,2,0))</f>
        <v/>
      </c>
      <c r="U46" s="1">
        <f t="shared" si="17"/>
        <v>8</v>
      </c>
      <c r="V46" s="1">
        <f t="shared" si="18"/>
        <v>0</v>
      </c>
      <c r="W46" s="1">
        <f t="shared" si="19"/>
        <v>0</v>
      </c>
      <c r="X46" s="1" t="str">
        <f t="shared" ca="1" si="20"/>
        <v/>
      </c>
    </row>
    <row r="47" spans="10:24" ht="13.75" customHeight="1" x14ac:dyDescent="0.2">
      <c r="J47" s="11" t="str">
        <f t="shared" ca="1" si="11"/>
        <v/>
      </c>
      <c r="M47" s="19"/>
      <c r="N47" s="18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-15</v>
      </c>
      <c r="T47" s="1" t="str">
        <f>IF(H47="","",VLOOKUP(H47,'Вода SKU'!$A$1:$B$150,2,0))</f>
        <v/>
      </c>
      <c r="U47" s="1">
        <f t="shared" si="17"/>
        <v>8</v>
      </c>
      <c r="V47" s="1">
        <f t="shared" si="18"/>
        <v>0</v>
      </c>
      <c r="W47" s="1">
        <f t="shared" si="19"/>
        <v>0</v>
      </c>
      <c r="X47" s="1" t="str">
        <f t="shared" ca="1" si="20"/>
        <v/>
      </c>
    </row>
    <row r="48" spans="10:24" ht="13.75" customHeight="1" x14ac:dyDescent="0.2">
      <c r="J48" s="11" t="str">
        <f t="shared" ca="1" si="11"/>
        <v/>
      </c>
      <c r="M48" s="18"/>
      <c r="N48" s="18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-15</v>
      </c>
      <c r="T48" s="1" t="str">
        <f>IF(H48="","",VLOOKUP(H48,'Вода SKU'!$A$1:$B$150,2,0))</f>
        <v/>
      </c>
      <c r="U48" s="1">
        <f t="shared" si="17"/>
        <v>8</v>
      </c>
      <c r="V48" s="1">
        <f t="shared" si="18"/>
        <v>0</v>
      </c>
      <c r="W48" s="1">
        <f t="shared" si="19"/>
        <v>0</v>
      </c>
      <c r="X48" s="1" t="str">
        <f t="shared" ca="1" si="20"/>
        <v/>
      </c>
    </row>
    <row r="49" spans="10:24" ht="13.75" customHeight="1" x14ac:dyDescent="0.2">
      <c r="J49" s="11" t="str">
        <f t="shared" ca="1" si="11"/>
        <v/>
      </c>
      <c r="M49" s="19"/>
      <c r="N49" s="18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-15</v>
      </c>
      <c r="T49" s="1" t="str">
        <f>IF(H49="","",VLOOKUP(H49,'Вода SKU'!$A$1:$B$150,2,0))</f>
        <v/>
      </c>
      <c r="U49" s="1">
        <f t="shared" si="17"/>
        <v>8</v>
      </c>
      <c r="V49" s="1">
        <f t="shared" si="18"/>
        <v>0</v>
      </c>
      <c r="W49" s="1">
        <f t="shared" si="19"/>
        <v>0</v>
      </c>
      <c r="X49" s="1" t="str">
        <f t="shared" ca="1" si="20"/>
        <v/>
      </c>
    </row>
    <row r="50" spans="10:24" ht="13.75" customHeight="1" x14ac:dyDescent="0.2">
      <c r="J50" s="11" t="str">
        <f t="shared" ca="1" si="11"/>
        <v/>
      </c>
      <c r="M50" s="19"/>
      <c r="N50" s="18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-15</v>
      </c>
      <c r="T50" s="1" t="str">
        <f>IF(H50="","",VLOOKUP(H50,'Вода SKU'!$A$1:$B$150,2,0))</f>
        <v/>
      </c>
      <c r="U50" s="1">
        <f t="shared" si="17"/>
        <v>8</v>
      </c>
      <c r="V50" s="1">
        <f t="shared" si="18"/>
        <v>0</v>
      </c>
      <c r="W50" s="1">
        <f t="shared" si="19"/>
        <v>0</v>
      </c>
      <c r="X50" s="1" t="str">
        <f t="shared" ca="1" si="20"/>
        <v/>
      </c>
    </row>
    <row r="51" spans="10:24" ht="13.75" customHeight="1" x14ac:dyDescent="0.2">
      <c r="J51" s="11" t="str">
        <f t="shared" ca="1" si="11"/>
        <v/>
      </c>
      <c r="M51" s="19"/>
      <c r="N51" s="18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-15</v>
      </c>
      <c r="T51" s="1" t="str">
        <f>IF(H51="","",VLOOKUP(H51,'Вода SKU'!$A$1:$B$150,2,0))</f>
        <v/>
      </c>
      <c r="U51" s="1">
        <f t="shared" si="17"/>
        <v>8</v>
      </c>
      <c r="V51" s="1">
        <f t="shared" si="18"/>
        <v>0</v>
      </c>
      <c r="W51" s="1">
        <f t="shared" si="19"/>
        <v>0</v>
      </c>
      <c r="X51" s="1" t="str">
        <f t="shared" ca="1" si="20"/>
        <v/>
      </c>
    </row>
    <row r="52" spans="10:24" ht="13.75" customHeight="1" x14ac:dyDescent="0.2">
      <c r="J52" s="11" t="str">
        <f t="shared" ca="1" si="11"/>
        <v/>
      </c>
      <c r="M52" s="19"/>
      <c r="N52" s="18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-15</v>
      </c>
      <c r="T52" s="1" t="str">
        <f>IF(H52="","",VLOOKUP(H52,'Вода SKU'!$A$1:$B$150,2,0))</f>
        <v/>
      </c>
      <c r="U52" s="1">
        <f t="shared" si="17"/>
        <v>8</v>
      </c>
      <c r="V52" s="1">
        <f t="shared" si="18"/>
        <v>0</v>
      </c>
      <c r="W52" s="1">
        <f t="shared" si="19"/>
        <v>0</v>
      </c>
      <c r="X52" s="1" t="str">
        <f t="shared" ca="1" si="20"/>
        <v/>
      </c>
    </row>
    <row r="53" spans="10:24" ht="13.75" customHeight="1" x14ac:dyDescent="0.2">
      <c r="J53" s="11" t="str">
        <f t="shared" ca="1" si="11"/>
        <v/>
      </c>
      <c r="M53" s="19"/>
      <c r="N53" s="18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-15</v>
      </c>
      <c r="T53" s="1" t="str">
        <f>IF(H53="","",VLOOKUP(H53,'Вода SKU'!$A$1:$B$150,2,0))</f>
        <v/>
      </c>
      <c r="U53" s="1">
        <f t="shared" si="17"/>
        <v>8</v>
      </c>
      <c r="V53" s="1">
        <f t="shared" si="18"/>
        <v>0</v>
      </c>
      <c r="W53" s="1">
        <f t="shared" si="19"/>
        <v>0</v>
      </c>
      <c r="X53" s="1" t="str">
        <f t="shared" ca="1" si="20"/>
        <v/>
      </c>
    </row>
    <row r="54" spans="10:24" ht="13.75" customHeight="1" x14ac:dyDescent="0.2">
      <c r="J54" s="11" t="str">
        <f t="shared" ca="1" si="11"/>
        <v/>
      </c>
      <c r="M54" s="19"/>
      <c r="N54" s="18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-15</v>
      </c>
      <c r="T54" s="1" t="str">
        <f>IF(H54="","",VLOOKUP(H54,'Вода SKU'!$A$1:$B$150,2,0))</f>
        <v/>
      </c>
      <c r="U54" s="1">
        <f t="shared" si="17"/>
        <v>8</v>
      </c>
      <c r="V54" s="1">
        <f t="shared" si="18"/>
        <v>0</v>
      </c>
      <c r="W54" s="1">
        <f t="shared" si="19"/>
        <v>0</v>
      </c>
      <c r="X54" s="1" t="str">
        <f t="shared" ca="1" si="20"/>
        <v/>
      </c>
    </row>
    <row r="55" spans="10:24" ht="13.75" customHeight="1" x14ac:dyDescent="0.2">
      <c r="J55" s="11" t="str">
        <f t="shared" ref="J55:J86" ca="1" si="21">IF(M55="", IF(O55="","",X55+(INDIRECT("S" &amp; ROW() - 1) - S55)),IF(O55="", "", INDIRECT("S" &amp; ROW() - 1) - S55))</f>
        <v/>
      </c>
      <c r="M55" s="19"/>
      <c r="N55" s="18" t="str">
        <f t="shared" ref="N55:N86" ca="1" si="22">IF(M55="", IF(X55=0, "", X55), IF(V55 = "", "", IF(V55/U55 = 0, "", V55/U55)))</f>
        <v/>
      </c>
      <c r="P55" s="1">
        <f t="shared" ref="P55:P86" si="23">IF(O55 = "-", -W55,I55)</f>
        <v>0</v>
      </c>
      <c r="Q55" s="1">
        <f t="shared" ref="Q55:Q62" ca="1" si="24">IF(O55 = "-", SUM(INDIRECT(ADDRESS(2,COLUMN(P55)) &amp; ":" &amp; ADDRESS(ROW(),COLUMN(P55)))), 0)</f>
        <v>0</v>
      </c>
      <c r="R55" s="1">
        <f t="shared" ref="R55:R86" si="25">IF(O55="-",1,0)</f>
        <v>0</v>
      </c>
      <c r="S55" s="1">
        <f t="shared" ref="S55:S86" ca="1" si="26">IF(Q55 = 0, INDIRECT("S" &amp; ROW() - 1), Q55)</f>
        <v>-15</v>
      </c>
      <c r="T55" s="1" t="str">
        <f>IF(H55="","",VLOOKUP(H55,'Вода SKU'!$A$1:$B$150,2,0))</f>
        <v/>
      </c>
      <c r="U55" s="1">
        <f t="shared" ref="U55:U86" si="27">8000/1000</f>
        <v>8</v>
      </c>
      <c r="V55" s="1">
        <f t="shared" ref="V55:V86" si="28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>
        <f t="shared" ref="W55:W86" si="29">IF(V55 = "", "", V55/U55)</f>
        <v>0</v>
      </c>
      <c r="X55" s="1" t="str">
        <f t="shared" ref="X55:X86" ca="1" si="30">IF(O55="", "", MAX(ROUND(-(INDIRECT("S" &amp; ROW() - 1) - S55)/1000, 0), 1) * 1000)</f>
        <v/>
      </c>
    </row>
    <row r="56" spans="10:24" ht="13.75" customHeight="1" x14ac:dyDescent="0.2">
      <c r="J56" s="11" t="str">
        <f t="shared" ca="1" si="21"/>
        <v/>
      </c>
      <c r="M56" s="19"/>
      <c r="N56" s="18" t="str">
        <f t="shared" ca="1" si="22"/>
        <v/>
      </c>
      <c r="P56" s="1">
        <f t="shared" si="23"/>
        <v>0</v>
      </c>
      <c r="Q56" s="1">
        <f t="shared" ca="1" si="24"/>
        <v>0</v>
      </c>
      <c r="R56" s="1">
        <f t="shared" si="25"/>
        <v>0</v>
      </c>
      <c r="S56" s="1">
        <f t="shared" ca="1" si="26"/>
        <v>-15</v>
      </c>
      <c r="T56" s="1" t="str">
        <f>IF(H56="","",VLOOKUP(H56,'Вода SKU'!$A$1:$B$150,2,0))</f>
        <v/>
      </c>
      <c r="U56" s="1">
        <f t="shared" si="27"/>
        <v>8</v>
      </c>
      <c r="V56" s="1">
        <f t="shared" si="28"/>
        <v>0</v>
      </c>
      <c r="W56" s="1">
        <f t="shared" si="29"/>
        <v>0</v>
      </c>
      <c r="X56" s="1" t="str">
        <f t="shared" ca="1" si="30"/>
        <v/>
      </c>
    </row>
    <row r="57" spans="10:24" ht="13.75" customHeight="1" x14ac:dyDescent="0.2">
      <c r="J57" s="11" t="str">
        <f t="shared" ca="1" si="21"/>
        <v/>
      </c>
      <c r="M57" s="19"/>
      <c r="N57" s="18" t="str">
        <f t="shared" ca="1" si="22"/>
        <v/>
      </c>
      <c r="P57" s="1">
        <f t="shared" si="23"/>
        <v>0</v>
      </c>
      <c r="Q57" s="1">
        <f t="shared" ca="1" si="24"/>
        <v>0</v>
      </c>
      <c r="R57" s="1">
        <f t="shared" si="25"/>
        <v>0</v>
      </c>
      <c r="S57" s="1">
        <f t="shared" ca="1" si="26"/>
        <v>-15</v>
      </c>
      <c r="T57" s="1" t="str">
        <f>IF(H57="","",VLOOKUP(H57,'Вода SKU'!$A$1:$B$150,2,0))</f>
        <v/>
      </c>
      <c r="U57" s="1">
        <f t="shared" si="27"/>
        <v>8</v>
      </c>
      <c r="V57" s="1">
        <f t="shared" si="28"/>
        <v>0</v>
      </c>
      <c r="W57" s="1">
        <f t="shared" si="29"/>
        <v>0</v>
      </c>
      <c r="X57" s="1" t="str">
        <f t="shared" ca="1" si="30"/>
        <v/>
      </c>
    </row>
    <row r="58" spans="10:24" ht="13.75" customHeight="1" x14ac:dyDescent="0.2">
      <c r="J58" s="11" t="str">
        <f t="shared" ca="1" si="21"/>
        <v/>
      </c>
      <c r="M58" s="19"/>
      <c r="N58" s="18" t="str">
        <f t="shared" ca="1" si="22"/>
        <v/>
      </c>
      <c r="P58" s="1">
        <f t="shared" si="23"/>
        <v>0</v>
      </c>
      <c r="Q58" s="1">
        <f t="shared" ca="1" si="24"/>
        <v>0</v>
      </c>
      <c r="R58" s="1">
        <f t="shared" si="25"/>
        <v>0</v>
      </c>
      <c r="S58" s="1">
        <f t="shared" ca="1" si="26"/>
        <v>-15</v>
      </c>
      <c r="T58" s="1" t="str">
        <f>IF(H58="","",VLOOKUP(H58,'Вода SKU'!$A$1:$B$150,2,0))</f>
        <v/>
      </c>
      <c r="U58" s="1">
        <f t="shared" si="27"/>
        <v>8</v>
      </c>
      <c r="V58" s="1">
        <f t="shared" si="28"/>
        <v>0</v>
      </c>
      <c r="W58" s="1">
        <f t="shared" si="29"/>
        <v>0</v>
      </c>
      <c r="X58" s="1" t="str">
        <f t="shared" ca="1" si="30"/>
        <v/>
      </c>
    </row>
    <row r="59" spans="10:24" ht="13.75" customHeight="1" x14ac:dyDescent="0.2">
      <c r="J59" s="11" t="str">
        <f t="shared" ca="1" si="21"/>
        <v/>
      </c>
      <c r="M59" s="19"/>
      <c r="N59" s="18" t="str">
        <f t="shared" ca="1" si="22"/>
        <v/>
      </c>
      <c r="P59" s="1">
        <f t="shared" si="23"/>
        <v>0</v>
      </c>
      <c r="Q59" s="1">
        <f t="shared" ca="1" si="24"/>
        <v>0</v>
      </c>
      <c r="R59" s="1">
        <f t="shared" si="25"/>
        <v>0</v>
      </c>
      <c r="S59" s="1">
        <f t="shared" ca="1" si="26"/>
        <v>-15</v>
      </c>
      <c r="T59" s="1" t="str">
        <f>IF(H59="","",VLOOKUP(H59,'Вода SKU'!$A$1:$B$150,2,0))</f>
        <v/>
      </c>
      <c r="U59" s="1">
        <f t="shared" si="27"/>
        <v>8</v>
      </c>
      <c r="V59" s="1">
        <f t="shared" si="28"/>
        <v>0</v>
      </c>
      <c r="W59" s="1">
        <f t="shared" si="29"/>
        <v>0</v>
      </c>
      <c r="X59" s="1" t="str">
        <f t="shared" ca="1" si="30"/>
        <v/>
      </c>
    </row>
    <row r="60" spans="10:24" ht="13.75" customHeight="1" x14ac:dyDescent="0.2">
      <c r="J60" s="11" t="str">
        <f t="shared" ca="1" si="21"/>
        <v/>
      </c>
      <c r="M60" s="19"/>
      <c r="N60" s="18" t="str">
        <f t="shared" ca="1" si="22"/>
        <v/>
      </c>
      <c r="P60" s="1">
        <f t="shared" si="23"/>
        <v>0</v>
      </c>
      <c r="Q60" s="1">
        <f t="shared" ca="1" si="24"/>
        <v>0</v>
      </c>
      <c r="R60" s="1">
        <f t="shared" si="25"/>
        <v>0</v>
      </c>
      <c r="S60" s="1">
        <f t="shared" ca="1" si="26"/>
        <v>-15</v>
      </c>
      <c r="T60" s="1" t="str">
        <f>IF(H60="","",VLOOKUP(H60,'Вода SKU'!$A$1:$B$150,2,0))</f>
        <v/>
      </c>
      <c r="U60" s="1">
        <f t="shared" si="27"/>
        <v>8</v>
      </c>
      <c r="V60" s="1">
        <f t="shared" si="28"/>
        <v>0</v>
      </c>
      <c r="W60" s="1">
        <f t="shared" si="29"/>
        <v>0</v>
      </c>
      <c r="X60" s="1" t="str">
        <f t="shared" ca="1" si="30"/>
        <v/>
      </c>
    </row>
    <row r="61" spans="10:24" ht="13.75" customHeight="1" x14ac:dyDescent="0.2">
      <c r="J61" s="11" t="str">
        <f t="shared" ca="1" si="21"/>
        <v/>
      </c>
      <c r="M61" s="19"/>
      <c r="N61" s="18" t="str">
        <f t="shared" ca="1" si="22"/>
        <v/>
      </c>
      <c r="P61" s="1">
        <f t="shared" si="23"/>
        <v>0</v>
      </c>
      <c r="Q61" s="1">
        <f t="shared" ca="1" si="24"/>
        <v>0</v>
      </c>
      <c r="R61" s="1">
        <f t="shared" si="25"/>
        <v>0</v>
      </c>
      <c r="S61" s="1">
        <f t="shared" ca="1" si="26"/>
        <v>-15</v>
      </c>
      <c r="T61" s="1" t="str">
        <f>IF(H61="","",VLOOKUP(H61,'Вода SKU'!$A$1:$B$150,2,0))</f>
        <v/>
      </c>
      <c r="U61" s="1">
        <f t="shared" si="27"/>
        <v>8</v>
      </c>
      <c r="V61" s="1">
        <f t="shared" si="28"/>
        <v>0</v>
      </c>
      <c r="W61" s="1">
        <f t="shared" si="29"/>
        <v>0</v>
      </c>
      <c r="X61" s="1" t="str">
        <f t="shared" ca="1" si="30"/>
        <v/>
      </c>
    </row>
    <row r="62" spans="10:24" ht="13.75" customHeight="1" x14ac:dyDescent="0.2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24"/>
        <v>0</v>
      </c>
      <c r="R62" s="1">
        <f t="shared" si="25"/>
        <v>0</v>
      </c>
      <c r="S62" s="1">
        <f t="shared" ca="1" si="26"/>
        <v>-15</v>
      </c>
      <c r="T62" s="1" t="str">
        <f>IF(H62="","",VLOOKUP(H62,'Вода SKU'!$A$1:$B$150,2,0))</f>
        <v/>
      </c>
      <c r="U62" s="1">
        <f t="shared" si="27"/>
        <v>8</v>
      </c>
      <c r="V62" s="1">
        <f t="shared" si="28"/>
        <v>0</v>
      </c>
      <c r="W62" s="1">
        <f t="shared" si="29"/>
        <v>0</v>
      </c>
      <c r="X62" s="1" t="str">
        <f t="shared" ca="1" si="30"/>
        <v/>
      </c>
    </row>
    <row r="63" spans="10:24" ht="13.75" customHeight="1" x14ac:dyDescent="0.2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ref="Q63:Q88" ca="1" si="31">IF(O63="-",SUM(INDIRECT(ADDRESS(2,COLUMN(P63))&amp;":"&amp;ADDRESS(ROW(),COLUMN(P63)))),0)</f>
        <v>0</v>
      </c>
      <c r="R63" s="1">
        <f t="shared" si="25"/>
        <v>0</v>
      </c>
      <c r="S63" s="1">
        <f t="shared" ca="1" si="26"/>
        <v>-15</v>
      </c>
      <c r="T63" s="1" t="str">
        <f>IF(H63="","",VLOOKUP(H63,'Вода SKU'!$A$1:$B$150,2,0))</f>
        <v/>
      </c>
      <c r="U63" s="1">
        <f t="shared" si="27"/>
        <v>8</v>
      </c>
      <c r="V63" s="1">
        <f t="shared" si="28"/>
        <v>0</v>
      </c>
      <c r="W63" s="1">
        <f t="shared" si="29"/>
        <v>0</v>
      </c>
      <c r="X63" s="1" t="str">
        <f t="shared" ca="1" si="30"/>
        <v/>
      </c>
    </row>
    <row r="64" spans="10:24" ht="13.75" customHeight="1" x14ac:dyDescent="0.2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1"/>
        <v>0</v>
      </c>
      <c r="R64" s="1">
        <f t="shared" si="25"/>
        <v>0</v>
      </c>
      <c r="S64" s="1">
        <f t="shared" ca="1" si="26"/>
        <v>-15</v>
      </c>
      <c r="T64" s="1" t="str">
        <f>IF(H64="","",VLOOKUP(H64,'Вода SKU'!$A$1:$B$150,2,0))</f>
        <v/>
      </c>
      <c r="U64" s="1">
        <f t="shared" si="27"/>
        <v>8</v>
      </c>
      <c r="V64" s="1">
        <f t="shared" si="28"/>
        <v>0</v>
      </c>
      <c r="W64" s="1">
        <f t="shared" si="29"/>
        <v>0</v>
      </c>
      <c r="X64" s="1" t="str">
        <f t="shared" ca="1" si="30"/>
        <v/>
      </c>
    </row>
    <row r="65" spans="10:24" ht="13.75" customHeight="1" x14ac:dyDescent="0.2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1"/>
        <v>0</v>
      </c>
      <c r="R65" s="1">
        <f t="shared" si="25"/>
        <v>0</v>
      </c>
      <c r="S65" s="1">
        <f t="shared" ca="1" si="26"/>
        <v>-15</v>
      </c>
      <c r="T65" s="1" t="str">
        <f>IF(H65="","",VLOOKUP(H65,'Вода SKU'!$A$1:$B$150,2,0))</f>
        <v/>
      </c>
      <c r="U65" s="1">
        <f t="shared" si="27"/>
        <v>8</v>
      </c>
      <c r="V65" s="1">
        <f t="shared" si="28"/>
        <v>0</v>
      </c>
      <c r="W65" s="1">
        <f t="shared" si="29"/>
        <v>0</v>
      </c>
      <c r="X65" s="1" t="str">
        <f t="shared" ca="1" si="30"/>
        <v/>
      </c>
    </row>
    <row r="66" spans="10:24" ht="13.75" customHeight="1" x14ac:dyDescent="0.2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1"/>
        <v>0</v>
      </c>
      <c r="R66" s="1">
        <f t="shared" si="25"/>
        <v>0</v>
      </c>
      <c r="S66" s="1">
        <f t="shared" ca="1" si="26"/>
        <v>-15</v>
      </c>
      <c r="T66" s="1" t="str">
        <f>IF(H66="","",VLOOKUP(H66,'Вода SKU'!$A$1:$B$150,2,0))</f>
        <v/>
      </c>
      <c r="U66" s="1">
        <f t="shared" si="27"/>
        <v>8</v>
      </c>
      <c r="V66" s="1">
        <f t="shared" si="28"/>
        <v>0</v>
      </c>
      <c r="W66" s="1">
        <f t="shared" si="29"/>
        <v>0</v>
      </c>
      <c r="X66" s="1" t="str">
        <f t="shared" ca="1" si="30"/>
        <v/>
      </c>
    </row>
    <row r="67" spans="10:24" ht="13.75" customHeight="1" x14ac:dyDescent="0.2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1"/>
        <v>0</v>
      </c>
      <c r="R67" s="1">
        <f t="shared" si="25"/>
        <v>0</v>
      </c>
      <c r="S67" s="1">
        <f t="shared" ca="1" si="26"/>
        <v>-15</v>
      </c>
      <c r="T67" s="1" t="str">
        <f>IF(H67="","",VLOOKUP(H67,'Вода SKU'!$A$1:$B$150,2,0))</f>
        <v/>
      </c>
      <c r="U67" s="1">
        <f t="shared" si="27"/>
        <v>8</v>
      </c>
      <c r="V67" s="1">
        <f t="shared" si="28"/>
        <v>0</v>
      </c>
      <c r="W67" s="1">
        <f t="shared" si="29"/>
        <v>0</v>
      </c>
      <c r="X67" s="1" t="str">
        <f t="shared" ca="1" si="30"/>
        <v/>
      </c>
    </row>
    <row r="68" spans="10:24" ht="13.75" customHeight="1" x14ac:dyDescent="0.2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1"/>
        <v>0</v>
      </c>
      <c r="R68" s="1">
        <f t="shared" si="25"/>
        <v>0</v>
      </c>
      <c r="S68" s="1">
        <f t="shared" ca="1" si="26"/>
        <v>-15</v>
      </c>
      <c r="T68" s="1" t="str">
        <f>IF(H68="","",VLOOKUP(H68,'Вода SKU'!$A$1:$B$150,2,0))</f>
        <v/>
      </c>
      <c r="U68" s="1">
        <f t="shared" si="27"/>
        <v>8</v>
      </c>
      <c r="V68" s="1">
        <f t="shared" si="28"/>
        <v>0</v>
      </c>
      <c r="W68" s="1">
        <f t="shared" si="29"/>
        <v>0</v>
      </c>
      <c r="X68" s="1" t="str">
        <f t="shared" ca="1" si="30"/>
        <v/>
      </c>
    </row>
    <row r="69" spans="10:24" ht="13.75" customHeight="1" x14ac:dyDescent="0.2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1"/>
        <v>0</v>
      </c>
      <c r="R69" s="1">
        <f t="shared" si="25"/>
        <v>0</v>
      </c>
      <c r="S69" s="1">
        <f t="shared" ca="1" si="26"/>
        <v>-15</v>
      </c>
      <c r="T69" s="1" t="str">
        <f>IF(H69="","",VLOOKUP(H69,'Вода SKU'!$A$1:$B$150,2,0))</f>
        <v/>
      </c>
      <c r="U69" s="1">
        <f t="shared" si="27"/>
        <v>8</v>
      </c>
      <c r="V69" s="1">
        <f t="shared" si="28"/>
        <v>0</v>
      </c>
      <c r="W69" s="1">
        <f t="shared" si="29"/>
        <v>0</v>
      </c>
      <c r="X69" s="1" t="str">
        <f t="shared" ca="1" si="30"/>
        <v/>
      </c>
    </row>
    <row r="70" spans="10:24" ht="13.75" customHeight="1" x14ac:dyDescent="0.2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1"/>
        <v>0</v>
      </c>
      <c r="R70" s="1">
        <f t="shared" si="25"/>
        <v>0</v>
      </c>
      <c r="S70" s="1">
        <f t="shared" ca="1" si="26"/>
        <v>-15</v>
      </c>
      <c r="T70" s="1" t="str">
        <f>IF(H70="","",VLOOKUP(H70,'Вода SKU'!$A$1:$B$150,2,0))</f>
        <v/>
      </c>
      <c r="U70" s="1">
        <f t="shared" si="27"/>
        <v>8</v>
      </c>
      <c r="V70" s="1">
        <f t="shared" si="28"/>
        <v>0</v>
      </c>
      <c r="W70" s="1">
        <f t="shared" si="29"/>
        <v>0</v>
      </c>
      <c r="X70" s="1" t="str">
        <f t="shared" ca="1" si="30"/>
        <v/>
      </c>
    </row>
    <row r="71" spans="10:24" ht="13.75" customHeight="1" x14ac:dyDescent="0.2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1"/>
        <v>0</v>
      </c>
      <c r="R71" s="1">
        <f t="shared" si="25"/>
        <v>0</v>
      </c>
      <c r="S71" s="1">
        <f t="shared" ca="1" si="26"/>
        <v>-15</v>
      </c>
      <c r="T71" s="1" t="str">
        <f>IF(H71="","",VLOOKUP(H71,'Вода SKU'!$A$1:$B$150,2,0))</f>
        <v/>
      </c>
      <c r="U71" s="1">
        <f t="shared" si="27"/>
        <v>8</v>
      </c>
      <c r="V71" s="1">
        <f t="shared" si="28"/>
        <v>0</v>
      </c>
      <c r="W71" s="1">
        <f t="shared" si="29"/>
        <v>0</v>
      </c>
      <c r="X71" s="1" t="str">
        <f t="shared" ca="1" si="30"/>
        <v/>
      </c>
    </row>
    <row r="72" spans="10:24" ht="13.75" customHeight="1" x14ac:dyDescent="0.2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1"/>
        <v>0</v>
      </c>
      <c r="R72" s="1">
        <f t="shared" si="25"/>
        <v>0</v>
      </c>
      <c r="S72" s="1">
        <f t="shared" ca="1" si="26"/>
        <v>-15</v>
      </c>
      <c r="T72" s="1" t="str">
        <f>IF(H72="","",VLOOKUP(H72,'Вода SKU'!$A$1:$B$150,2,0))</f>
        <v/>
      </c>
      <c r="U72" s="1">
        <f t="shared" si="27"/>
        <v>8</v>
      </c>
      <c r="V72" s="1">
        <f t="shared" si="28"/>
        <v>0</v>
      </c>
      <c r="W72" s="1">
        <f t="shared" si="29"/>
        <v>0</v>
      </c>
      <c r="X72" s="1" t="str">
        <f t="shared" ca="1" si="30"/>
        <v/>
      </c>
    </row>
    <row r="73" spans="10:24" ht="13.75" customHeight="1" x14ac:dyDescent="0.2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1"/>
        <v>0</v>
      </c>
      <c r="R73" s="1">
        <f t="shared" si="25"/>
        <v>0</v>
      </c>
      <c r="S73" s="1">
        <f t="shared" ca="1" si="26"/>
        <v>-15</v>
      </c>
      <c r="T73" s="1" t="str">
        <f>IF(H73="","",VLOOKUP(H73,'Вода SKU'!$A$1:$B$150,2,0))</f>
        <v/>
      </c>
      <c r="U73" s="1">
        <f t="shared" si="27"/>
        <v>8</v>
      </c>
      <c r="V73" s="1">
        <f t="shared" si="28"/>
        <v>0</v>
      </c>
      <c r="W73" s="1">
        <f t="shared" si="29"/>
        <v>0</v>
      </c>
      <c r="X73" s="1" t="str">
        <f t="shared" ca="1" si="30"/>
        <v/>
      </c>
    </row>
    <row r="74" spans="10:24" ht="13.75" customHeight="1" x14ac:dyDescent="0.2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1"/>
        <v>0</v>
      </c>
      <c r="R74" s="1">
        <f t="shared" si="25"/>
        <v>0</v>
      </c>
      <c r="S74" s="1">
        <f t="shared" ca="1" si="26"/>
        <v>-15</v>
      </c>
      <c r="T74" s="1" t="str">
        <f>IF(H74="","",VLOOKUP(H74,'Вода SKU'!$A$1:$B$150,2,0))</f>
        <v/>
      </c>
      <c r="U74" s="1">
        <f t="shared" si="27"/>
        <v>8</v>
      </c>
      <c r="V74" s="1">
        <f t="shared" si="28"/>
        <v>0</v>
      </c>
      <c r="W74" s="1">
        <f t="shared" si="29"/>
        <v>0</v>
      </c>
      <c r="X74" s="1" t="str">
        <f t="shared" ca="1" si="30"/>
        <v/>
      </c>
    </row>
    <row r="75" spans="10:24" ht="13.75" customHeight="1" x14ac:dyDescent="0.2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-15</v>
      </c>
      <c r="T75" s="1" t="str">
        <f>IF(H75="","",VLOOKUP(H75,'Вода SKU'!$A$1:$B$150,2,0))</f>
        <v/>
      </c>
      <c r="U75" s="1">
        <f t="shared" si="27"/>
        <v>8</v>
      </c>
      <c r="V75" s="1">
        <f t="shared" si="28"/>
        <v>0</v>
      </c>
      <c r="W75" s="1">
        <f t="shared" si="29"/>
        <v>0</v>
      </c>
      <c r="X75" s="1" t="str">
        <f t="shared" ca="1" si="30"/>
        <v/>
      </c>
    </row>
    <row r="76" spans="10:24" ht="13.75" customHeight="1" x14ac:dyDescent="0.2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-15</v>
      </c>
      <c r="T76" s="1" t="str">
        <f>IF(H76="","",VLOOKUP(H76,'Вода SKU'!$A$1:$B$150,2,0))</f>
        <v/>
      </c>
      <c r="U76" s="1">
        <f t="shared" si="27"/>
        <v>8</v>
      </c>
      <c r="V76" s="1">
        <f t="shared" si="28"/>
        <v>0</v>
      </c>
      <c r="W76" s="1">
        <f t="shared" si="29"/>
        <v>0</v>
      </c>
      <c r="X76" s="1" t="str">
        <f t="shared" ca="1" si="30"/>
        <v/>
      </c>
    </row>
    <row r="77" spans="10:24" ht="13.75" customHeight="1" x14ac:dyDescent="0.2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-15</v>
      </c>
      <c r="T77" s="1" t="str">
        <f>IF(H77="","",VLOOKUP(H77,'Вода SKU'!$A$1:$B$150,2,0))</f>
        <v/>
      </c>
      <c r="U77" s="1">
        <f t="shared" si="27"/>
        <v>8</v>
      </c>
      <c r="V77" s="1">
        <f t="shared" si="28"/>
        <v>0</v>
      </c>
      <c r="W77" s="1">
        <f t="shared" si="29"/>
        <v>0</v>
      </c>
      <c r="X77" s="1" t="str">
        <f t="shared" ca="1" si="30"/>
        <v/>
      </c>
    </row>
    <row r="78" spans="10:24" ht="13.75" customHeight="1" x14ac:dyDescent="0.2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-15</v>
      </c>
      <c r="T78" s="1" t="str">
        <f>IF(H78="","",VLOOKUP(H78,'Вода SKU'!$A$1:$B$150,2,0))</f>
        <v/>
      </c>
      <c r="U78" s="1">
        <f t="shared" si="27"/>
        <v>8</v>
      </c>
      <c r="V78" s="1">
        <f t="shared" si="28"/>
        <v>0</v>
      </c>
      <c r="W78" s="1">
        <f t="shared" si="29"/>
        <v>0</v>
      </c>
      <c r="X78" s="1" t="str">
        <f t="shared" ca="1" si="30"/>
        <v/>
      </c>
    </row>
    <row r="79" spans="10:24" ht="13.75" customHeight="1" x14ac:dyDescent="0.2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-15</v>
      </c>
      <c r="T79" s="1" t="str">
        <f>IF(H79="","",VLOOKUP(H79,'Вода SKU'!$A$1:$B$150,2,0))</f>
        <v/>
      </c>
      <c r="U79" s="1">
        <f t="shared" si="27"/>
        <v>8</v>
      </c>
      <c r="V79" s="1">
        <f t="shared" si="28"/>
        <v>0</v>
      </c>
      <c r="W79" s="1">
        <f t="shared" si="29"/>
        <v>0</v>
      </c>
      <c r="X79" s="1" t="str">
        <f t="shared" ca="1" si="30"/>
        <v/>
      </c>
    </row>
    <row r="80" spans="10:24" ht="13.75" customHeight="1" x14ac:dyDescent="0.2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-15</v>
      </c>
      <c r="T80" s="1" t="str">
        <f>IF(H80="","",VLOOKUP(H80,'Вода SKU'!$A$1:$B$150,2,0))</f>
        <v/>
      </c>
      <c r="U80" s="1">
        <f t="shared" si="27"/>
        <v>8</v>
      </c>
      <c r="V80" s="1">
        <f t="shared" si="28"/>
        <v>0</v>
      </c>
      <c r="W80" s="1">
        <f t="shared" si="29"/>
        <v>0</v>
      </c>
      <c r="X80" s="1" t="str">
        <f t="shared" ca="1" si="30"/>
        <v/>
      </c>
    </row>
    <row r="81" spans="10:24" ht="13.75" customHeight="1" x14ac:dyDescent="0.2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-15</v>
      </c>
      <c r="T81" s="1" t="str">
        <f>IF(H81="","",VLOOKUP(H81,'Вода SKU'!$A$1:$B$150,2,0))</f>
        <v/>
      </c>
      <c r="U81" s="1">
        <f t="shared" si="27"/>
        <v>8</v>
      </c>
      <c r="V81" s="1">
        <f t="shared" si="28"/>
        <v>0</v>
      </c>
      <c r="W81" s="1">
        <f t="shared" si="29"/>
        <v>0</v>
      </c>
      <c r="X81" s="1" t="str">
        <f t="shared" ca="1" si="30"/>
        <v/>
      </c>
    </row>
    <row r="82" spans="10:24" ht="13.75" customHeight="1" x14ac:dyDescent="0.2">
      <c r="J82" s="11" t="str">
        <f t="shared" ca="1" si="21"/>
        <v/>
      </c>
      <c r="M82" s="19"/>
      <c r="N82" s="18" t="str">
        <f t="shared" ca="1" si="22"/>
        <v/>
      </c>
      <c r="P82" s="1">
        <f t="shared" si="23"/>
        <v>0</v>
      </c>
      <c r="Q82" s="1">
        <f t="shared" ca="1" si="31"/>
        <v>0</v>
      </c>
      <c r="R82" s="1">
        <f t="shared" si="25"/>
        <v>0</v>
      </c>
      <c r="S82" s="1">
        <f t="shared" ca="1" si="26"/>
        <v>-15</v>
      </c>
      <c r="T82" s="1" t="str">
        <f>IF(H82="","",VLOOKUP(H82,'Вода SKU'!$A$1:$B$150,2,0))</f>
        <v/>
      </c>
      <c r="U82" s="1">
        <f t="shared" si="27"/>
        <v>8</v>
      </c>
      <c r="V82" s="1">
        <f t="shared" si="28"/>
        <v>0</v>
      </c>
      <c r="W82" s="1">
        <f t="shared" si="29"/>
        <v>0</v>
      </c>
      <c r="X82" s="1" t="str">
        <f t="shared" ca="1" si="30"/>
        <v/>
      </c>
    </row>
    <row r="83" spans="10:24" ht="13.75" customHeight="1" x14ac:dyDescent="0.2">
      <c r="J83" s="11" t="str">
        <f t="shared" ca="1" si="21"/>
        <v/>
      </c>
      <c r="M83" s="19"/>
      <c r="N83" s="18" t="str">
        <f t="shared" ca="1" si="22"/>
        <v/>
      </c>
      <c r="P83" s="1">
        <f t="shared" si="23"/>
        <v>0</v>
      </c>
      <c r="Q83" s="1">
        <f t="shared" ca="1" si="31"/>
        <v>0</v>
      </c>
      <c r="R83" s="1">
        <f t="shared" si="25"/>
        <v>0</v>
      </c>
      <c r="S83" s="1">
        <f t="shared" ca="1" si="26"/>
        <v>-15</v>
      </c>
      <c r="T83" s="1" t="str">
        <f>IF(H83="","",VLOOKUP(H83,'Вода SKU'!$A$1:$B$150,2,0))</f>
        <v/>
      </c>
      <c r="U83" s="1">
        <f t="shared" si="27"/>
        <v>8</v>
      </c>
      <c r="V83" s="1">
        <f t="shared" si="28"/>
        <v>0</v>
      </c>
      <c r="W83" s="1">
        <f t="shared" si="29"/>
        <v>0</v>
      </c>
      <c r="X83" s="1" t="str">
        <f t="shared" ca="1" si="30"/>
        <v/>
      </c>
    </row>
    <row r="84" spans="10:24" ht="13.75" customHeight="1" x14ac:dyDescent="0.2">
      <c r="J84" s="11" t="str">
        <f t="shared" ca="1" si="21"/>
        <v/>
      </c>
      <c r="M84" s="19"/>
      <c r="N84" s="18" t="str">
        <f t="shared" ca="1" si="22"/>
        <v/>
      </c>
      <c r="P84" s="1">
        <f t="shared" si="23"/>
        <v>0</v>
      </c>
      <c r="Q84" s="1">
        <f t="shared" ca="1" si="31"/>
        <v>0</v>
      </c>
      <c r="R84" s="1">
        <f t="shared" si="25"/>
        <v>0</v>
      </c>
      <c r="S84" s="1">
        <f t="shared" ca="1" si="26"/>
        <v>-15</v>
      </c>
      <c r="T84" s="1" t="str">
        <f>IF(H84="","",VLOOKUP(H84,'Вода SKU'!$A$1:$B$150,2,0))</f>
        <v/>
      </c>
      <c r="U84" s="1">
        <f t="shared" si="27"/>
        <v>8</v>
      </c>
      <c r="V84" s="1">
        <f t="shared" si="28"/>
        <v>0</v>
      </c>
      <c r="W84" s="1">
        <f t="shared" si="29"/>
        <v>0</v>
      </c>
      <c r="X84" s="1" t="str">
        <f t="shared" ca="1" si="30"/>
        <v/>
      </c>
    </row>
    <row r="85" spans="10:24" ht="13.75" customHeight="1" x14ac:dyDescent="0.2">
      <c r="J85" s="11" t="str">
        <f t="shared" ca="1" si="21"/>
        <v/>
      </c>
      <c r="M85" s="19"/>
      <c r="N85" s="18" t="str">
        <f t="shared" ca="1" si="22"/>
        <v/>
      </c>
      <c r="P85" s="1">
        <f t="shared" si="23"/>
        <v>0</v>
      </c>
      <c r="Q85" s="1">
        <f t="shared" ca="1" si="31"/>
        <v>0</v>
      </c>
      <c r="R85" s="1">
        <f t="shared" si="25"/>
        <v>0</v>
      </c>
      <c r="S85" s="1">
        <f t="shared" ca="1" si="26"/>
        <v>-15</v>
      </c>
      <c r="T85" s="1" t="str">
        <f>IF(H85="","",VLOOKUP(H85,'Вода SKU'!$A$1:$B$150,2,0))</f>
        <v/>
      </c>
      <c r="U85" s="1">
        <f t="shared" si="27"/>
        <v>8</v>
      </c>
      <c r="V85" s="1">
        <f t="shared" si="28"/>
        <v>0</v>
      </c>
      <c r="W85" s="1">
        <f t="shared" si="29"/>
        <v>0</v>
      </c>
      <c r="X85" s="1" t="str">
        <f t="shared" ca="1" si="30"/>
        <v/>
      </c>
    </row>
    <row r="86" spans="10:24" ht="13.75" customHeight="1" x14ac:dyDescent="0.2">
      <c r="J86" s="11" t="str">
        <f t="shared" ca="1" si="21"/>
        <v/>
      </c>
      <c r="M86" s="19"/>
      <c r="N86" s="18" t="str">
        <f t="shared" ca="1" si="22"/>
        <v/>
      </c>
      <c r="P86" s="1">
        <f t="shared" si="23"/>
        <v>0</v>
      </c>
      <c r="Q86" s="1">
        <f t="shared" ca="1" si="31"/>
        <v>0</v>
      </c>
      <c r="R86" s="1">
        <f t="shared" si="25"/>
        <v>0</v>
      </c>
      <c r="S86" s="1">
        <f t="shared" ca="1" si="26"/>
        <v>-15</v>
      </c>
      <c r="T86" s="1" t="str">
        <f>IF(H86="","",VLOOKUP(H86,'Вода SKU'!$A$1:$B$150,2,0))</f>
        <v/>
      </c>
      <c r="U86" s="1">
        <f t="shared" si="27"/>
        <v>8</v>
      </c>
      <c r="V86" s="1">
        <f t="shared" si="28"/>
        <v>0</v>
      </c>
      <c r="W86" s="1">
        <f t="shared" si="29"/>
        <v>0</v>
      </c>
      <c r="X86" s="1" t="str">
        <f t="shared" ca="1" si="30"/>
        <v/>
      </c>
    </row>
    <row r="87" spans="10:24" ht="13.75" customHeight="1" x14ac:dyDescent="0.2">
      <c r="J87" s="11" t="str">
        <f t="shared" ref="J87:J111" ca="1" si="32">IF(M87="", IF(O87="","",X87+(INDIRECT("S" &amp; ROW() - 1) - S87)),IF(O87="", "", INDIRECT("S" &amp; ROW() - 1) - S87))</f>
        <v/>
      </c>
      <c r="M87" s="19"/>
      <c r="N87" s="18" t="str">
        <f t="shared" ref="N87:N111" ca="1" si="33">IF(M87="", IF(X87=0, "", X87), IF(V87 = "", "", IF(V87/U87 = 0, "", V87/U87)))</f>
        <v/>
      </c>
      <c r="P87" s="1">
        <f t="shared" ref="P87:P111" si="34">IF(O87 = "-", -W87,I87)</f>
        <v>0</v>
      </c>
      <c r="Q87" s="1">
        <f t="shared" ca="1" si="31"/>
        <v>0</v>
      </c>
      <c r="R87" s="1">
        <f t="shared" ref="R87:R111" si="35">IF(O87="-",1,0)</f>
        <v>0</v>
      </c>
      <c r="S87" s="1">
        <f t="shared" ref="S87:S111" ca="1" si="36">IF(Q87 = 0, INDIRECT("S" &amp; ROW() - 1), Q87)</f>
        <v>-15</v>
      </c>
      <c r="T87" s="1" t="str">
        <f>IF(H87="","",VLOOKUP(H87,'Вода SKU'!$A$1:$B$150,2,0))</f>
        <v/>
      </c>
      <c r="U87" s="1">
        <f t="shared" ref="U87:U111" si="37">8000/1000</f>
        <v>8</v>
      </c>
      <c r="V87" s="1">
        <f t="shared" ref="V87:V111" si="38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>
        <f t="shared" ref="W87:W111" si="39">IF(V87 = "", "", V87/U87)</f>
        <v>0</v>
      </c>
      <c r="X87" s="1" t="str">
        <f t="shared" ref="X87:X111" ca="1" si="40">IF(O87="", "", MAX(ROUND(-(INDIRECT("S" &amp; ROW() - 1) - S87)/1000, 0), 1) * 1000)</f>
        <v/>
      </c>
    </row>
    <row r="88" spans="10:24" ht="13.75" customHeight="1" x14ac:dyDescent="0.2">
      <c r="J88" s="11" t="str">
        <f t="shared" ca="1" si="32"/>
        <v/>
      </c>
      <c r="M88" s="19"/>
      <c r="N88" s="18" t="str">
        <f t="shared" ca="1" si="33"/>
        <v/>
      </c>
      <c r="P88" s="1">
        <f t="shared" si="34"/>
        <v>0</v>
      </c>
      <c r="Q88" s="1">
        <f t="shared" ca="1" si="31"/>
        <v>0</v>
      </c>
      <c r="R88" s="1">
        <f t="shared" si="35"/>
        <v>0</v>
      </c>
      <c r="S88" s="1">
        <f t="shared" ca="1" si="36"/>
        <v>-15</v>
      </c>
      <c r="T88" s="1" t="str">
        <f>IF(H88="","",VLOOKUP(H88,'Вода SKU'!$A$1:$B$150,2,0))</f>
        <v/>
      </c>
      <c r="U88" s="1">
        <f t="shared" si="37"/>
        <v>8</v>
      </c>
      <c r="V88" s="1">
        <f t="shared" si="38"/>
        <v>0</v>
      </c>
      <c r="W88" s="1">
        <f t="shared" si="39"/>
        <v>0</v>
      </c>
      <c r="X88" s="1" t="str">
        <f t="shared" ca="1" si="40"/>
        <v/>
      </c>
    </row>
    <row r="89" spans="10:24" ht="13.75" customHeight="1" x14ac:dyDescent="0.2">
      <c r="J89" s="11" t="str">
        <f t="shared" ca="1" si="32"/>
        <v/>
      </c>
      <c r="M89" s="19"/>
      <c r="N89" s="18" t="str">
        <f t="shared" ca="1" si="33"/>
        <v/>
      </c>
      <c r="P89" s="1">
        <f t="shared" si="34"/>
        <v>0</v>
      </c>
      <c r="Q89" s="1">
        <f t="shared" ref="Q89:Q111" ca="1" si="41">IF(O89 = "-", SUM(INDIRECT(ADDRESS(2,COLUMN(P89)) &amp; ":" &amp; ADDRESS(ROW(),COLUMN(P89)))), 0)</f>
        <v>0</v>
      </c>
      <c r="R89" s="1">
        <f t="shared" si="35"/>
        <v>0</v>
      </c>
      <c r="S89" s="1">
        <f t="shared" ca="1" si="36"/>
        <v>-15</v>
      </c>
      <c r="T89" s="1" t="str">
        <f>IF(H89="","",VLOOKUP(H89,'Вода SKU'!$A$1:$B$150,2,0))</f>
        <v/>
      </c>
      <c r="U89" s="1">
        <f t="shared" si="37"/>
        <v>8</v>
      </c>
      <c r="V89" s="1">
        <f t="shared" si="38"/>
        <v>0</v>
      </c>
      <c r="W89" s="1">
        <f t="shared" si="39"/>
        <v>0</v>
      </c>
      <c r="X89" s="1" t="str">
        <f t="shared" ca="1" si="40"/>
        <v/>
      </c>
    </row>
    <row r="90" spans="10:24" ht="13.75" customHeight="1" x14ac:dyDescent="0.2">
      <c r="J90" s="11" t="str">
        <f t="shared" ca="1" si="32"/>
        <v/>
      </c>
      <c r="M90" s="19"/>
      <c r="N90" s="18" t="str">
        <f t="shared" ca="1" si="33"/>
        <v/>
      </c>
      <c r="P90" s="1">
        <f t="shared" si="34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-15</v>
      </c>
      <c r="T90" s="1" t="str">
        <f>IF(H90="","",VLOOKUP(H90,'Вода SKU'!$A$1:$B$150,2,0))</f>
        <v/>
      </c>
      <c r="U90" s="1">
        <f t="shared" si="37"/>
        <v>8</v>
      </c>
      <c r="V90" s="1">
        <f t="shared" si="38"/>
        <v>0</v>
      </c>
      <c r="W90" s="1">
        <f t="shared" si="39"/>
        <v>0</v>
      </c>
      <c r="X90" s="1" t="str">
        <f t="shared" ca="1" si="40"/>
        <v/>
      </c>
    </row>
    <row r="91" spans="10:24" ht="13.75" customHeight="1" x14ac:dyDescent="0.2">
      <c r="J91" s="11" t="str">
        <f t="shared" ca="1" si="32"/>
        <v/>
      </c>
      <c r="M91" s="19"/>
      <c r="N91" s="18" t="str">
        <f t="shared" ca="1" si="33"/>
        <v/>
      </c>
      <c r="P91" s="1">
        <f t="shared" si="34"/>
        <v>0</v>
      </c>
      <c r="Q91" s="1">
        <f t="shared" ca="1" si="41"/>
        <v>0</v>
      </c>
      <c r="R91" s="1">
        <f t="shared" si="35"/>
        <v>0</v>
      </c>
      <c r="S91" s="1">
        <f t="shared" ca="1" si="36"/>
        <v>-15</v>
      </c>
      <c r="T91" s="1" t="str">
        <f>IF(H91="","",VLOOKUP(H91,'Вода SKU'!$A$1:$B$150,2,0))</f>
        <v/>
      </c>
      <c r="U91" s="1">
        <f t="shared" si="37"/>
        <v>8</v>
      </c>
      <c r="V91" s="1">
        <f t="shared" si="38"/>
        <v>0</v>
      </c>
      <c r="W91" s="1">
        <f t="shared" si="39"/>
        <v>0</v>
      </c>
      <c r="X91" s="1" t="str">
        <f t="shared" ca="1" si="40"/>
        <v/>
      </c>
    </row>
    <row r="92" spans="10:24" ht="13.75" customHeight="1" x14ac:dyDescent="0.2">
      <c r="J92" s="11" t="str">
        <f t="shared" ca="1" si="32"/>
        <v/>
      </c>
      <c r="M92" s="19"/>
      <c r="N92" s="18" t="str">
        <f t="shared" ca="1" si="33"/>
        <v/>
      </c>
      <c r="P92" s="1">
        <f t="shared" si="34"/>
        <v>0</v>
      </c>
      <c r="Q92" s="1">
        <f t="shared" ca="1" si="41"/>
        <v>0</v>
      </c>
      <c r="R92" s="1">
        <f t="shared" si="35"/>
        <v>0</v>
      </c>
      <c r="S92" s="1">
        <f t="shared" ca="1" si="36"/>
        <v>-15</v>
      </c>
      <c r="T92" s="1" t="str">
        <f>IF(H92="","",VLOOKUP(H92,'Вода SKU'!$A$1:$B$150,2,0))</f>
        <v/>
      </c>
      <c r="U92" s="1">
        <f t="shared" si="37"/>
        <v>8</v>
      </c>
      <c r="V92" s="1">
        <f t="shared" si="38"/>
        <v>0</v>
      </c>
      <c r="W92" s="1">
        <f t="shared" si="39"/>
        <v>0</v>
      </c>
      <c r="X92" s="1" t="str">
        <f t="shared" ca="1" si="40"/>
        <v/>
      </c>
    </row>
    <row r="93" spans="10:24" ht="13.75" customHeight="1" x14ac:dyDescent="0.2">
      <c r="J93" s="11" t="str">
        <f t="shared" ca="1" si="32"/>
        <v/>
      </c>
      <c r="M93" s="19"/>
      <c r="N93" s="18" t="str">
        <f t="shared" ca="1" si="33"/>
        <v/>
      </c>
      <c r="P93" s="1">
        <f t="shared" si="34"/>
        <v>0</v>
      </c>
      <c r="Q93" s="1">
        <f t="shared" ca="1" si="41"/>
        <v>0</v>
      </c>
      <c r="R93" s="1">
        <f t="shared" si="35"/>
        <v>0</v>
      </c>
      <c r="S93" s="1">
        <f t="shared" ca="1" si="36"/>
        <v>-15</v>
      </c>
      <c r="T93" s="1" t="str">
        <f>IF(H93="","",VLOOKUP(H93,'Вода SKU'!$A$1:$B$150,2,0))</f>
        <v/>
      </c>
      <c r="U93" s="1">
        <f t="shared" si="37"/>
        <v>8</v>
      </c>
      <c r="V93" s="1">
        <f t="shared" si="38"/>
        <v>0</v>
      </c>
      <c r="W93" s="1">
        <f t="shared" si="39"/>
        <v>0</v>
      </c>
      <c r="X93" s="1" t="str">
        <f t="shared" ca="1" si="40"/>
        <v/>
      </c>
    </row>
    <row r="94" spans="10:24" ht="13.75" customHeight="1" x14ac:dyDescent="0.2">
      <c r="J94" s="11" t="str">
        <f t="shared" ca="1" si="32"/>
        <v/>
      </c>
      <c r="M94" s="19"/>
      <c r="N94" s="18" t="str">
        <f t="shared" ca="1" si="33"/>
        <v/>
      </c>
      <c r="P94" s="1">
        <f t="shared" si="34"/>
        <v>0</v>
      </c>
      <c r="Q94" s="1">
        <f t="shared" ca="1" si="41"/>
        <v>0</v>
      </c>
      <c r="R94" s="1">
        <f t="shared" si="35"/>
        <v>0</v>
      </c>
      <c r="S94" s="1">
        <f t="shared" ca="1" si="36"/>
        <v>-15</v>
      </c>
      <c r="T94" s="1" t="str">
        <f>IF(H94="","",VLOOKUP(H94,'Вода SKU'!$A$1:$B$150,2,0))</f>
        <v/>
      </c>
      <c r="U94" s="1">
        <f t="shared" si="37"/>
        <v>8</v>
      </c>
      <c r="V94" s="1">
        <f t="shared" si="38"/>
        <v>0</v>
      </c>
      <c r="W94" s="1">
        <f t="shared" si="39"/>
        <v>0</v>
      </c>
      <c r="X94" s="1" t="str">
        <f t="shared" ca="1" si="40"/>
        <v/>
      </c>
    </row>
    <row r="95" spans="10:24" ht="13.75" customHeight="1" x14ac:dyDescent="0.2">
      <c r="J95" s="11" t="str">
        <f t="shared" ca="1" si="32"/>
        <v/>
      </c>
      <c r="M95" s="19"/>
      <c r="N95" s="18" t="str">
        <f t="shared" ca="1" si="33"/>
        <v/>
      </c>
      <c r="P95" s="1">
        <f t="shared" si="34"/>
        <v>0</v>
      </c>
      <c r="Q95" s="1">
        <f t="shared" ca="1" si="41"/>
        <v>0</v>
      </c>
      <c r="R95" s="1">
        <f t="shared" si="35"/>
        <v>0</v>
      </c>
      <c r="S95" s="1">
        <f t="shared" ca="1" si="36"/>
        <v>-15</v>
      </c>
      <c r="T95" s="1" t="str">
        <f>IF(H95="","",VLOOKUP(H95,'Вода SKU'!$A$1:$B$150,2,0))</f>
        <v/>
      </c>
      <c r="U95" s="1">
        <f t="shared" si="37"/>
        <v>8</v>
      </c>
      <c r="V95" s="1">
        <f t="shared" si="38"/>
        <v>0</v>
      </c>
      <c r="W95" s="1">
        <f t="shared" si="39"/>
        <v>0</v>
      </c>
      <c r="X95" s="1" t="str">
        <f t="shared" ca="1" si="40"/>
        <v/>
      </c>
    </row>
    <row r="96" spans="10:24" ht="13.75" customHeight="1" x14ac:dyDescent="0.2">
      <c r="J96" s="11" t="str">
        <f t="shared" ca="1" si="32"/>
        <v/>
      </c>
      <c r="M96" s="19"/>
      <c r="N96" s="18" t="str">
        <f t="shared" ca="1" si="33"/>
        <v/>
      </c>
      <c r="P96" s="1">
        <f t="shared" si="34"/>
        <v>0</v>
      </c>
      <c r="Q96" s="1">
        <f t="shared" ca="1" si="41"/>
        <v>0</v>
      </c>
      <c r="R96" s="1">
        <f t="shared" si="35"/>
        <v>0</v>
      </c>
      <c r="S96" s="1">
        <f t="shared" ca="1" si="36"/>
        <v>-15</v>
      </c>
      <c r="T96" s="1" t="str">
        <f>IF(H96="","",VLOOKUP(H96,'Вода SKU'!$A$1:$B$150,2,0))</f>
        <v/>
      </c>
      <c r="U96" s="1">
        <f t="shared" si="37"/>
        <v>8</v>
      </c>
      <c r="V96" s="1">
        <f t="shared" si="38"/>
        <v>0</v>
      </c>
      <c r="W96" s="1">
        <f t="shared" si="39"/>
        <v>0</v>
      </c>
      <c r="X96" s="1" t="str">
        <f t="shared" ca="1" si="40"/>
        <v/>
      </c>
    </row>
    <row r="97" spans="10:24" ht="13.75" customHeight="1" x14ac:dyDescent="0.2">
      <c r="J97" s="11" t="str">
        <f t="shared" ca="1" si="32"/>
        <v/>
      </c>
      <c r="M97" s="19"/>
      <c r="N97" s="18" t="str">
        <f t="shared" ca="1" si="33"/>
        <v/>
      </c>
      <c r="P97" s="1">
        <f t="shared" si="34"/>
        <v>0</v>
      </c>
      <c r="Q97" s="1">
        <f t="shared" ca="1" si="41"/>
        <v>0</v>
      </c>
      <c r="R97" s="1">
        <f t="shared" si="35"/>
        <v>0</v>
      </c>
      <c r="S97" s="1">
        <f t="shared" ca="1" si="36"/>
        <v>-15</v>
      </c>
      <c r="T97" s="1" t="str">
        <f>IF(H97="","",VLOOKUP(H97,'Вода SKU'!$A$1:$B$150,2,0))</f>
        <v/>
      </c>
      <c r="U97" s="1">
        <f t="shared" si="37"/>
        <v>8</v>
      </c>
      <c r="V97" s="1">
        <f t="shared" si="38"/>
        <v>0</v>
      </c>
      <c r="W97" s="1">
        <f t="shared" si="39"/>
        <v>0</v>
      </c>
      <c r="X97" s="1" t="str">
        <f t="shared" ca="1" si="40"/>
        <v/>
      </c>
    </row>
    <row r="98" spans="10:24" ht="13.75" customHeight="1" x14ac:dyDescent="0.2">
      <c r="J98" s="11" t="str">
        <f t="shared" ca="1" si="32"/>
        <v/>
      </c>
      <c r="M98" s="19"/>
      <c r="N98" s="18" t="str">
        <f t="shared" ca="1" si="33"/>
        <v/>
      </c>
      <c r="P98" s="1">
        <f t="shared" si="34"/>
        <v>0</v>
      </c>
      <c r="Q98" s="1">
        <f t="shared" ca="1" si="41"/>
        <v>0</v>
      </c>
      <c r="R98" s="1">
        <f t="shared" si="35"/>
        <v>0</v>
      </c>
      <c r="S98" s="1">
        <f t="shared" ca="1" si="36"/>
        <v>-15</v>
      </c>
      <c r="T98" s="1" t="str">
        <f>IF(H98="","",VLOOKUP(H98,'Вода SKU'!$A$1:$B$150,2,0))</f>
        <v/>
      </c>
      <c r="U98" s="1">
        <f t="shared" si="37"/>
        <v>8</v>
      </c>
      <c r="V98" s="1">
        <f t="shared" si="38"/>
        <v>0</v>
      </c>
      <c r="W98" s="1">
        <f t="shared" si="39"/>
        <v>0</v>
      </c>
      <c r="X98" s="1" t="str">
        <f t="shared" ca="1" si="40"/>
        <v/>
      </c>
    </row>
    <row r="99" spans="10:24" ht="13.75" customHeight="1" x14ac:dyDescent="0.2">
      <c r="J99" s="11" t="str">
        <f t="shared" ca="1" si="32"/>
        <v/>
      </c>
      <c r="M99" s="19"/>
      <c r="N99" s="18" t="str">
        <f t="shared" ca="1" si="33"/>
        <v/>
      </c>
      <c r="P99" s="1">
        <f t="shared" si="34"/>
        <v>0</v>
      </c>
      <c r="Q99" s="1">
        <f t="shared" ca="1" si="41"/>
        <v>0</v>
      </c>
      <c r="R99" s="1">
        <f t="shared" si="35"/>
        <v>0</v>
      </c>
      <c r="S99" s="1">
        <f t="shared" ca="1" si="36"/>
        <v>-15</v>
      </c>
      <c r="T99" s="1" t="str">
        <f>IF(H99="","",VLOOKUP(H99,'Вода SKU'!$A$1:$B$150,2,0))</f>
        <v/>
      </c>
      <c r="U99" s="1">
        <f t="shared" si="37"/>
        <v>8</v>
      </c>
      <c r="V99" s="1">
        <f t="shared" si="38"/>
        <v>0</v>
      </c>
      <c r="W99" s="1">
        <f t="shared" si="39"/>
        <v>0</v>
      </c>
      <c r="X99" s="1" t="str">
        <f t="shared" ca="1" si="40"/>
        <v/>
      </c>
    </row>
    <row r="100" spans="10:24" ht="13.75" customHeight="1" x14ac:dyDescent="0.2">
      <c r="J100" s="11" t="str">
        <f t="shared" ca="1" si="32"/>
        <v/>
      </c>
      <c r="M100" s="19"/>
      <c r="N100" s="18" t="str">
        <f t="shared" ca="1" si="33"/>
        <v/>
      </c>
      <c r="P100" s="1">
        <f t="shared" si="34"/>
        <v>0</v>
      </c>
      <c r="Q100" s="1">
        <f t="shared" ca="1" si="41"/>
        <v>0</v>
      </c>
      <c r="R100" s="1">
        <f t="shared" si="35"/>
        <v>0</v>
      </c>
      <c r="S100" s="1">
        <f t="shared" ca="1" si="36"/>
        <v>-15</v>
      </c>
      <c r="T100" s="1" t="str">
        <f>IF(H100="","",VLOOKUP(H100,'Вода SKU'!$A$1:$B$150,2,0))</f>
        <v/>
      </c>
      <c r="U100" s="1">
        <f t="shared" si="37"/>
        <v>8</v>
      </c>
      <c r="V100" s="1">
        <f t="shared" si="38"/>
        <v>0</v>
      </c>
      <c r="W100" s="1">
        <f t="shared" si="39"/>
        <v>0</v>
      </c>
      <c r="X100" s="1" t="str">
        <f t="shared" ca="1" si="40"/>
        <v/>
      </c>
    </row>
    <row r="101" spans="10:24" ht="13.75" customHeight="1" x14ac:dyDescent="0.2">
      <c r="J101" s="11" t="str">
        <f t="shared" ca="1" si="32"/>
        <v/>
      </c>
      <c r="M101" s="19"/>
      <c r="N101" s="18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-15</v>
      </c>
      <c r="T101" s="1" t="str">
        <f>IF(H101="","",VLOOKUP(H101,'Вода SKU'!$A$1:$B$150,2,0))</f>
        <v/>
      </c>
      <c r="U101" s="1">
        <f t="shared" si="37"/>
        <v>8</v>
      </c>
      <c r="V101" s="1">
        <f t="shared" si="38"/>
        <v>0</v>
      </c>
      <c r="W101" s="1">
        <f t="shared" si="39"/>
        <v>0</v>
      </c>
      <c r="X101" s="1" t="str">
        <f t="shared" ca="1" si="40"/>
        <v/>
      </c>
    </row>
    <row r="102" spans="10:24" ht="13.75" customHeight="1" x14ac:dyDescent="0.2">
      <c r="J102" s="11" t="str">
        <f t="shared" ca="1" si="32"/>
        <v/>
      </c>
      <c r="M102" s="19"/>
      <c r="N102" s="18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-15</v>
      </c>
      <c r="T102" s="1" t="str">
        <f>IF(H102="","",VLOOKUP(H102,'Вода SKU'!$A$1:$B$150,2,0))</f>
        <v/>
      </c>
      <c r="U102" s="1">
        <f t="shared" si="37"/>
        <v>8</v>
      </c>
      <c r="V102" s="1">
        <f t="shared" si="38"/>
        <v>0</v>
      </c>
      <c r="W102" s="1">
        <f t="shared" si="39"/>
        <v>0</v>
      </c>
      <c r="X102" s="1" t="str">
        <f t="shared" ca="1" si="40"/>
        <v/>
      </c>
    </row>
    <row r="103" spans="10:24" ht="13.75" customHeight="1" x14ac:dyDescent="0.2">
      <c r="J103" s="11" t="str">
        <f t="shared" ca="1" si="32"/>
        <v/>
      </c>
      <c r="M103" s="19"/>
      <c r="N103" s="18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-15</v>
      </c>
      <c r="T103" s="1" t="str">
        <f>IF(H103="","",VLOOKUP(H103,'Вода SKU'!$A$1:$B$150,2,0))</f>
        <v/>
      </c>
      <c r="U103" s="1">
        <f t="shared" si="37"/>
        <v>8</v>
      </c>
      <c r="V103" s="1">
        <f t="shared" si="38"/>
        <v>0</v>
      </c>
      <c r="W103" s="1">
        <f t="shared" si="39"/>
        <v>0</v>
      </c>
      <c r="X103" s="1" t="str">
        <f t="shared" ca="1" si="40"/>
        <v/>
      </c>
    </row>
    <row r="104" spans="10:24" ht="13.75" customHeight="1" x14ac:dyDescent="0.2">
      <c r="J104" s="11" t="str">
        <f t="shared" ca="1" si="32"/>
        <v/>
      </c>
      <c r="M104" s="19"/>
      <c r="N104" s="18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-15</v>
      </c>
      <c r="T104" s="1" t="str">
        <f>IF(H104="","",VLOOKUP(H104,'Вода SKU'!$A$1:$B$150,2,0))</f>
        <v/>
      </c>
      <c r="U104" s="1">
        <f t="shared" si="37"/>
        <v>8</v>
      </c>
      <c r="V104" s="1">
        <f t="shared" si="38"/>
        <v>0</v>
      </c>
      <c r="W104" s="1">
        <f t="shared" si="39"/>
        <v>0</v>
      </c>
      <c r="X104" s="1" t="str">
        <f t="shared" ca="1" si="40"/>
        <v/>
      </c>
    </row>
    <row r="105" spans="10:24" ht="13.75" customHeight="1" x14ac:dyDescent="0.2">
      <c r="J105" s="11" t="str">
        <f t="shared" ca="1" si="32"/>
        <v/>
      </c>
      <c r="M105" s="19"/>
      <c r="N105" s="18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-15</v>
      </c>
      <c r="T105" s="1" t="str">
        <f>IF(H105="","",VLOOKUP(H105,'Вода SKU'!$A$1:$B$150,2,0))</f>
        <v/>
      </c>
      <c r="U105" s="1">
        <f t="shared" si="37"/>
        <v>8</v>
      </c>
      <c r="V105" s="1">
        <f t="shared" si="38"/>
        <v>0</v>
      </c>
      <c r="W105" s="1">
        <f t="shared" si="39"/>
        <v>0</v>
      </c>
      <c r="X105" s="1" t="str">
        <f t="shared" ca="1" si="40"/>
        <v/>
      </c>
    </row>
    <row r="106" spans="10:24" ht="13.75" customHeight="1" x14ac:dyDescent="0.2">
      <c r="J106" s="11" t="str">
        <f t="shared" ca="1" si="32"/>
        <v/>
      </c>
      <c r="M106" s="19"/>
      <c r="N106" s="18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-15</v>
      </c>
      <c r="T106" s="1" t="str">
        <f>IF(H106="","",VLOOKUP(H106,'Вода SKU'!$A$1:$B$150,2,0))</f>
        <v/>
      </c>
      <c r="U106" s="1">
        <f t="shared" si="37"/>
        <v>8</v>
      </c>
      <c r="V106" s="1">
        <f t="shared" si="38"/>
        <v>0</v>
      </c>
      <c r="W106" s="1">
        <f t="shared" si="39"/>
        <v>0</v>
      </c>
      <c r="X106" s="1" t="str">
        <f t="shared" ca="1" si="40"/>
        <v/>
      </c>
    </row>
    <row r="107" spans="10:24" ht="13.75" customHeight="1" x14ac:dyDescent="0.2">
      <c r="J107" s="11" t="str">
        <f t="shared" ca="1" si="32"/>
        <v/>
      </c>
      <c r="M107" s="19"/>
      <c r="N107" s="18" t="str">
        <f t="shared" ca="1" si="33"/>
        <v/>
      </c>
      <c r="P107" s="1">
        <f t="shared" si="34"/>
        <v>0</v>
      </c>
      <c r="Q107" s="1">
        <f t="shared" ca="1" si="41"/>
        <v>0</v>
      </c>
      <c r="R107" s="1">
        <f t="shared" si="35"/>
        <v>0</v>
      </c>
      <c r="S107" s="1">
        <f t="shared" ca="1" si="36"/>
        <v>-15</v>
      </c>
      <c r="T107" s="1" t="str">
        <f>IF(H107="","",VLOOKUP(H107,'Вода SKU'!$A$1:$B$150,2,0))</f>
        <v/>
      </c>
      <c r="U107" s="1">
        <f t="shared" si="37"/>
        <v>8</v>
      </c>
      <c r="V107" s="1">
        <f t="shared" si="38"/>
        <v>0</v>
      </c>
      <c r="W107" s="1">
        <f t="shared" si="39"/>
        <v>0</v>
      </c>
      <c r="X107" s="1" t="str">
        <f t="shared" ca="1" si="40"/>
        <v/>
      </c>
    </row>
    <row r="108" spans="10:24" ht="13.75" customHeight="1" x14ac:dyDescent="0.2">
      <c r="J108" s="11" t="str">
        <f t="shared" ca="1" si="32"/>
        <v/>
      </c>
      <c r="M108" s="19"/>
      <c r="N108" s="18" t="str">
        <f t="shared" ca="1" si="33"/>
        <v/>
      </c>
      <c r="P108" s="1">
        <f t="shared" si="34"/>
        <v>0</v>
      </c>
      <c r="Q108" s="1">
        <f t="shared" ca="1" si="41"/>
        <v>0</v>
      </c>
      <c r="R108" s="1">
        <f t="shared" si="35"/>
        <v>0</v>
      </c>
      <c r="S108" s="1">
        <f t="shared" ca="1" si="36"/>
        <v>-15</v>
      </c>
      <c r="T108" s="1" t="str">
        <f>IF(H108="","",VLOOKUP(H108,'Вода SKU'!$A$1:$B$150,2,0))</f>
        <v/>
      </c>
      <c r="U108" s="1">
        <f t="shared" si="37"/>
        <v>8</v>
      </c>
      <c r="V108" s="1">
        <f t="shared" si="38"/>
        <v>0</v>
      </c>
      <c r="W108" s="1">
        <f t="shared" si="39"/>
        <v>0</v>
      </c>
      <c r="X108" s="1" t="str">
        <f t="shared" ca="1" si="40"/>
        <v/>
      </c>
    </row>
    <row r="109" spans="10:24" ht="13.75" customHeight="1" x14ac:dyDescent="0.2">
      <c r="J109" s="11" t="str">
        <f t="shared" ca="1" si="32"/>
        <v/>
      </c>
      <c r="M109" s="19"/>
      <c r="N109" s="18" t="str">
        <f t="shared" ca="1" si="33"/>
        <v/>
      </c>
      <c r="P109" s="1">
        <f t="shared" si="34"/>
        <v>0</v>
      </c>
      <c r="Q109" s="1">
        <f t="shared" ca="1" si="41"/>
        <v>0</v>
      </c>
      <c r="R109" s="1">
        <f t="shared" si="35"/>
        <v>0</v>
      </c>
      <c r="S109" s="1">
        <f t="shared" ca="1" si="36"/>
        <v>-15</v>
      </c>
      <c r="T109" s="1" t="str">
        <f>IF(H109="","",VLOOKUP(H109,'Вода SKU'!$A$1:$B$150,2,0))</f>
        <v/>
      </c>
      <c r="U109" s="1">
        <f t="shared" si="37"/>
        <v>8</v>
      </c>
      <c r="V109" s="1">
        <f t="shared" si="38"/>
        <v>0</v>
      </c>
      <c r="W109" s="1">
        <f t="shared" si="39"/>
        <v>0</v>
      </c>
      <c r="X109" s="1" t="str">
        <f t="shared" ca="1" si="40"/>
        <v/>
      </c>
    </row>
    <row r="110" spans="10:24" ht="13.75" customHeight="1" x14ac:dyDescent="0.2">
      <c r="J110" s="11" t="str">
        <f t="shared" ca="1" si="32"/>
        <v/>
      </c>
      <c r="M110" s="19"/>
      <c r="N110" s="18" t="str">
        <f t="shared" ca="1" si="33"/>
        <v/>
      </c>
      <c r="P110" s="1">
        <f t="shared" si="34"/>
        <v>0</v>
      </c>
      <c r="Q110" s="1">
        <f t="shared" ca="1" si="41"/>
        <v>0</v>
      </c>
      <c r="R110" s="1">
        <f t="shared" si="35"/>
        <v>0</v>
      </c>
      <c r="S110" s="1">
        <f t="shared" ca="1" si="36"/>
        <v>-15</v>
      </c>
      <c r="T110" s="1" t="str">
        <f>IF(H110="","",VLOOKUP(H110,'Вода SKU'!$A$1:$B$150,2,0))</f>
        <v/>
      </c>
      <c r="U110" s="1">
        <f t="shared" si="37"/>
        <v>8</v>
      </c>
      <c r="V110" s="1">
        <f t="shared" si="38"/>
        <v>0</v>
      </c>
      <c r="W110" s="1">
        <f t="shared" si="39"/>
        <v>0</v>
      </c>
      <c r="X110" s="1" t="str">
        <f t="shared" ca="1" si="40"/>
        <v/>
      </c>
    </row>
    <row r="111" spans="10:24" ht="13.75" customHeight="1" x14ac:dyDescent="0.2">
      <c r="J111" s="11" t="str">
        <f t="shared" ca="1" si="32"/>
        <v/>
      </c>
      <c r="M111" s="19"/>
      <c r="N111" s="18" t="str">
        <f t="shared" ca="1" si="33"/>
        <v/>
      </c>
      <c r="P111" s="1">
        <f t="shared" si="34"/>
        <v>0</v>
      </c>
      <c r="Q111" s="1">
        <f t="shared" ca="1" si="41"/>
        <v>0</v>
      </c>
      <c r="R111" s="1">
        <f t="shared" si="35"/>
        <v>0</v>
      </c>
      <c r="S111" s="1">
        <f t="shared" ca="1" si="36"/>
        <v>-15</v>
      </c>
      <c r="T111" s="1" t="str">
        <f>IF(H111="","",VLOOKUP(H111,'Вода SKU'!$A$1:$B$150,2,0))</f>
        <v/>
      </c>
      <c r="U111" s="1">
        <f t="shared" si="37"/>
        <v>8</v>
      </c>
      <c r="V111" s="1">
        <f t="shared" si="38"/>
        <v>0</v>
      </c>
      <c r="W111" s="1">
        <f t="shared" si="39"/>
        <v>0</v>
      </c>
      <c r="X111" s="1" t="str">
        <f t="shared" ca="1" si="40"/>
        <v/>
      </c>
    </row>
  </sheetData>
  <conditionalFormatting sqref="B2:B111">
    <cfRule type="expression" dxfId="52" priority="2">
      <formula>$B2&lt;&gt;$T2</formula>
    </cfRule>
    <cfRule type="expression" dxfId="51" priority="3">
      <formula>$B2&lt;&gt;$T2</formula>
    </cfRule>
  </conditionalFormatting>
  <conditionalFormatting sqref="J1:J1048576">
    <cfRule type="expression" dxfId="50" priority="5">
      <formula>IF(N1="",0, J1)  &lt; - 0.05* IF(N1="",0,N1)</formula>
    </cfRule>
    <cfRule type="expression" dxfId="49" priority="6">
      <formula>AND(IF(N1="",0, J1)  &gt;= - 0.05* IF(N1="",0,N1), IF(N1="",0, J1) &lt; 0)</formula>
    </cfRule>
    <cfRule type="expression" dxfId="48" priority="7">
      <formula>AND(IF(N1="",0, J1)  &lt;= 0.05* IF(N1="",0,N1), IF(N1="",0, J1) &gt; 0)</formula>
    </cfRule>
    <cfRule type="expression" dxfId="47" priority="8">
      <formula>IF(N1="",0,J1)  &gt; 0.05* IF(N1="",0,N1)</formula>
    </cfRule>
  </conditionalFormatting>
  <conditionalFormatting sqref="J1">
    <cfRule type="expression" dxfId="46" priority="175">
      <formula>SUMIF(J2:J111,"&gt;0")-SUMIF(J2:J111,"&lt;0")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B2:B111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E2:F111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L1:L111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8"/>
  <sheetViews>
    <sheetView tabSelected="1" zoomScale="90" zoomScaleNormal="90" workbookViewId="0">
      <pane ySplit="1" topLeftCell="A5" activePane="bottomLeft" state="frozen"/>
      <selection pane="bottomLeft" activeCell="L18" sqref="L1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662</v>
      </c>
      <c r="B1" s="15" t="s">
        <v>632</v>
      </c>
      <c r="C1" s="15" t="s">
        <v>639</v>
      </c>
      <c r="D1" s="15" t="s">
        <v>129</v>
      </c>
      <c r="E1" s="15" t="s">
        <v>633</v>
      </c>
      <c r="F1" s="15" t="s">
        <v>663</v>
      </c>
      <c r="G1" s="15" t="s">
        <v>664</v>
      </c>
      <c r="H1" s="15" t="s">
        <v>665</v>
      </c>
      <c r="I1" s="15" t="s">
        <v>666</v>
      </c>
      <c r="J1" s="15" t="s">
        <v>667</v>
      </c>
      <c r="K1" s="15" t="s">
        <v>668</v>
      </c>
      <c r="L1" s="15" t="s">
        <v>669</v>
      </c>
      <c r="M1" s="22" t="s">
        <v>670</v>
      </c>
      <c r="N1" s="22" t="s">
        <v>671</v>
      </c>
      <c r="O1" s="15" t="s">
        <v>672</v>
      </c>
      <c r="Q1" s="15" t="s">
        <v>673</v>
      </c>
      <c r="R1" s="15" t="s">
        <v>674</v>
      </c>
      <c r="S1" s="15">
        <v>0</v>
      </c>
      <c r="T1" s="14" t="s">
        <v>675</v>
      </c>
      <c r="U1" s="14" t="s">
        <v>676</v>
      </c>
      <c r="V1" s="14" t="s">
        <v>677</v>
      </c>
      <c r="W1" s="14" t="s">
        <v>678</v>
      </c>
      <c r="X1" s="17" t="s">
        <v>679</v>
      </c>
    </row>
    <row r="2" spans="1:24" ht="13.75" customHeight="1" x14ac:dyDescent="0.2">
      <c r="A2" s="37">
        <f ca="1">IF(O2="-", "-", 1 + MAX(Вода!$A$2:$A$89) + SUM(INDIRECT(ADDRESS(2,COLUMN(R2)) &amp; ":" &amp; ADDRESS(ROW(),COLUMN(R2)))))</f>
        <v>7</v>
      </c>
      <c r="B2" s="37" t="s">
        <v>650</v>
      </c>
      <c r="C2" s="37">
        <v>850</v>
      </c>
      <c r="D2" s="37" t="s">
        <v>644</v>
      </c>
      <c r="E2" s="37" t="s">
        <v>685</v>
      </c>
      <c r="F2" s="37" t="s">
        <v>685</v>
      </c>
      <c r="G2" s="37" t="s">
        <v>686</v>
      </c>
      <c r="H2" s="37" t="s">
        <v>199</v>
      </c>
      <c r="I2" s="37">
        <v>200</v>
      </c>
      <c r="J2" s="11" t="str">
        <f t="shared" ref="J2:J39" ca="1" si="0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39" ca="1" si="1">IF(M2="", IF(X2=0, "", X2), IF(V2 = "", "", IF(V2/U2 = 0, "", V2/U2)))</f>
        <v/>
      </c>
      <c r="P2" s="1">
        <f t="shared" ref="P2:P39" si="2">IF(O2 = "-", -W2,I2)</f>
        <v>200</v>
      </c>
      <c r="Q2" s="1">
        <f t="shared" ref="Q2:Q39" ca="1" si="3">IF(O2 = "-", SUM(INDIRECT(ADDRESS(2,COLUMN(P2)) &amp; ":" &amp; ADDRESS(ROW(),COLUMN(P2)))), 0)</f>
        <v>0</v>
      </c>
      <c r="R2" s="1">
        <f t="shared" ref="R2:R39" si="4">IF(O2="-",1,0)</f>
        <v>0</v>
      </c>
      <c r="S2" s="1">
        <f t="shared" ref="S2:S39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9" si="6">8000/850</f>
        <v>9.4117647058823533</v>
      </c>
      <c r="V2" s="1">
        <f t="shared" ref="V2:V3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9" si="8">IF(V2 = "", "", V2/U2)</f>
        <v>0</v>
      </c>
      <c r="X2" s="1" t="str">
        <f t="shared" ref="X2:X39" ca="1" si="9">IF(O2="", "", MAX(ROUND(-(INDIRECT("S" &amp; ROW() - 1) - S2)/850, 0), 1) * 850)</f>
        <v/>
      </c>
    </row>
    <row r="3" spans="1:24" s="1" customFormat="1" ht="13.75" customHeight="1" x14ac:dyDescent="0.2">
      <c r="A3" s="39">
        <f ca="1">IF(O3="-", "-", 1 + MAX(Вода!$A$2:$A$89) + SUM(INDIRECT(ADDRESS(2,COLUMN(R3)) &amp; ":" &amp; ADDRESS(ROW(),COLUMN(R3)))))</f>
        <v>7</v>
      </c>
      <c r="B3" s="39" t="s">
        <v>650</v>
      </c>
      <c r="C3" s="39">
        <v>850</v>
      </c>
      <c r="D3" s="39" t="s">
        <v>646</v>
      </c>
      <c r="E3" s="39" t="s">
        <v>692</v>
      </c>
      <c r="F3" s="39" t="s">
        <v>692</v>
      </c>
      <c r="G3" s="39" t="s">
        <v>686</v>
      </c>
      <c r="H3" s="39" t="s">
        <v>218</v>
      </c>
      <c r="I3" s="39">
        <v>300</v>
      </c>
      <c r="J3" s="11" t="str">
        <f t="shared" ref="J3:J4" ca="1" si="10">IF(M3="", IF(O3="","",X3+(INDIRECT("S" &amp; ROW() - 1) - S3)),IF(O3="", "", INDIRECT("S" &amp; ROW() - 1) - S3))</f>
        <v/>
      </c>
      <c r="K3" s="34">
        <v>1</v>
      </c>
      <c r="L3" s="11"/>
      <c r="M3" s="19"/>
      <c r="N3" s="18" t="str">
        <f t="shared" ref="N3:N4" ca="1" si="11">IF(M3="", IF(X3=0, "", X3), IF(V3 = "", "", IF(V3/U3 = 0, "", V3/U3)))</f>
        <v/>
      </c>
      <c r="P3" s="1">
        <f t="shared" ref="P3:P4" si="12">IF(O3 = "-", -W3,I3)</f>
        <v>300</v>
      </c>
      <c r="Q3" s="1">
        <f t="shared" ref="Q3:Q4" ca="1" si="13">IF(O3 = "-", SUM(INDIRECT(ADDRESS(2,COLUMN(P3)) &amp; ":" &amp; ADDRESS(ROW(),COLUMN(P3)))), 0)</f>
        <v>0</v>
      </c>
      <c r="R3" s="1">
        <f t="shared" ref="R3:R4" si="14">IF(O3="-",1,0)</f>
        <v>0</v>
      </c>
      <c r="S3" s="1">
        <f t="shared" ref="S3:S4" ca="1" si="15">IF(Q3 = 0, INDIRECT("S" &amp; ROW() - 1), Q3)</f>
        <v>0</v>
      </c>
      <c r="T3" s="1" t="str">
        <f>IF(H3="","",VLOOKUP(H3,'Соль SKU'!$A$1:$B$150,2,0))</f>
        <v>2.7, Сакко</v>
      </c>
      <c r="U3" s="1">
        <f t="shared" si="6"/>
        <v>9.4117647058823533</v>
      </c>
      <c r="V3" s="1">
        <f t="shared" si="7"/>
        <v>0</v>
      </c>
      <c r="W3" s="1">
        <f t="shared" ref="W3:W4" si="16">IF(V3 = "", "", V3/U3)</f>
        <v>0</v>
      </c>
      <c r="X3" s="1" t="str">
        <f t="shared" ref="X3:X4" ca="1" si="17">IF(O3="", "", MAX(ROUND(-(INDIRECT("S" &amp; ROW() - 1) - S3)/850, 0), 1) * 850)</f>
        <v/>
      </c>
    </row>
    <row r="4" spans="1:24" s="1" customFormat="1" ht="13.75" customHeight="1" x14ac:dyDescent="0.2">
      <c r="A4" s="39">
        <f ca="1">IF(O4="-", "-", 1 + MAX(Вода!$A$2:$A$89) + SUM(INDIRECT(ADDRESS(2,COLUMN(R4)) &amp; ":" &amp; ADDRESS(ROW(),COLUMN(R4)))))</f>
        <v>7</v>
      </c>
      <c r="B4" s="39" t="s">
        <v>650</v>
      </c>
      <c r="C4" s="39">
        <v>850</v>
      </c>
      <c r="D4" s="39" t="s">
        <v>646</v>
      </c>
      <c r="E4" s="39" t="s">
        <v>692</v>
      </c>
      <c r="F4" s="39" t="s">
        <v>692</v>
      </c>
      <c r="G4" s="39" t="s">
        <v>686</v>
      </c>
      <c r="H4" s="39" t="s">
        <v>214</v>
      </c>
      <c r="I4" s="39">
        <v>350</v>
      </c>
      <c r="J4" s="11" t="str">
        <f t="shared" ca="1" si="10"/>
        <v/>
      </c>
      <c r="K4" s="34">
        <v>1</v>
      </c>
      <c r="L4" s="11"/>
      <c r="M4" s="19"/>
      <c r="N4" s="18" t="str">
        <f t="shared" ca="1" si="11"/>
        <v/>
      </c>
      <c r="P4" s="1">
        <f t="shared" si="12"/>
        <v>350</v>
      </c>
      <c r="Q4" s="1">
        <f t="shared" ca="1" si="13"/>
        <v>0</v>
      </c>
      <c r="R4" s="1">
        <f t="shared" si="14"/>
        <v>0</v>
      </c>
      <c r="S4" s="1">
        <f t="shared" ca="1" si="15"/>
        <v>0</v>
      </c>
      <c r="T4" s="1" t="str">
        <f>IF(H4="","",VLOOKUP(H4,'Соль SKU'!$A$1:$B$150,2,0))</f>
        <v>2.7, Сакко</v>
      </c>
      <c r="U4" s="1">
        <f t="shared" si="6"/>
        <v>9.4117647058823533</v>
      </c>
      <c r="V4" s="1">
        <f t="shared" si="7"/>
        <v>0</v>
      </c>
      <c r="W4" s="1">
        <f t="shared" si="16"/>
        <v>0</v>
      </c>
      <c r="X4" s="1" t="str">
        <f t="shared" ca="1" si="17"/>
        <v/>
      </c>
    </row>
    <row r="5" spans="1:24" s="1" customFormat="1" ht="13.75" customHeight="1" x14ac:dyDescent="0.2">
      <c r="A5" s="34" t="str">
        <f ca="1">IF(O5="-", "-", 1 + MAX(Вода!$A$2:$A$89) + SUM(INDIRECT(ADDRESS(2,COLUMN(R5)) &amp; ":" &amp; ADDRESS(ROW(),COLUMN(R5)))))</f>
        <v>-</v>
      </c>
      <c r="B5" s="34" t="s">
        <v>682</v>
      </c>
      <c r="C5" s="34" t="s">
        <v>682</v>
      </c>
      <c r="D5" s="34" t="s">
        <v>682</v>
      </c>
      <c r="E5" s="34" t="s">
        <v>682</v>
      </c>
      <c r="F5" s="34" t="s">
        <v>682</v>
      </c>
      <c r="G5" s="34" t="s">
        <v>682</v>
      </c>
      <c r="H5" s="34" t="s">
        <v>682</v>
      </c>
      <c r="J5" s="11">
        <f t="shared" ref="J5:J8" ca="1" si="18">IF(M5="", IF(O5="","",X5+(INDIRECT("S" &amp; ROW() - 1) - S5)),IF(O5="", "", INDIRECT("S" &amp; ROW() - 1) - S5))</f>
        <v>0</v>
      </c>
      <c r="K5" s="34"/>
      <c r="L5" s="11"/>
      <c r="M5" s="35">
        <v>8000</v>
      </c>
      <c r="N5" s="18">
        <f t="shared" ref="N5:N8" si="19">IF(M5="", IF(X5=0, "", X5), IF(V5 = "", "", IF(V5/U5 = 0, "", V5/U5)))</f>
        <v>850</v>
      </c>
      <c r="O5" s="34" t="s">
        <v>682</v>
      </c>
      <c r="P5" s="1">
        <f t="shared" ref="P5:P8" si="20">IF(O5 = "-", -W5,I5)</f>
        <v>-850</v>
      </c>
      <c r="Q5" s="1">
        <f t="shared" ref="Q5:Q8" ca="1" si="21">IF(O5 = "-", SUM(INDIRECT(ADDRESS(2,COLUMN(P5)) &amp; ":" &amp; ADDRESS(ROW(),COLUMN(P5)))), 0)</f>
        <v>0</v>
      </c>
      <c r="R5" s="1">
        <f t="shared" ref="R5:R8" si="22">IF(O5="-",1,0)</f>
        <v>1</v>
      </c>
      <c r="S5" s="1">
        <f t="shared" ref="S5:S8" ca="1" si="23">IF(Q5 = 0, INDIRECT("S" &amp; ROW() - 1), Q5)</f>
        <v>0</v>
      </c>
      <c r="T5" s="1" t="str">
        <f>IF(H5="","",VLOOKUP(H5,'Соль SKU'!$A$1:$B$150,2,0))</f>
        <v>-</v>
      </c>
      <c r="U5" s="1">
        <f t="shared" si="6"/>
        <v>9.4117647058823533</v>
      </c>
      <c r="V5" s="1">
        <f t="shared" si="7"/>
        <v>8000</v>
      </c>
      <c r="W5" s="1">
        <f t="shared" ref="W5:W8" si="24">IF(V5 = "", "", V5/U5)</f>
        <v>850</v>
      </c>
      <c r="X5" s="1">
        <f t="shared" ref="X5:X8" ca="1" si="25">IF(O5="", "", MAX(ROUND(-(INDIRECT("S" &amp; ROW() - 1) - S5)/850, 0), 1) * 850)</f>
        <v>850</v>
      </c>
    </row>
    <row r="6" spans="1:24" s="1" customFormat="1" ht="13.75" customHeight="1" x14ac:dyDescent="0.2">
      <c r="A6" s="39">
        <f ca="1">IF(O6="-", "-", 1 + MAX(Вода!$A$2:$A$89) + SUM(INDIRECT(ADDRESS(2,COLUMN(R6)) &amp; ":" &amp; ADDRESS(ROW(),COLUMN(R6)))))</f>
        <v>8</v>
      </c>
      <c r="B6" s="39" t="s">
        <v>650</v>
      </c>
      <c r="C6" s="39">
        <v>850</v>
      </c>
      <c r="D6" s="39" t="s">
        <v>646</v>
      </c>
      <c r="E6" s="39" t="s">
        <v>692</v>
      </c>
      <c r="F6" s="39" t="s">
        <v>692</v>
      </c>
      <c r="G6" s="39" t="s">
        <v>686</v>
      </c>
      <c r="H6" s="39" t="s">
        <v>214</v>
      </c>
      <c r="I6" s="39">
        <v>550</v>
      </c>
      <c r="J6" s="11" t="str">
        <f t="shared" ca="1" si="18"/>
        <v/>
      </c>
      <c r="K6" s="34">
        <v>1</v>
      </c>
      <c r="L6" s="11"/>
      <c r="M6" s="19"/>
      <c r="N6" s="18" t="str">
        <f t="shared" ca="1" si="19"/>
        <v/>
      </c>
      <c r="P6" s="1">
        <f t="shared" si="20"/>
        <v>550</v>
      </c>
      <c r="Q6" s="1">
        <f t="shared" ca="1" si="21"/>
        <v>0</v>
      </c>
      <c r="R6" s="1">
        <f t="shared" si="22"/>
        <v>0</v>
      </c>
      <c r="S6" s="1">
        <f t="shared" ca="1" si="23"/>
        <v>0</v>
      </c>
      <c r="T6" s="1" t="str">
        <f>IF(H6="","",VLOOKUP(H6,'Соль SKU'!$A$1:$B$150,2,0))</f>
        <v>2.7, Сакко</v>
      </c>
      <c r="U6" s="1">
        <f t="shared" si="6"/>
        <v>9.4117647058823533</v>
      </c>
      <c r="V6" s="1">
        <f t="shared" si="7"/>
        <v>0</v>
      </c>
      <c r="W6" s="1">
        <f t="shared" si="24"/>
        <v>0</v>
      </c>
      <c r="X6" s="1" t="str">
        <f t="shared" ca="1" si="25"/>
        <v/>
      </c>
    </row>
    <row r="7" spans="1:24" ht="13.75" customHeight="1" x14ac:dyDescent="0.2">
      <c r="A7" s="39">
        <f ca="1">IF(O7="-", "-", 1 + MAX(Вода!$A$2:$A$89) + SUM(INDIRECT(ADDRESS(2,COLUMN(R7)) &amp; ":" &amp; ADDRESS(ROW(),COLUMN(R7)))))</f>
        <v>8</v>
      </c>
      <c r="B7" s="39" t="s">
        <v>650</v>
      </c>
      <c r="C7" s="39">
        <v>850</v>
      </c>
      <c r="D7" s="39" t="s">
        <v>646</v>
      </c>
      <c r="E7" s="39" t="s">
        <v>692</v>
      </c>
      <c r="F7" s="39" t="s">
        <v>692</v>
      </c>
      <c r="G7" s="39" t="s">
        <v>686</v>
      </c>
      <c r="H7" s="39" t="s">
        <v>216</v>
      </c>
      <c r="I7" s="39">
        <v>300</v>
      </c>
      <c r="J7" s="11" t="str">
        <f ca="1">IF(M7="", IF(O7="","",X7+(INDIRECT("S" &amp; ROW() - 1) - S7)),IF(O7="", "", INDIRECT("S" &amp; ROW() - 1) - S7))</f>
        <v/>
      </c>
      <c r="K7" s="34">
        <v>1</v>
      </c>
      <c r="M7" s="19"/>
      <c r="N7" s="18" t="str">
        <f ca="1">IF(M7="", IF(X7=0, "", X7), IF(V7 = "", "", IF(V7/U7 = 0, "", V7/U7)))</f>
        <v/>
      </c>
      <c r="P7" s="1">
        <f>IF(O7 = "-", -W7,I7)</f>
        <v>300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s="1" customFormat="1" ht="13.75" customHeight="1" x14ac:dyDescent="0.2">
      <c r="A8" s="34" t="str">
        <f ca="1">IF(O8="-", "-", 1 + MAX(Вода!$A$2:$A$89) + SUM(INDIRECT(ADDRESS(2,COLUMN(R8)) &amp; ":" &amp; ADDRESS(ROW(),COLUMN(R8)))))</f>
        <v>-</v>
      </c>
      <c r="B8" s="34" t="s">
        <v>682</v>
      </c>
      <c r="C8" s="34" t="s">
        <v>682</v>
      </c>
      <c r="D8" s="34" t="s">
        <v>682</v>
      </c>
      <c r="E8" s="34" t="s">
        <v>682</v>
      </c>
      <c r="F8" s="34" t="s">
        <v>682</v>
      </c>
      <c r="G8" s="34" t="s">
        <v>682</v>
      </c>
      <c r="H8" s="34" t="s">
        <v>682</v>
      </c>
      <c r="J8" s="11">
        <f t="shared" ca="1" si="18"/>
        <v>0</v>
      </c>
      <c r="K8" s="34"/>
      <c r="L8" s="11"/>
      <c r="M8" s="35">
        <v>8000</v>
      </c>
      <c r="N8" s="18">
        <f t="shared" si="19"/>
        <v>850</v>
      </c>
      <c r="O8" s="34" t="s">
        <v>682</v>
      </c>
      <c r="P8" s="1">
        <f t="shared" si="20"/>
        <v>-850</v>
      </c>
      <c r="Q8" s="1">
        <f t="shared" ca="1" si="21"/>
        <v>0</v>
      </c>
      <c r="R8" s="1">
        <f t="shared" si="22"/>
        <v>1</v>
      </c>
      <c r="S8" s="1">
        <f t="shared" ca="1" si="23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24"/>
        <v>850</v>
      </c>
      <c r="X8" s="1">
        <f t="shared" ca="1" si="25"/>
        <v>850</v>
      </c>
    </row>
    <row r="9" spans="1:24" ht="13.75" customHeight="1" x14ac:dyDescent="0.2">
      <c r="A9" s="37">
        <f ca="1">IF(O9="-", "-", 1 + MAX(Вода!$A$2:$A$89) + SUM(INDIRECT(ADDRESS(2,COLUMN(R9)) &amp; ":" &amp; ADDRESS(ROW(),COLUMN(R9)))))</f>
        <v>9</v>
      </c>
      <c r="B9" s="37" t="s">
        <v>650</v>
      </c>
      <c r="C9" s="37">
        <v>850</v>
      </c>
      <c r="D9" s="37" t="s">
        <v>644</v>
      </c>
      <c r="E9" s="37" t="s">
        <v>690</v>
      </c>
      <c r="F9" s="37" t="s">
        <v>690</v>
      </c>
      <c r="G9" s="37" t="s">
        <v>686</v>
      </c>
      <c r="H9" s="37" t="s">
        <v>198</v>
      </c>
      <c r="I9" s="37">
        <v>200</v>
      </c>
      <c r="J9" s="11" t="str">
        <f ca="1">IF(M9="", IF(O9="","",X9+(INDIRECT("S" &amp; ROW() - 1) - S9)),IF(O9="", "", INDIRECT("S" &amp; ROW() - 1) - S9))</f>
        <v/>
      </c>
      <c r="K9" s="34">
        <v>1</v>
      </c>
      <c r="M9" s="19"/>
      <c r="N9" s="18" t="str">
        <f ca="1">IF(M9="", IF(X9=0, "", X9), IF(V9 = "", "", IF(V9/U9 = 0, "", V9/U9)))</f>
        <v/>
      </c>
      <c r="P9" s="1">
        <f>IF(O9 = "-", -W9,I9)</f>
        <v>200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ht="13.75" customHeight="1" x14ac:dyDescent="0.2">
      <c r="A10" s="39">
        <f ca="1">IF(O10="-", "-", 1 + MAX(Вода!$A$2:$A$89) + SUM(INDIRECT(ADDRESS(2,COLUMN(R10)) &amp; ":" &amp; ADDRESS(ROW(),COLUMN(R10)))))</f>
        <v>9</v>
      </c>
      <c r="B10" s="39" t="s">
        <v>650</v>
      </c>
      <c r="C10" s="39">
        <v>850</v>
      </c>
      <c r="D10" s="39" t="s">
        <v>646</v>
      </c>
      <c r="E10" s="39" t="s">
        <v>690</v>
      </c>
      <c r="F10" s="39" t="s">
        <v>690</v>
      </c>
      <c r="G10" s="39" t="s">
        <v>686</v>
      </c>
      <c r="H10" s="39" t="s">
        <v>215</v>
      </c>
      <c r="I10" s="39">
        <v>290</v>
      </c>
      <c r="J10" s="11" t="str">
        <f ca="1">IF(M10="", IF(O10="","",X10+(INDIRECT("S" &amp; ROW() - 1) - S10)),IF(O10="", "", INDIRECT("S" &amp; ROW() - 1) - S10))</f>
        <v/>
      </c>
      <c r="K10" s="34">
        <v>1</v>
      </c>
      <c r="M10" s="19"/>
      <c r="N10" s="18" t="str">
        <f ca="1">IF(M10="", IF(X10=0, "", X10), IF(V10 = "", "", IF(V10/U10 = 0, "", V10/U10)))</f>
        <v/>
      </c>
      <c r="P10" s="1">
        <f>IF(O10 = "-", -W10,I10)</f>
        <v>290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IF(H10="","",VLOOKUP(H10,'Соль SKU'!$A$1:$B$150,2,0))</f>
        <v>2.7, Сакко</v>
      </c>
      <c r="U10" s="1">
        <f t="shared" si="6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S10)/850, 0), 1) * 850)</f>
        <v/>
      </c>
    </row>
    <row r="11" spans="1:24" s="1" customFormat="1" ht="13.75" customHeight="1" x14ac:dyDescent="0.2">
      <c r="A11" s="39">
        <f ca="1">IF(O11="-", "-", 1 + MAX(Вода!$A$2:$A$89) + SUM(INDIRECT(ADDRESS(2,COLUMN(R11)) &amp; ":" &amp; ADDRESS(ROW(),COLUMN(R11)))))</f>
        <v>9</v>
      </c>
      <c r="B11" s="39" t="s">
        <v>650</v>
      </c>
      <c r="C11" s="39">
        <v>850</v>
      </c>
      <c r="D11" s="39" t="s">
        <v>646</v>
      </c>
      <c r="E11" s="39" t="s">
        <v>690</v>
      </c>
      <c r="F11" s="39" t="s">
        <v>690</v>
      </c>
      <c r="G11" s="39" t="s">
        <v>686</v>
      </c>
      <c r="H11" s="39" t="s">
        <v>220</v>
      </c>
      <c r="I11" s="39">
        <v>360</v>
      </c>
      <c r="J11" s="11" t="str">
        <f ca="1">IF(M11="", IF(O11="","",X11+(INDIRECT("S" &amp; ROW() - 1) - S11)),IF(O11="", "", INDIRECT("S" &amp; ROW() - 1) - S11))</f>
        <v/>
      </c>
      <c r="K11" s="34">
        <v>1</v>
      </c>
      <c r="L11" s="11"/>
      <c r="M11" s="19"/>
      <c r="N11" s="18" t="str">
        <f ca="1">IF(M11="", IF(X11=0, "", X11), IF(V11 = "", "", IF(V11/U11 = 0, "", V11/U11)))</f>
        <v/>
      </c>
      <c r="P11" s="1">
        <f>IF(O11 = "-", -W11,I11)</f>
        <v>360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0</v>
      </c>
      <c r="T11" s="1" t="str">
        <f>IF(H11="","",VLOOKUP(H11,'Соль SKU'!$A$1:$B$150,2,0))</f>
        <v>2.7, Сакко</v>
      </c>
      <c r="U11" s="1">
        <f t="shared" si="6"/>
        <v>9.4117647058823533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S11)/850, 0), 1) * 850)</f>
        <v/>
      </c>
    </row>
    <row r="12" spans="1:24" ht="13.75" customHeight="1" x14ac:dyDescent="0.2">
      <c r="A12" s="34" t="str">
        <f ca="1">IF(O12="-", "-", 1 + MAX(Вода!$A$2:$A$89) + SUM(INDIRECT(ADDRESS(2,COLUMN(R12)) &amp; ":" &amp; ADDRESS(ROW(),COLUMN(R12)))))</f>
        <v>-</v>
      </c>
      <c r="B12" s="34" t="s">
        <v>682</v>
      </c>
      <c r="C12" s="34" t="s">
        <v>682</v>
      </c>
      <c r="D12" s="34" t="s">
        <v>682</v>
      </c>
      <c r="E12" s="34" t="s">
        <v>682</v>
      </c>
      <c r="F12" s="34" t="s">
        <v>682</v>
      </c>
      <c r="G12" s="34" t="s">
        <v>682</v>
      </c>
      <c r="H12" s="34" t="s">
        <v>682</v>
      </c>
      <c r="J12" s="11">
        <f t="shared" ca="1" si="0"/>
        <v>0</v>
      </c>
      <c r="K12" s="34"/>
      <c r="M12" s="35">
        <v>8000</v>
      </c>
      <c r="N12" s="18">
        <f t="shared" si="1"/>
        <v>850</v>
      </c>
      <c r="O12" s="34" t="s">
        <v>682</v>
      </c>
      <c r="P12" s="1">
        <f t="shared" si="2"/>
        <v>-850</v>
      </c>
      <c r="Q12" s="1">
        <f t="shared" ca="1" si="3"/>
        <v>0</v>
      </c>
      <c r="R12" s="1">
        <f t="shared" si="4"/>
        <v>1</v>
      </c>
      <c r="S12" s="1">
        <f t="shared" ca="1" si="5"/>
        <v>0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8000</v>
      </c>
      <c r="W12" s="1">
        <f t="shared" si="8"/>
        <v>850</v>
      </c>
      <c r="X12" s="1">
        <f t="shared" ca="1" si="9"/>
        <v>850</v>
      </c>
    </row>
    <row r="13" spans="1:24" ht="13.75" customHeight="1" x14ac:dyDescent="0.2">
      <c r="A13" s="39">
        <f ca="1">IF(O13="-", "-", 1 + MAX(Вода!$A$2:$A$89) + SUM(INDIRECT(ADDRESS(2,COLUMN(R13)) &amp; ":" &amp; ADDRESS(ROW(),COLUMN(R13)))))</f>
        <v>10</v>
      </c>
      <c r="B13" s="39" t="s">
        <v>650</v>
      </c>
      <c r="C13" s="39">
        <v>850</v>
      </c>
      <c r="D13" s="39" t="s">
        <v>646</v>
      </c>
      <c r="E13" s="39" t="s">
        <v>690</v>
      </c>
      <c r="F13" s="39" t="s">
        <v>690</v>
      </c>
      <c r="G13" s="39" t="s">
        <v>686</v>
      </c>
      <c r="H13" s="39" t="s">
        <v>220</v>
      </c>
      <c r="I13" s="39">
        <v>850</v>
      </c>
      <c r="J13" s="11" t="str">
        <f ca="1">IF(M13="", IF(O13="","",X13+(INDIRECT("S" &amp; ROW() - 1) - S13)),IF(O13="", "", INDIRECT("S" &amp; ROW() - 1) - S13))</f>
        <v/>
      </c>
      <c r="K13" s="34">
        <v>1</v>
      </c>
      <c r="M13" s="19"/>
      <c r="N13" s="18" t="str">
        <f ca="1">IF(M13="", IF(X13=0, "", X13), IF(V13 = "", "", IF(V13/U13 = 0, "", V13/U13)))</f>
        <v/>
      </c>
      <c r="P13" s="1">
        <f>IF(O13 = "-", -W13,I13)</f>
        <v>850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0</v>
      </c>
      <c r="T13" s="1" t="str">
        <f>IF(H13="","",VLOOKUP(H13,'Соль SKU'!$A$1:$B$150,2,0))</f>
        <v>2.7, Сакко</v>
      </c>
      <c r="U13" s="1">
        <f t="shared" si="6"/>
        <v>9.4117647058823533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>IF(V13 = "", "", V13/U13)</f>
        <v>0</v>
      </c>
      <c r="X13" s="1" t="str">
        <f ca="1">IF(O13="", "", MAX(ROUND(-(INDIRECT("S" &amp; ROW() - 1) - S13)/850, 0), 1) * 850)</f>
        <v/>
      </c>
    </row>
    <row r="14" spans="1:24" ht="13.75" customHeight="1" x14ac:dyDescent="0.2">
      <c r="A14" s="34" t="str">
        <f ca="1">IF(O14="-", "-", 1 + MAX(Вода!$A$2:$A$89) + SUM(INDIRECT(ADDRESS(2,COLUMN(R14)) &amp; ":" &amp; ADDRESS(ROW(),COLUMN(R14)))))</f>
        <v>-</v>
      </c>
      <c r="B14" s="34" t="s">
        <v>682</v>
      </c>
      <c r="C14" s="34" t="s">
        <v>682</v>
      </c>
      <c r="D14" s="34" t="s">
        <v>682</v>
      </c>
      <c r="E14" s="34" t="s">
        <v>682</v>
      </c>
      <c r="F14" s="34" t="s">
        <v>682</v>
      </c>
      <c r="G14" s="34" t="s">
        <v>682</v>
      </c>
      <c r="H14" s="34" t="s">
        <v>682</v>
      </c>
      <c r="J14" s="11">
        <f ca="1">IF(M14="", IF(O14="","",X14+(INDIRECT("S" &amp; ROW() - 1) - S14)),IF(O14="", "", INDIRECT("S" &amp; ROW() - 1) - S14))</f>
        <v>0</v>
      </c>
      <c r="K14" s="34"/>
      <c r="M14" s="35">
        <v>8000</v>
      </c>
      <c r="N14" s="18">
        <f>IF(M14="", IF(X14=0, "", X14), IF(V14 = "", "", IF(V14/U14 = 0, "", V14/U14)))</f>
        <v>850</v>
      </c>
      <c r="O14" s="34" t="s">
        <v>682</v>
      </c>
      <c r="P14" s="1">
        <f>IF(O14 = "-", -W14,I14)</f>
        <v>-850</v>
      </c>
      <c r="Q14" s="1">
        <f ca="1">IF(O14 = "-", SUM(INDIRECT(ADDRESS(2,COLUMN(P14)) &amp; ":" &amp; ADDRESS(ROW(),COLUMN(P14)))), 0)</f>
        <v>0</v>
      </c>
      <c r="R14" s="1">
        <f>IF(O14="-",1,0)</f>
        <v>1</v>
      </c>
      <c r="S14" s="1">
        <f ca="1">IF(Q14 = 0, INDIRECT("S" &amp; ROW() - 1), Q14)</f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8000</v>
      </c>
      <c r="W14" s="1">
        <f>IF(V14 = "", "", V14/U14)</f>
        <v>850</v>
      </c>
      <c r="X14" s="1">
        <f ca="1">IF(O14="", "", MAX(ROUND(-(INDIRECT("S" &amp; ROW() - 1) - S14)/850, 0), 1) * 850)</f>
        <v>850</v>
      </c>
    </row>
    <row r="15" spans="1:24" s="1" customFormat="1" ht="13.75" customHeight="1" x14ac:dyDescent="0.2">
      <c r="A15" s="39">
        <f ca="1">IF(O15="-", "-", 1 + MAX(Вода!$A$2:$A$89) + SUM(INDIRECT(ADDRESS(2,COLUMN(R15)) &amp; ":" &amp; ADDRESS(ROW(),COLUMN(R15)))))</f>
        <v>11</v>
      </c>
      <c r="B15" s="39" t="s">
        <v>650</v>
      </c>
      <c r="C15" s="39">
        <v>850</v>
      </c>
      <c r="D15" s="39" t="s">
        <v>646</v>
      </c>
      <c r="E15" s="39" t="s">
        <v>690</v>
      </c>
      <c r="F15" s="39" t="s">
        <v>690</v>
      </c>
      <c r="G15" s="39" t="s">
        <v>686</v>
      </c>
      <c r="H15" s="39" t="s">
        <v>220</v>
      </c>
      <c r="I15" s="39">
        <v>850</v>
      </c>
      <c r="J15" s="11" t="str">
        <f ca="1">IF(M15="", IF(O15="","",X15+(INDIRECT("S" &amp; ROW() - 1) - S15)),IF(O15="", "", INDIRECT("S" &amp; ROW() - 1) - S15))</f>
        <v/>
      </c>
      <c r="K15" s="34">
        <v>1</v>
      </c>
      <c r="L15" s="11"/>
      <c r="M15" s="19"/>
      <c r="N15" s="18" t="str">
        <f ca="1">IF(M15="", IF(X15=0, "", X15), IF(V15 = "", "", IF(V15/U15 = 0, "", V15/U15)))</f>
        <v/>
      </c>
      <c r="P15" s="1">
        <f>IF(O15 = "-", -W15,I15)</f>
        <v>850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0</v>
      </c>
      <c r="T15" s="1" t="str">
        <f>IF(H15="","",VLOOKUP(H15,'Соль SKU'!$A$1:$B$150,2,0))</f>
        <v>2.7, Сакко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s="1" customFormat="1" ht="13.75" customHeight="1" x14ac:dyDescent="0.2">
      <c r="A16" s="34" t="str">
        <f ca="1">IF(O16="-", "-", 1 + MAX(Вода!$A$2:$A$89) + SUM(INDIRECT(ADDRESS(2,COLUMN(R16)) &amp; ":" &amp; ADDRESS(ROW(),COLUMN(R16)))))</f>
        <v>-</v>
      </c>
      <c r="B16" s="34" t="s">
        <v>682</v>
      </c>
      <c r="C16" s="34" t="s">
        <v>682</v>
      </c>
      <c r="D16" s="34" t="s">
        <v>682</v>
      </c>
      <c r="E16" s="34" t="s">
        <v>682</v>
      </c>
      <c r="F16" s="34" t="s">
        <v>682</v>
      </c>
      <c r="G16" s="34" t="s">
        <v>682</v>
      </c>
      <c r="H16" s="34" t="s">
        <v>682</v>
      </c>
      <c r="J16" s="11">
        <f t="shared" ref="J16" ca="1" si="26">IF(M16="", IF(O16="","",X16+(INDIRECT("S" &amp; ROW() - 1) - S16)),IF(O16="", "", INDIRECT("S" &amp; ROW() - 1) - S16))</f>
        <v>0</v>
      </c>
      <c r="K16" s="34"/>
      <c r="L16" s="11"/>
      <c r="M16" s="35">
        <v>8000</v>
      </c>
      <c r="N16" s="18">
        <f t="shared" ref="N16" si="27">IF(M16="", IF(X16=0, "", X16), IF(V16 = "", "", IF(V16/U16 = 0, "", V16/U16)))</f>
        <v>850</v>
      </c>
      <c r="O16" s="34" t="s">
        <v>682</v>
      </c>
      <c r="P16" s="1">
        <f t="shared" ref="P16" si="28">IF(O16 = "-", -W16,I16)</f>
        <v>-850</v>
      </c>
      <c r="Q16" s="1">
        <f t="shared" ref="Q16" ca="1" si="29">IF(O16 = "-", SUM(INDIRECT(ADDRESS(2,COLUMN(P16)) &amp; ":" &amp; ADDRESS(ROW(),COLUMN(P16)))), 0)</f>
        <v>0</v>
      </c>
      <c r="R16" s="1">
        <f t="shared" ref="R16" si="30">IF(O16="-",1,0)</f>
        <v>1</v>
      </c>
      <c r="S16" s="1">
        <f t="shared" ref="S16" ca="1" si="31">IF(Q16 = 0, INDIRECT("S" &amp; ROW() - 1), Q16)</f>
        <v>0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8000</v>
      </c>
      <c r="W16" s="1">
        <f t="shared" ref="W16" si="32">IF(V16 = "", "", V16/U16)</f>
        <v>850</v>
      </c>
      <c r="X16" s="1">
        <f t="shared" ref="X16" ca="1" si="33">IF(O16="", "", MAX(ROUND(-(INDIRECT("S" &amp; ROW() - 1) - S16)/850, 0), 1) * 850)</f>
        <v>850</v>
      </c>
    </row>
    <row r="17" spans="1:24" ht="13.75" customHeight="1" x14ac:dyDescent="0.2">
      <c r="A17" s="38">
        <f ca="1">IF(O17="-", "-", 1 + MAX(Вода!$A$2:$A$89) + SUM(INDIRECT(ADDRESS(2,COLUMN(R17)) &amp; ":" &amp; ADDRESS(ROW(),COLUMN(R17)))))</f>
        <v>12</v>
      </c>
      <c r="B17" s="38" t="s">
        <v>653</v>
      </c>
      <c r="C17" s="38">
        <v>850</v>
      </c>
      <c r="D17" s="38" t="s">
        <v>654</v>
      </c>
      <c r="E17" s="38" t="s">
        <v>687</v>
      </c>
      <c r="F17" s="38" t="s">
        <v>688</v>
      </c>
      <c r="G17" s="38" t="s">
        <v>689</v>
      </c>
      <c r="H17" s="38" t="s">
        <v>222</v>
      </c>
      <c r="I17" s="38">
        <v>582</v>
      </c>
      <c r="J17" s="11" t="str">
        <f t="shared" ca="1" si="0"/>
        <v/>
      </c>
      <c r="K17" s="34">
        <v>2</v>
      </c>
      <c r="M17" s="19"/>
      <c r="N17" s="18" t="str">
        <f t="shared" ca="1" si="1"/>
        <v/>
      </c>
      <c r="P17" s="1">
        <f t="shared" si="2"/>
        <v>582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IF(H17="","",VLOOKUP(H17,'Соль SKU'!$A$1:$B$150,2,0))</f>
        <v>2.7, Альче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s="1" customFormat="1" ht="13.75" customHeight="1" x14ac:dyDescent="0.2">
      <c r="A18" s="38">
        <f ca="1">IF(O18="-", "-", 1 + MAX(Вода!$A$2:$A$89) + SUM(INDIRECT(ADDRESS(2,COLUMN(R18)) &amp; ":" &amp; ADDRESS(ROW(),COLUMN(R18)))))</f>
        <v>12</v>
      </c>
      <c r="B18" s="38" t="s">
        <v>653</v>
      </c>
      <c r="C18" s="38">
        <v>850</v>
      </c>
      <c r="D18" s="38" t="s">
        <v>654</v>
      </c>
      <c r="E18" s="38" t="s">
        <v>687</v>
      </c>
      <c r="F18" s="38" t="s">
        <v>688</v>
      </c>
      <c r="G18" s="38" t="s">
        <v>709</v>
      </c>
      <c r="H18" s="38" t="s">
        <v>206</v>
      </c>
      <c r="I18" s="38">
        <v>268</v>
      </c>
      <c r="J18" s="11" t="str">
        <f t="shared" ref="J18" ca="1" si="34">IF(M18="", IF(O18="","",X18+(INDIRECT("S" &amp; ROW() - 1) - S18)),IF(O18="", "", INDIRECT("S" &amp; ROW() - 1) - S18))</f>
        <v/>
      </c>
      <c r="K18" s="34">
        <v>1</v>
      </c>
      <c r="L18" s="11"/>
      <c r="M18" s="19"/>
      <c r="N18" s="18" t="str">
        <f t="shared" ref="N18" ca="1" si="35">IF(M18="", IF(X18=0, "", X18), IF(V18 = "", "", IF(V18/U18 = 0, "", V18/U18)))</f>
        <v/>
      </c>
      <c r="P18" s="1">
        <f t="shared" ref="P18" si="36">IF(O18 = "-", -W18,I18)</f>
        <v>268</v>
      </c>
      <c r="Q18" s="1">
        <f t="shared" ref="Q18" ca="1" si="37">IF(O18 = "-", SUM(INDIRECT(ADDRESS(2,COLUMN(P18)) &amp; ":" &amp; ADDRESS(ROW(),COLUMN(P18)))), 0)</f>
        <v>0</v>
      </c>
      <c r="R18" s="1">
        <f t="shared" ref="R18" si="38">IF(O18="-",1,0)</f>
        <v>0</v>
      </c>
      <c r="S18" s="1">
        <f t="shared" ref="S18" ca="1" si="39">IF(Q18 = 0, INDIRECT("S" &amp; ROW() - 1), Q18)</f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ref="W18" si="40">IF(V18 = "", "", V18/U18)</f>
        <v>0</v>
      </c>
      <c r="X18" s="1" t="str">
        <f t="shared" ref="X18" ca="1" si="41">IF(O18="", "", MAX(ROUND(-(INDIRECT("S" &amp; ROW() - 1) - S18)/850, 0), 1) * 850)</f>
        <v/>
      </c>
    </row>
    <row r="19" spans="1:24" ht="13.75" customHeight="1" x14ac:dyDescent="0.2">
      <c r="A19" s="34" t="str">
        <f ca="1">IF(O19="-", "-", 1 + MAX(Вода!$A$2:$A$89) + SUM(INDIRECT(ADDRESS(2,COLUMN(R19)) &amp; ":" &amp; ADDRESS(ROW(),COLUMN(R19)))))</f>
        <v>-</v>
      </c>
      <c r="B19" s="34" t="s">
        <v>682</v>
      </c>
      <c r="C19" s="34" t="s">
        <v>682</v>
      </c>
      <c r="D19" s="34" t="s">
        <v>682</v>
      </c>
      <c r="E19" s="34" t="s">
        <v>682</v>
      </c>
      <c r="F19" s="34" t="s">
        <v>682</v>
      </c>
      <c r="G19" s="34" t="s">
        <v>682</v>
      </c>
      <c r="H19" s="34" t="s">
        <v>682</v>
      </c>
      <c r="J19" s="11">
        <f t="shared" ca="1" si="0"/>
        <v>0</v>
      </c>
      <c r="K19" s="34"/>
      <c r="M19" s="35">
        <v>8000</v>
      </c>
      <c r="N19" s="18">
        <f t="shared" si="1"/>
        <v>850</v>
      </c>
      <c r="O19" s="34" t="s">
        <v>682</v>
      </c>
      <c r="P19" s="1">
        <f t="shared" si="2"/>
        <v>-850</v>
      </c>
      <c r="Q19" s="1">
        <f t="shared" ca="1" si="3"/>
        <v>0</v>
      </c>
      <c r="R19" s="1">
        <f t="shared" si="4"/>
        <v>1</v>
      </c>
      <c r="S19" s="1">
        <f t="shared" ca="1" si="5"/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8"/>
        <v>850</v>
      </c>
      <c r="X19" s="1">
        <f t="shared" ca="1" si="9"/>
        <v>850</v>
      </c>
    </row>
    <row r="20" spans="1:24" ht="13.75" customHeight="1" x14ac:dyDescent="0.2">
      <c r="A20" s="37">
        <f ca="1">IF(O20="-", "-", 1 + MAX(Вода!$A$2:$A$89) + SUM(INDIRECT(ADDRESS(2,COLUMN(R20)) &amp; ":" &amp; ADDRESS(ROW(),COLUMN(R20)))))</f>
        <v>13</v>
      </c>
      <c r="B20" s="37" t="s">
        <v>653</v>
      </c>
      <c r="C20" s="37">
        <v>850</v>
      </c>
      <c r="D20" s="37" t="s">
        <v>644</v>
      </c>
      <c r="E20" s="37" t="s">
        <v>691</v>
      </c>
      <c r="F20" s="37" t="s">
        <v>691</v>
      </c>
      <c r="G20" s="37" t="s">
        <v>686</v>
      </c>
      <c r="H20" s="37" t="s">
        <v>197</v>
      </c>
      <c r="I20" s="37">
        <v>850</v>
      </c>
      <c r="J20" s="11" t="str">
        <f t="shared" ca="1" si="0"/>
        <v/>
      </c>
      <c r="K20" s="34">
        <v>1</v>
      </c>
      <c r="M20" s="19"/>
      <c r="N20" s="18" t="str">
        <f t="shared" ca="1" si="1"/>
        <v/>
      </c>
      <c r="P20" s="1">
        <f t="shared" si="2"/>
        <v>850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:24" ht="13.75" customHeight="1" x14ac:dyDescent="0.2">
      <c r="A21" s="34" t="str">
        <f ca="1">IF(O21="-", "-", 1 + MAX(Вода!$A$2:$A$89) + SUM(INDIRECT(ADDRESS(2,COLUMN(R21)) &amp; ":" &amp; ADDRESS(ROW(),COLUMN(R21)))))</f>
        <v>-</v>
      </c>
      <c r="B21" s="34" t="s">
        <v>682</v>
      </c>
      <c r="C21" s="34" t="s">
        <v>682</v>
      </c>
      <c r="D21" s="34" t="s">
        <v>682</v>
      </c>
      <c r="E21" s="34" t="s">
        <v>682</v>
      </c>
      <c r="F21" s="34" t="s">
        <v>682</v>
      </c>
      <c r="G21" s="34" t="s">
        <v>682</v>
      </c>
      <c r="H21" s="34" t="s">
        <v>682</v>
      </c>
      <c r="J21" s="11">
        <f t="shared" ca="1" si="0"/>
        <v>0</v>
      </c>
      <c r="K21" s="34"/>
      <c r="M21" s="35">
        <v>8000</v>
      </c>
      <c r="N21" s="18">
        <f t="shared" si="1"/>
        <v>850</v>
      </c>
      <c r="O21" s="34" t="s">
        <v>682</v>
      </c>
      <c r="P21" s="1">
        <f t="shared" si="2"/>
        <v>-850</v>
      </c>
      <c r="Q21" s="1">
        <f t="shared" ca="1" si="3"/>
        <v>0</v>
      </c>
      <c r="R21" s="1">
        <f t="shared" si="4"/>
        <v>1</v>
      </c>
      <c r="S21" s="1">
        <f t="shared" ca="1" si="5"/>
        <v>0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8"/>
        <v>850</v>
      </c>
      <c r="X21" s="1">
        <f t="shared" ca="1" si="9"/>
        <v>850</v>
      </c>
    </row>
    <row r="22" spans="1:24" ht="13.75" customHeight="1" x14ac:dyDescent="0.2">
      <c r="A22" s="37">
        <f ca="1">IF(O22="-", "-", 1 + MAX(Вода!$A$2:$A$89) + SUM(INDIRECT(ADDRESS(2,COLUMN(R22)) &amp; ":" &amp; ADDRESS(ROW(),COLUMN(R22)))))</f>
        <v>14</v>
      </c>
      <c r="B22" s="37" t="s">
        <v>653</v>
      </c>
      <c r="C22" s="37">
        <v>850</v>
      </c>
      <c r="D22" s="37" t="s">
        <v>644</v>
      </c>
      <c r="E22" s="37" t="s">
        <v>691</v>
      </c>
      <c r="F22" s="37" t="s">
        <v>691</v>
      </c>
      <c r="G22" s="37" t="s">
        <v>686</v>
      </c>
      <c r="H22" s="37" t="s">
        <v>197</v>
      </c>
      <c r="I22" s="37">
        <v>850</v>
      </c>
      <c r="J22" s="11" t="str">
        <f t="shared" ca="1" si="0"/>
        <v/>
      </c>
      <c r="K22" s="34">
        <v>1</v>
      </c>
      <c r="M22" s="19"/>
      <c r="N22" s="18" t="str">
        <f t="shared" ca="1" si="1"/>
        <v/>
      </c>
      <c r="P22" s="1">
        <f t="shared" si="2"/>
        <v>850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IF(H22="","",VLOOKUP(H22,'Соль SKU'!$A$1:$B$150,2,0))</f>
        <v>2.7, Альче</v>
      </c>
      <c r="U22" s="1">
        <f t="shared" si="6"/>
        <v>9.4117647058823533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:24" ht="13.75" customHeight="1" x14ac:dyDescent="0.2">
      <c r="A23" s="34" t="str">
        <f ca="1">IF(O23="-", "-", 1 + MAX(Вода!$A$2:$A$89) + SUM(INDIRECT(ADDRESS(2,COLUMN(R23)) &amp; ":" &amp; ADDRESS(ROW(),COLUMN(R23)))))</f>
        <v>-</v>
      </c>
      <c r="B23" s="34" t="s">
        <v>682</v>
      </c>
      <c r="C23" s="34" t="s">
        <v>682</v>
      </c>
      <c r="D23" s="34" t="s">
        <v>682</v>
      </c>
      <c r="E23" s="34" t="s">
        <v>682</v>
      </c>
      <c r="F23" s="34" t="s">
        <v>682</v>
      </c>
      <c r="G23" s="34" t="s">
        <v>682</v>
      </c>
      <c r="H23" s="34" t="s">
        <v>682</v>
      </c>
      <c r="J23" s="11">
        <f t="shared" ca="1" si="0"/>
        <v>0</v>
      </c>
      <c r="K23" s="34"/>
      <c r="M23" s="35">
        <v>8000</v>
      </c>
      <c r="N23" s="18">
        <f t="shared" si="1"/>
        <v>850</v>
      </c>
      <c r="O23" s="34" t="s">
        <v>682</v>
      </c>
      <c r="P23" s="1">
        <f t="shared" si="2"/>
        <v>-850</v>
      </c>
      <c r="Q23" s="1">
        <f t="shared" ca="1" si="3"/>
        <v>0</v>
      </c>
      <c r="R23" s="1">
        <f t="shared" si="4"/>
        <v>1</v>
      </c>
      <c r="S23" s="1">
        <f t="shared" ca="1" si="5"/>
        <v>0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8000</v>
      </c>
      <c r="W23" s="1">
        <f t="shared" si="8"/>
        <v>850</v>
      </c>
      <c r="X23" s="1">
        <f t="shared" ca="1" si="9"/>
        <v>850</v>
      </c>
    </row>
    <row r="24" spans="1:24" s="1" customFormat="1" ht="13.75" customHeight="1" x14ac:dyDescent="0.2">
      <c r="A24" s="37">
        <f ca="1">IF(O24="-", "-", 1 + MAX(Вода!$A$2:$A$89) + SUM(INDIRECT(ADDRESS(2,COLUMN(R24)) &amp; ":" &amp; ADDRESS(ROW(),COLUMN(R24)))))</f>
        <v>15</v>
      </c>
      <c r="B24" s="37" t="s">
        <v>653</v>
      </c>
      <c r="C24" s="37">
        <v>850</v>
      </c>
      <c r="D24" s="37" t="s">
        <v>644</v>
      </c>
      <c r="E24" s="37" t="s">
        <v>691</v>
      </c>
      <c r="F24" s="37" t="s">
        <v>691</v>
      </c>
      <c r="G24" s="37" t="s">
        <v>686</v>
      </c>
      <c r="H24" s="37" t="s">
        <v>197</v>
      </c>
      <c r="I24" s="37">
        <v>850</v>
      </c>
      <c r="J24" s="11" t="str">
        <f t="shared" ref="J24:J25" ca="1" si="42">IF(M24="", IF(O24="","",X24+(INDIRECT("S" &amp; ROW() - 1) - S24)),IF(O24="", "", INDIRECT("S" &amp; ROW() - 1) - S24))</f>
        <v/>
      </c>
      <c r="K24" s="34">
        <v>1</v>
      </c>
      <c r="L24" s="11"/>
      <c r="M24" s="19"/>
      <c r="N24" s="18" t="str">
        <f t="shared" ref="N24:N25" ca="1" si="43">IF(M24="", IF(X24=0, "", X24), IF(V24 = "", "", IF(V24/U24 = 0, "", V24/U24)))</f>
        <v/>
      </c>
      <c r="P24" s="1">
        <f t="shared" ref="P24:P25" si="44">IF(O24 = "-", -W24,I24)</f>
        <v>850</v>
      </c>
      <c r="Q24" s="1">
        <f t="shared" ref="Q24:Q25" ca="1" si="45">IF(O24 = "-", SUM(INDIRECT(ADDRESS(2,COLUMN(P24)) &amp; ":" &amp; ADDRESS(ROW(),COLUMN(P24)))), 0)</f>
        <v>0</v>
      </c>
      <c r="R24" s="1">
        <f t="shared" ref="R24:R25" si="46">IF(O24="-",1,0)</f>
        <v>0</v>
      </c>
      <c r="S24" s="1">
        <f t="shared" ref="S24:S25" ca="1" si="47">IF(Q24 = 0, INDIRECT("S" &amp; ROW() - 1), Q24)</f>
        <v>0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ref="W24:W25" si="48">IF(V24 = "", "", V24/U24)</f>
        <v>0</v>
      </c>
      <c r="X24" s="1" t="str">
        <f t="shared" ref="X24:X25" ca="1" si="49">IF(O24="", "", MAX(ROUND(-(INDIRECT("S" &amp; ROW() - 1) - S24)/850, 0), 1) * 850)</f>
        <v/>
      </c>
    </row>
    <row r="25" spans="1:24" s="1" customFormat="1" ht="13.75" customHeight="1" x14ac:dyDescent="0.2">
      <c r="A25" s="34" t="str">
        <f ca="1">IF(O25="-", "-", 1 + MAX(Вода!$A$2:$A$89) + SUM(INDIRECT(ADDRESS(2,COLUMN(R25)) &amp; ":" &amp; ADDRESS(ROW(),COLUMN(R25)))))</f>
        <v>-</v>
      </c>
      <c r="B25" s="34" t="s">
        <v>682</v>
      </c>
      <c r="C25" s="34" t="s">
        <v>682</v>
      </c>
      <c r="D25" s="34" t="s">
        <v>682</v>
      </c>
      <c r="E25" s="34" t="s">
        <v>682</v>
      </c>
      <c r="F25" s="34" t="s">
        <v>682</v>
      </c>
      <c r="G25" s="34" t="s">
        <v>682</v>
      </c>
      <c r="H25" s="34" t="s">
        <v>682</v>
      </c>
      <c r="J25" s="11">
        <f t="shared" ca="1" si="42"/>
        <v>0</v>
      </c>
      <c r="K25" s="34"/>
      <c r="L25" s="11"/>
      <c r="M25" s="35">
        <v>8000</v>
      </c>
      <c r="N25" s="18">
        <f t="shared" si="43"/>
        <v>850</v>
      </c>
      <c r="O25" s="34" t="s">
        <v>682</v>
      </c>
      <c r="P25" s="1">
        <f t="shared" si="44"/>
        <v>-850</v>
      </c>
      <c r="Q25" s="1">
        <f t="shared" ca="1" si="45"/>
        <v>0</v>
      </c>
      <c r="R25" s="1">
        <f t="shared" si="46"/>
        <v>1</v>
      </c>
      <c r="S25" s="1">
        <f t="shared" ca="1" si="47"/>
        <v>0</v>
      </c>
      <c r="T25" s="1" t="str">
        <f>IF(H25="","",VLOOKUP(H25,'Соль SKU'!$A$1:$B$150,2,0))</f>
        <v>-</v>
      </c>
      <c r="U25" s="1">
        <f t="shared" si="6"/>
        <v>9.4117647058823533</v>
      </c>
      <c r="V25" s="1">
        <f t="shared" si="7"/>
        <v>8000</v>
      </c>
      <c r="W25" s="1">
        <f t="shared" si="48"/>
        <v>850</v>
      </c>
      <c r="X25" s="1">
        <f t="shared" ca="1" si="49"/>
        <v>850</v>
      </c>
    </row>
    <row r="26" spans="1:24" ht="13.75" customHeight="1" x14ac:dyDescent="0.2">
      <c r="J26" s="11" t="str">
        <f t="shared" ca="1" si="0"/>
        <v/>
      </c>
      <c r="M26" s="19"/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IF(H26="","",VLOOKUP(H26,'Соль SKU'!$A$1:$B$150,2,0))</f>
        <v/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75" customHeight="1" x14ac:dyDescent="0.2">
      <c r="J27" s="11" t="str">
        <f t="shared" ca="1" si="0"/>
        <v/>
      </c>
      <c r="M27" s="19"/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IF(H27="","",VLOOKUP(H27,'Соль SKU'!$A$1:$B$150,2,0))</f>
        <v/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2">
      <c r="J28" s="11" t="str">
        <f t="shared" ca="1" si="0"/>
        <v/>
      </c>
      <c r="M28" s="19"/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IF(H28="","",VLOOKUP(H28,'Соль SKU'!$A$1:$B$150,2,0))</f>
        <v/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75" customHeight="1" x14ac:dyDescent="0.2">
      <c r="J29" s="11" t="str">
        <f t="shared" ca="1" si="0"/>
        <v/>
      </c>
      <c r="M29" s="19"/>
      <c r="N29" s="18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IF(H29="","",VLOOKUP(H29,'Соль SKU'!$A$1:$B$150,2,0))</f>
        <v/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2">
      <c r="J30" s="11" t="str">
        <f t="shared" ca="1" si="0"/>
        <v/>
      </c>
      <c r="M30" s="19"/>
      <c r="N30" s="18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0</v>
      </c>
      <c r="T30" s="1" t="str">
        <f>IF(H30="","",VLOOKUP(H30,'Соль SKU'!$A$1:$B$150,2,0))</f>
        <v/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:24" ht="13.75" customHeight="1" x14ac:dyDescent="0.2">
      <c r="J31" s="11" t="str">
        <f t="shared" ca="1" si="0"/>
        <v/>
      </c>
      <c r="M31" s="19"/>
      <c r="N31" s="18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0</v>
      </c>
      <c r="T31" s="1" t="str">
        <f>IF(H31="","",VLOOKUP(H31,'Соль SKU'!$A$1:$B$150,2,0))</f>
        <v/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2">
      <c r="J32" s="11" t="str">
        <f t="shared" ca="1" si="0"/>
        <v/>
      </c>
      <c r="M32" s="19"/>
      <c r="N32" s="18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0</v>
      </c>
      <c r="T32" s="1" t="str">
        <f>IF(H32="","",VLOOKUP(H32,'Соль SKU'!$A$1:$B$150,2,0))</f>
        <v/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75" customHeight="1" x14ac:dyDescent="0.2">
      <c r="J33" s="11" t="str">
        <f t="shared" ca="1" si="0"/>
        <v/>
      </c>
      <c r="M33" s="19"/>
      <c r="N33" s="18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0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2">
      <c r="J34" s="11" t="str">
        <f t="shared" ca="1" si="0"/>
        <v/>
      </c>
      <c r="M34" s="19"/>
      <c r="N34" s="18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0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2">
      <c r="J35" s="11" t="str">
        <f t="shared" ca="1" si="0"/>
        <v/>
      </c>
      <c r="M35" s="19"/>
      <c r="N35" s="18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0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2">
      <c r="J36" s="11" t="str">
        <f t="shared" ca="1" si="0"/>
        <v/>
      </c>
      <c r="M36" s="19"/>
      <c r="N36" s="18" t="str">
        <f t="shared" ca="1" si="1"/>
        <v/>
      </c>
      <c r="P36" s="1">
        <f t="shared" si="2"/>
        <v>0</v>
      </c>
      <c r="Q36" s="1">
        <f t="shared" ca="1" si="3"/>
        <v>0</v>
      </c>
      <c r="R36" s="1">
        <f t="shared" si="4"/>
        <v>0</v>
      </c>
      <c r="S36" s="1">
        <f t="shared" ca="1" si="5"/>
        <v>0</v>
      </c>
      <c r="T36" s="1" t="str">
        <f>IF(H36="","",VLOOKUP(H36,'Соль SKU'!$A$1:$B$150,2,0))</f>
        <v/>
      </c>
      <c r="U36" s="1">
        <f t="shared" si="6"/>
        <v>9.4117647058823533</v>
      </c>
      <c r="V36" s="1">
        <f t="shared" si="7"/>
        <v>0</v>
      </c>
      <c r="W36" s="1">
        <f t="shared" si="8"/>
        <v>0</v>
      </c>
      <c r="X36" s="1" t="str">
        <f t="shared" ca="1" si="9"/>
        <v/>
      </c>
    </row>
    <row r="37" spans="10:24" ht="13.75" customHeight="1" x14ac:dyDescent="0.2">
      <c r="J37" s="11" t="str">
        <f t="shared" ca="1" si="0"/>
        <v/>
      </c>
      <c r="M37" s="19"/>
      <c r="N37" s="18" t="str">
        <f t="shared" ca="1" si="1"/>
        <v/>
      </c>
      <c r="P37" s="1">
        <f t="shared" si="2"/>
        <v>0</v>
      </c>
      <c r="Q37" s="1">
        <f t="shared" ca="1" si="3"/>
        <v>0</v>
      </c>
      <c r="R37" s="1">
        <f t="shared" si="4"/>
        <v>0</v>
      </c>
      <c r="S37" s="1">
        <f t="shared" ca="1" si="5"/>
        <v>0</v>
      </c>
      <c r="T37" s="1" t="str">
        <f>IF(H37="","",VLOOKUP(H37,'Соль SKU'!$A$1:$B$150,2,0))</f>
        <v/>
      </c>
      <c r="U37" s="1">
        <f t="shared" si="6"/>
        <v>9.4117647058823533</v>
      </c>
      <c r="V37" s="1">
        <f t="shared" si="7"/>
        <v>0</v>
      </c>
      <c r="W37" s="1">
        <f t="shared" si="8"/>
        <v>0</v>
      </c>
      <c r="X37" s="1" t="str">
        <f t="shared" ca="1" si="9"/>
        <v/>
      </c>
    </row>
    <row r="38" spans="10:24" ht="13.75" customHeight="1" x14ac:dyDescent="0.2">
      <c r="J38" s="11" t="str">
        <f t="shared" ca="1" si="0"/>
        <v/>
      </c>
      <c r="M38" s="19"/>
      <c r="N38" s="18" t="str">
        <f t="shared" ca="1" si="1"/>
        <v/>
      </c>
      <c r="P38" s="1">
        <f t="shared" si="2"/>
        <v>0</v>
      </c>
      <c r="Q38" s="1">
        <f t="shared" ca="1" si="3"/>
        <v>0</v>
      </c>
      <c r="R38" s="1">
        <f t="shared" si="4"/>
        <v>0</v>
      </c>
      <c r="S38" s="1">
        <f t="shared" ca="1" si="5"/>
        <v>0</v>
      </c>
      <c r="T38" s="1" t="str">
        <f>IF(H38="","",VLOOKUP(H38,'Соль SKU'!$A$1:$B$150,2,0))</f>
        <v/>
      </c>
      <c r="U38" s="1">
        <f t="shared" si="6"/>
        <v>9.4117647058823533</v>
      </c>
      <c r="V38" s="1">
        <f t="shared" si="7"/>
        <v>0</v>
      </c>
      <c r="W38" s="1">
        <f t="shared" si="8"/>
        <v>0</v>
      </c>
      <c r="X38" s="1" t="str">
        <f t="shared" ca="1" si="9"/>
        <v/>
      </c>
    </row>
    <row r="39" spans="10:24" ht="13.75" customHeight="1" x14ac:dyDescent="0.2">
      <c r="J39" s="11" t="str">
        <f t="shared" ca="1" si="0"/>
        <v/>
      </c>
      <c r="M39" s="19"/>
      <c r="N39" s="18" t="str">
        <f t="shared" ca="1" si="1"/>
        <v/>
      </c>
      <c r="P39" s="1">
        <f t="shared" si="2"/>
        <v>0</v>
      </c>
      <c r="Q39" s="1">
        <f t="shared" ca="1" si="3"/>
        <v>0</v>
      </c>
      <c r="R39" s="1">
        <f t="shared" si="4"/>
        <v>0</v>
      </c>
      <c r="S39" s="1">
        <f t="shared" ca="1" si="5"/>
        <v>0</v>
      </c>
      <c r="T39" s="1" t="str">
        <f>IF(H39="","",VLOOKUP(H39,'Соль SKU'!$A$1:$B$150,2,0))</f>
        <v/>
      </c>
      <c r="U39" s="1">
        <f t="shared" si="6"/>
        <v>9.4117647058823533</v>
      </c>
      <c r="V39" s="1">
        <f t="shared" si="7"/>
        <v>0</v>
      </c>
      <c r="W39" s="1">
        <f t="shared" si="8"/>
        <v>0</v>
      </c>
      <c r="X39" s="1" t="str">
        <f t="shared" ca="1" si="9"/>
        <v/>
      </c>
    </row>
    <row r="40" spans="10:24" ht="13.75" customHeight="1" x14ac:dyDescent="0.2">
      <c r="J40" s="11" t="str">
        <f t="shared" ref="J40:J71" ca="1" si="50">IF(M40="", IF(O40="","",X40+(INDIRECT("S" &amp; ROW() - 1) - S40)),IF(O40="", "", INDIRECT("S" &amp; ROW() - 1) - S40))</f>
        <v/>
      </c>
      <c r="M40" s="19"/>
      <c r="N40" s="18" t="str">
        <f t="shared" ref="N40:N71" ca="1" si="51">IF(M40="", IF(X40=0, "", X40), IF(V40 = "", "", IF(V40/U40 = 0, "", V40/U40)))</f>
        <v/>
      </c>
      <c r="P40" s="1">
        <f t="shared" ref="P40:P71" si="52">IF(O40 = "-", -W40,I40)</f>
        <v>0</v>
      </c>
      <c r="Q40" s="1">
        <f t="shared" ref="Q40:Q71" ca="1" si="53">IF(O40 = "-", SUM(INDIRECT(ADDRESS(2,COLUMN(P40)) &amp; ":" &amp; ADDRESS(ROW(),COLUMN(P40)))), 0)</f>
        <v>0</v>
      </c>
      <c r="R40" s="1">
        <f t="shared" ref="R40:R71" si="54">IF(O40="-",1,0)</f>
        <v>0</v>
      </c>
      <c r="S40" s="1">
        <f t="shared" ref="S40:S71" ca="1" si="55">IF(Q40 = 0, INDIRECT("S" &amp; ROW() - 1), Q40)</f>
        <v>0</v>
      </c>
      <c r="T40" s="1" t="str">
        <f>IF(H40="","",VLOOKUP(H40,'Соль SKU'!$A$1:$B$150,2,0))</f>
        <v/>
      </c>
      <c r="U40" s="1">
        <f t="shared" ref="U40:U71" si="56">8000/850</f>
        <v>9.4117647058823533</v>
      </c>
      <c r="V40" s="1">
        <f t="shared" ref="V40:V71" si="57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>
        <f t="shared" ref="W40:W71" si="58">IF(V40 = "", "", V40/U40)</f>
        <v>0</v>
      </c>
      <c r="X40" s="1" t="str">
        <f t="shared" ref="X40:X71" ca="1" si="59">IF(O40="", "", MAX(ROUND(-(INDIRECT("S" &amp; ROW() - 1) - S40)/850, 0), 1) * 850)</f>
        <v/>
      </c>
    </row>
    <row r="41" spans="10:24" ht="13.75" customHeight="1" x14ac:dyDescent="0.2">
      <c r="J41" s="11" t="str">
        <f t="shared" ca="1" si="50"/>
        <v/>
      </c>
      <c r="M41" s="19"/>
      <c r="N41" s="18" t="str">
        <f t="shared" ca="1" si="51"/>
        <v/>
      </c>
      <c r="P41" s="1">
        <f t="shared" si="52"/>
        <v>0</v>
      </c>
      <c r="Q41" s="1">
        <f t="shared" ca="1" si="53"/>
        <v>0</v>
      </c>
      <c r="R41" s="1">
        <f t="shared" si="54"/>
        <v>0</v>
      </c>
      <c r="S41" s="1">
        <f t="shared" ca="1" si="55"/>
        <v>0</v>
      </c>
      <c r="T41" s="1" t="str">
        <f>IF(H41="","",VLOOKUP(H41,'Соль SKU'!$A$1:$B$150,2,0))</f>
        <v/>
      </c>
      <c r="U41" s="1">
        <f t="shared" si="56"/>
        <v>9.4117647058823533</v>
      </c>
      <c r="V41" s="1">
        <f t="shared" si="57"/>
        <v>0</v>
      </c>
      <c r="W41" s="1">
        <f t="shared" si="58"/>
        <v>0</v>
      </c>
      <c r="X41" s="1" t="str">
        <f t="shared" ca="1" si="59"/>
        <v/>
      </c>
    </row>
    <row r="42" spans="10:24" ht="13.75" customHeight="1" x14ac:dyDescent="0.2">
      <c r="J42" s="11" t="str">
        <f t="shared" ca="1" si="50"/>
        <v/>
      </c>
      <c r="M42" s="19"/>
      <c r="N42" s="18" t="str">
        <f t="shared" ca="1" si="51"/>
        <v/>
      </c>
      <c r="P42" s="1">
        <f t="shared" si="52"/>
        <v>0</v>
      </c>
      <c r="Q42" s="1">
        <f t="shared" ca="1" si="53"/>
        <v>0</v>
      </c>
      <c r="R42" s="1">
        <f t="shared" si="54"/>
        <v>0</v>
      </c>
      <c r="S42" s="1">
        <f t="shared" ca="1" si="55"/>
        <v>0</v>
      </c>
      <c r="T42" s="1" t="str">
        <f>IF(H42="","",VLOOKUP(H42,'Соль SKU'!$A$1:$B$150,2,0))</f>
        <v/>
      </c>
      <c r="U42" s="1">
        <f t="shared" si="56"/>
        <v>9.4117647058823533</v>
      </c>
      <c r="V42" s="1">
        <f t="shared" si="57"/>
        <v>0</v>
      </c>
      <c r="W42" s="1">
        <f t="shared" si="58"/>
        <v>0</v>
      </c>
      <c r="X42" s="1" t="str">
        <f t="shared" ca="1" si="59"/>
        <v/>
      </c>
    </row>
    <row r="43" spans="10:24" ht="13.75" customHeight="1" x14ac:dyDescent="0.2">
      <c r="J43" s="11" t="str">
        <f t="shared" ca="1" si="50"/>
        <v/>
      </c>
      <c r="M43" s="19"/>
      <c r="N43" s="18" t="str">
        <f t="shared" ca="1" si="51"/>
        <v/>
      </c>
      <c r="P43" s="1">
        <f t="shared" si="52"/>
        <v>0</v>
      </c>
      <c r="Q43" s="1">
        <f t="shared" ca="1" si="53"/>
        <v>0</v>
      </c>
      <c r="R43" s="1">
        <f t="shared" si="54"/>
        <v>0</v>
      </c>
      <c r="S43" s="1">
        <f t="shared" ca="1" si="55"/>
        <v>0</v>
      </c>
      <c r="T43" s="1" t="str">
        <f>IF(H43="","",VLOOKUP(H43,'Соль SKU'!$A$1:$B$150,2,0))</f>
        <v/>
      </c>
      <c r="U43" s="1">
        <f t="shared" si="56"/>
        <v>9.4117647058823533</v>
      </c>
      <c r="V43" s="1">
        <f t="shared" si="57"/>
        <v>0</v>
      </c>
      <c r="W43" s="1">
        <f t="shared" si="58"/>
        <v>0</v>
      </c>
      <c r="X43" s="1" t="str">
        <f t="shared" ca="1" si="59"/>
        <v/>
      </c>
    </row>
    <row r="44" spans="10:24" ht="13.75" customHeight="1" x14ac:dyDescent="0.2">
      <c r="J44" s="11" t="str">
        <f t="shared" ca="1" si="50"/>
        <v/>
      </c>
      <c r="M44" s="19"/>
      <c r="N44" s="18" t="str">
        <f t="shared" ca="1" si="51"/>
        <v/>
      </c>
      <c r="P44" s="1">
        <f t="shared" si="52"/>
        <v>0</v>
      </c>
      <c r="Q44" s="1">
        <f t="shared" ca="1" si="53"/>
        <v>0</v>
      </c>
      <c r="R44" s="1">
        <f t="shared" si="54"/>
        <v>0</v>
      </c>
      <c r="S44" s="1">
        <f t="shared" ca="1" si="55"/>
        <v>0</v>
      </c>
      <c r="T44" s="1" t="str">
        <f>IF(H44="","",VLOOKUP(H44,'Соль SKU'!$A$1:$B$150,2,0))</f>
        <v/>
      </c>
      <c r="U44" s="1">
        <f t="shared" si="56"/>
        <v>9.4117647058823533</v>
      </c>
      <c r="V44" s="1">
        <f t="shared" si="57"/>
        <v>0</v>
      </c>
      <c r="W44" s="1">
        <f t="shared" si="58"/>
        <v>0</v>
      </c>
      <c r="X44" s="1" t="str">
        <f t="shared" ca="1" si="59"/>
        <v/>
      </c>
    </row>
    <row r="45" spans="10:24" ht="13.75" customHeight="1" x14ac:dyDescent="0.2">
      <c r="J45" s="11" t="str">
        <f t="shared" ca="1" si="50"/>
        <v/>
      </c>
      <c r="M45" s="19"/>
      <c r="N45" s="18" t="str">
        <f t="shared" ca="1" si="51"/>
        <v/>
      </c>
      <c r="P45" s="1">
        <f t="shared" si="52"/>
        <v>0</v>
      </c>
      <c r="Q45" s="1">
        <f t="shared" ca="1" si="53"/>
        <v>0</v>
      </c>
      <c r="R45" s="1">
        <f t="shared" si="54"/>
        <v>0</v>
      </c>
      <c r="S45" s="1">
        <f t="shared" ca="1" si="55"/>
        <v>0</v>
      </c>
      <c r="T45" s="1" t="str">
        <f>IF(H45="","",VLOOKUP(H45,'Соль SKU'!$A$1:$B$150,2,0))</f>
        <v/>
      </c>
      <c r="U45" s="1">
        <f t="shared" si="56"/>
        <v>9.4117647058823533</v>
      </c>
      <c r="V45" s="1">
        <f t="shared" si="57"/>
        <v>0</v>
      </c>
      <c r="W45" s="1">
        <f t="shared" si="58"/>
        <v>0</v>
      </c>
      <c r="X45" s="1" t="str">
        <f t="shared" ca="1" si="59"/>
        <v/>
      </c>
    </row>
    <row r="46" spans="10:24" ht="13.75" customHeight="1" x14ac:dyDescent="0.2">
      <c r="J46" s="11" t="str">
        <f t="shared" ca="1" si="50"/>
        <v/>
      </c>
      <c r="M46" s="19"/>
      <c r="N46" s="18" t="str">
        <f t="shared" ca="1" si="51"/>
        <v/>
      </c>
      <c r="P46" s="1">
        <f t="shared" si="52"/>
        <v>0</v>
      </c>
      <c r="Q46" s="1">
        <f t="shared" ca="1" si="53"/>
        <v>0</v>
      </c>
      <c r="R46" s="1">
        <f t="shared" si="54"/>
        <v>0</v>
      </c>
      <c r="S46" s="1">
        <f t="shared" ca="1" si="55"/>
        <v>0</v>
      </c>
      <c r="T46" s="1" t="str">
        <f>IF(H46="","",VLOOKUP(H46,'Соль SKU'!$A$1:$B$150,2,0))</f>
        <v/>
      </c>
      <c r="U46" s="1">
        <f t="shared" si="56"/>
        <v>9.4117647058823533</v>
      </c>
      <c r="V46" s="1">
        <f t="shared" si="57"/>
        <v>0</v>
      </c>
      <c r="W46" s="1">
        <f t="shared" si="58"/>
        <v>0</v>
      </c>
      <c r="X46" s="1" t="str">
        <f t="shared" ca="1" si="59"/>
        <v/>
      </c>
    </row>
    <row r="47" spans="10:24" ht="13.75" customHeight="1" x14ac:dyDescent="0.2">
      <c r="J47" s="11" t="str">
        <f t="shared" ca="1" si="50"/>
        <v/>
      </c>
      <c r="M47" s="19"/>
      <c r="N47" s="18" t="str">
        <f t="shared" ca="1" si="51"/>
        <v/>
      </c>
      <c r="P47" s="1">
        <f t="shared" si="52"/>
        <v>0</v>
      </c>
      <c r="Q47" s="1">
        <f t="shared" ca="1" si="53"/>
        <v>0</v>
      </c>
      <c r="R47" s="1">
        <f t="shared" si="54"/>
        <v>0</v>
      </c>
      <c r="S47" s="1">
        <f t="shared" ca="1" si="55"/>
        <v>0</v>
      </c>
      <c r="T47" s="1" t="str">
        <f>IF(H47="","",VLOOKUP(H47,'Соль SKU'!$A$1:$B$150,2,0))</f>
        <v/>
      </c>
      <c r="U47" s="1">
        <f t="shared" si="56"/>
        <v>9.4117647058823533</v>
      </c>
      <c r="V47" s="1">
        <f t="shared" si="57"/>
        <v>0</v>
      </c>
      <c r="W47" s="1">
        <f t="shared" si="58"/>
        <v>0</v>
      </c>
      <c r="X47" s="1" t="str">
        <f t="shared" ca="1" si="59"/>
        <v/>
      </c>
    </row>
    <row r="48" spans="10:24" ht="13.75" customHeight="1" x14ac:dyDescent="0.2">
      <c r="J48" s="11" t="str">
        <f t="shared" ca="1" si="50"/>
        <v/>
      </c>
      <c r="M48" s="19"/>
      <c r="N48" s="18" t="str">
        <f t="shared" ca="1" si="51"/>
        <v/>
      </c>
      <c r="P48" s="1">
        <f t="shared" si="52"/>
        <v>0</v>
      </c>
      <c r="Q48" s="1">
        <f t="shared" ca="1" si="53"/>
        <v>0</v>
      </c>
      <c r="R48" s="1">
        <f t="shared" si="54"/>
        <v>0</v>
      </c>
      <c r="S48" s="1">
        <f t="shared" ca="1" si="55"/>
        <v>0</v>
      </c>
      <c r="T48" s="1" t="str">
        <f>IF(H48="","",VLOOKUP(H48,'Соль SKU'!$A$1:$B$150,2,0))</f>
        <v/>
      </c>
      <c r="U48" s="1">
        <f t="shared" si="56"/>
        <v>9.4117647058823533</v>
      </c>
      <c r="V48" s="1">
        <f t="shared" si="57"/>
        <v>0</v>
      </c>
      <c r="W48" s="1">
        <f t="shared" si="58"/>
        <v>0</v>
      </c>
      <c r="X48" s="1" t="str">
        <f t="shared" ca="1" si="59"/>
        <v/>
      </c>
    </row>
    <row r="49" spans="10:24" ht="13.75" customHeight="1" x14ac:dyDescent="0.2">
      <c r="J49" s="11" t="str">
        <f t="shared" ca="1" si="50"/>
        <v/>
      </c>
      <c r="M49" s="19"/>
      <c r="N49" s="18" t="str">
        <f t="shared" ca="1" si="51"/>
        <v/>
      </c>
      <c r="P49" s="1">
        <f t="shared" si="52"/>
        <v>0</v>
      </c>
      <c r="Q49" s="1">
        <f t="shared" ca="1" si="53"/>
        <v>0</v>
      </c>
      <c r="R49" s="1">
        <f t="shared" si="54"/>
        <v>0</v>
      </c>
      <c r="S49" s="1">
        <f t="shared" ca="1" si="55"/>
        <v>0</v>
      </c>
      <c r="T49" s="1" t="str">
        <f>IF(H49="","",VLOOKUP(H49,'Соль SKU'!$A$1:$B$150,2,0))</f>
        <v/>
      </c>
      <c r="U49" s="1">
        <f t="shared" si="56"/>
        <v>9.4117647058823533</v>
      </c>
      <c r="V49" s="1">
        <f t="shared" si="57"/>
        <v>0</v>
      </c>
      <c r="W49" s="1">
        <f t="shared" si="58"/>
        <v>0</v>
      </c>
      <c r="X49" s="1" t="str">
        <f t="shared" ca="1" si="59"/>
        <v/>
      </c>
    </row>
    <row r="50" spans="10:24" ht="13.75" customHeight="1" x14ac:dyDescent="0.2">
      <c r="J50" s="11" t="str">
        <f t="shared" ca="1" si="50"/>
        <v/>
      </c>
      <c r="M50" s="19"/>
      <c r="N50" s="18" t="str">
        <f t="shared" ca="1" si="51"/>
        <v/>
      </c>
      <c r="P50" s="1">
        <f t="shared" si="52"/>
        <v>0</v>
      </c>
      <c r="Q50" s="1">
        <f t="shared" ca="1" si="53"/>
        <v>0</v>
      </c>
      <c r="R50" s="1">
        <f t="shared" si="54"/>
        <v>0</v>
      </c>
      <c r="S50" s="1">
        <f t="shared" ca="1" si="55"/>
        <v>0</v>
      </c>
      <c r="T50" s="1" t="str">
        <f>IF(H50="","",VLOOKUP(H50,'Соль SKU'!$A$1:$B$150,2,0))</f>
        <v/>
      </c>
      <c r="U50" s="1">
        <f t="shared" si="56"/>
        <v>9.4117647058823533</v>
      </c>
      <c r="V50" s="1">
        <f t="shared" si="57"/>
        <v>0</v>
      </c>
      <c r="W50" s="1">
        <f t="shared" si="58"/>
        <v>0</v>
      </c>
      <c r="X50" s="1" t="str">
        <f t="shared" ca="1" si="59"/>
        <v/>
      </c>
    </row>
    <row r="51" spans="10:24" ht="13.75" customHeight="1" x14ac:dyDescent="0.2">
      <c r="J51" s="11" t="str">
        <f t="shared" ca="1" si="50"/>
        <v/>
      </c>
      <c r="M51" s="19"/>
      <c r="N51" s="18" t="str">
        <f t="shared" ca="1" si="51"/>
        <v/>
      </c>
      <c r="P51" s="1">
        <f t="shared" si="52"/>
        <v>0</v>
      </c>
      <c r="Q51" s="1">
        <f t="shared" ca="1" si="53"/>
        <v>0</v>
      </c>
      <c r="R51" s="1">
        <f t="shared" si="54"/>
        <v>0</v>
      </c>
      <c r="S51" s="1">
        <f t="shared" ca="1" si="55"/>
        <v>0</v>
      </c>
      <c r="T51" s="1" t="str">
        <f>IF(H51="","",VLOOKUP(H51,'Соль SKU'!$A$1:$B$150,2,0))</f>
        <v/>
      </c>
      <c r="U51" s="1">
        <f t="shared" si="56"/>
        <v>9.4117647058823533</v>
      </c>
      <c r="V51" s="1">
        <f t="shared" si="57"/>
        <v>0</v>
      </c>
      <c r="W51" s="1">
        <f t="shared" si="58"/>
        <v>0</v>
      </c>
      <c r="X51" s="1" t="str">
        <f t="shared" ca="1" si="59"/>
        <v/>
      </c>
    </row>
    <row r="52" spans="10:24" ht="13.75" customHeight="1" x14ac:dyDescent="0.2">
      <c r="J52" s="11" t="str">
        <f t="shared" ca="1" si="50"/>
        <v/>
      </c>
      <c r="M52" s="19"/>
      <c r="N52" s="18" t="str">
        <f t="shared" ca="1" si="51"/>
        <v/>
      </c>
      <c r="P52" s="1">
        <f t="shared" si="52"/>
        <v>0</v>
      </c>
      <c r="Q52" s="1">
        <f t="shared" ca="1" si="53"/>
        <v>0</v>
      </c>
      <c r="R52" s="1">
        <f t="shared" si="54"/>
        <v>0</v>
      </c>
      <c r="S52" s="1">
        <f t="shared" ca="1" si="55"/>
        <v>0</v>
      </c>
      <c r="T52" s="1" t="str">
        <f>IF(H52="","",VLOOKUP(H52,'Соль SKU'!$A$1:$B$150,2,0))</f>
        <v/>
      </c>
      <c r="U52" s="1">
        <f t="shared" si="56"/>
        <v>9.4117647058823533</v>
      </c>
      <c r="V52" s="1">
        <f t="shared" si="57"/>
        <v>0</v>
      </c>
      <c r="W52" s="1">
        <f t="shared" si="58"/>
        <v>0</v>
      </c>
      <c r="X52" s="1" t="str">
        <f t="shared" ca="1" si="59"/>
        <v/>
      </c>
    </row>
    <row r="53" spans="10:24" ht="13.75" customHeight="1" x14ac:dyDescent="0.2">
      <c r="J53" s="11" t="str">
        <f t="shared" ca="1" si="50"/>
        <v/>
      </c>
      <c r="M53" s="19"/>
      <c r="N53" s="18" t="str">
        <f t="shared" ca="1" si="51"/>
        <v/>
      </c>
      <c r="P53" s="1">
        <f t="shared" si="52"/>
        <v>0</v>
      </c>
      <c r="Q53" s="1">
        <f t="shared" ca="1" si="53"/>
        <v>0</v>
      </c>
      <c r="R53" s="1">
        <f t="shared" si="54"/>
        <v>0</v>
      </c>
      <c r="S53" s="1">
        <f t="shared" ca="1" si="55"/>
        <v>0</v>
      </c>
      <c r="T53" s="1" t="str">
        <f>IF(H53="","",VLOOKUP(H53,'Соль SKU'!$A$1:$B$150,2,0))</f>
        <v/>
      </c>
      <c r="U53" s="1">
        <f t="shared" si="56"/>
        <v>9.4117647058823533</v>
      </c>
      <c r="V53" s="1">
        <f t="shared" si="57"/>
        <v>0</v>
      </c>
      <c r="W53" s="1">
        <f t="shared" si="58"/>
        <v>0</v>
      </c>
      <c r="X53" s="1" t="str">
        <f t="shared" ca="1" si="59"/>
        <v/>
      </c>
    </row>
    <row r="54" spans="10:24" ht="13.75" customHeight="1" x14ac:dyDescent="0.2">
      <c r="J54" s="11" t="str">
        <f t="shared" ca="1" si="50"/>
        <v/>
      </c>
      <c r="M54" s="19"/>
      <c r="N54" s="18" t="str">
        <f t="shared" ca="1" si="51"/>
        <v/>
      </c>
      <c r="P54" s="1">
        <f t="shared" si="52"/>
        <v>0</v>
      </c>
      <c r="Q54" s="1">
        <f t="shared" ca="1" si="53"/>
        <v>0</v>
      </c>
      <c r="R54" s="1">
        <f t="shared" si="54"/>
        <v>0</v>
      </c>
      <c r="S54" s="1">
        <f t="shared" ca="1" si="55"/>
        <v>0</v>
      </c>
      <c r="T54" s="1" t="str">
        <f>IF(H54="","",VLOOKUP(H54,'Соль SKU'!$A$1:$B$150,2,0))</f>
        <v/>
      </c>
      <c r="U54" s="1">
        <f t="shared" si="56"/>
        <v>9.4117647058823533</v>
      </c>
      <c r="V54" s="1">
        <f t="shared" si="57"/>
        <v>0</v>
      </c>
      <c r="W54" s="1">
        <f t="shared" si="58"/>
        <v>0</v>
      </c>
      <c r="X54" s="1" t="str">
        <f t="shared" ca="1" si="59"/>
        <v/>
      </c>
    </row>
    <row r="55" spans="10:24" ht="13.75" customHeight="1" x14ac:dyDescent="0.2">
      <c r="J55" s="11" t="str">
        <f t="shared" ca="1" si="50"/>
        <v/>
      </c>
      <c r="M55" s="19"/>
      <c r="N55" s="18" t="str">
        <f t="shared" ca="1" si="51"/>
        <v/>
      </c>
      <c r="P55" s="1">
        <f t="shared" si="52"/>
        <v>0</v>
      </c>
      <c r="Q55" s="1">
        <f t="shared" ca="1" si="53"/>
        <v>0</v>
      </c>
      <c r="R55" s="1">
        <f t="shared" si="54"/>
        <v>0</v>
      </c>
      <c r="S55" s="1">
        <f t="shared" ca="1" si="55"/>
        <v>0</v>
      </c>
      <c r="T55" s="1" t="str">
        <f>IF(H55="","",VLOOKUP(H55,'Соль SKU'!$A$1:$B$150,2,0))</f>
        <v/>
      </c>
      <c r="U55" s="1">
        <f t="shared" si="56"/>
        <v>9.4117647058823533</v>
      </c>
      <c r="V55" s="1">
        <f t="shared" si="57"/>
        <v>0</v>
      </c>
      <c r="W55" s="1">
        <f t="shared" si="58"/>
        <v>0</v>
      </c>
      <c r="X55" s="1" t="str">
        <f t="shared" ca="1" si="59"/>
        <v/>
      </c>
    </row>
    <row r="56" spans="10:24" ht="13.75" customHeight="1" x14ac:dyDescent="0.2">
      <c r="J56" s="11" t="str">
        <f t="shared" ca="1" si="50"/>
        <v/>
      </c>
      <c r="M56" s="19"/>
      <c r="N56" s="18" t="str">
        <f t="shared" ca="1" si="51"/>
        <v/>
      </c>
      <c r="P56" s="1">
        <f t="shared" si="52"/>
        <v>0</v>
      </c>
      <c r="Q56" s="1">
        <f t="shared" ca="1" si="53"/>
        <v>0</v>
      </c>
      <c r="R56" s="1">
        <f t="shared" si="54"/>
        <v>0</v>
      </c>
      <c r="S56" s="1">
        <f t="shared" ca="1" si="55"/>
        <v>0</v>
      </c>
      <c r="T56" s="1" t="str">
        <f>IF(H56="","",VLOOKUP(H56,'Соль SKU'!$A$1:$B$150,2,0))</f>
        <v/>
      </c>
      <c r="U56" s="1">
        <f t="shared" si="56"/>
        <v>9.4117647058823533</v>
      </c>
      <c r="V56" s="1">
        <f t="shared" si="57"/>
        <v>0</v>
      </c>
      <c r="W56" s="1">
        <f t="shared" si="58"/>
        <v>0</v>
      </c>
      <c r="X56" s="1" t="str">
        <f t="shared" ca="1" si="59"/>
        <v/>
      </c>
    </row>
    <row r="57" spans="10:24" ht="13.75" customHeight="1" x14ac:dyDescent="0.2">
      <c r="J57" s="11" t="str">
        <f t="shared" ca="1" si="50"/>
        <v/>
      </c>
      <c r="M57" s="19"/>
      <c r="N57" s="18" t="str">
        <f t="shared" ca="1" si="51"/>
        <v/>
      </c>
      <c r="P57" s="1">
        <f t="shared" si="52"/>
        <v>0</v>
      </c>
      <c r="Q57" s="1">
        <f t="shared" ca="1" si="53"/>
        <v>0</v>
      </c>
      <c r="R57" s="1">
        <f t="shared" si="54"/>
        <v>0</v>
      </c>
      <c r="S57" s="1">
        <f t="shared" ca="1" si="55"/>
        <v>0</v>
      </c>
      <c r="T57" s="1" t="str">
        <f>IF(H57="","",VLOOKUP(H57,'Соль SKU'!$A$1:$B$150,2,0))</f>
        <v/>
      </c>
      <c r="U57" s="1">
        <f t="shared" si="56"/>
        <v>9.4117647058823533</v>
      </c>
      <c r="V57" s="1">
        <f t="shared" si="57"/>
        <v>0</v>
      </c>
      <c r="W57" s="1">
        <f t="shared" si="58"/>
        <v>0</v>
      </c>
      <c r="X57" s="1" t="str">
        <f t="shared" ca="1" si="59"/>
        <v/>
      </c>
    </row>
    <row r="58" spans="10:24" ht="13.75" customHeight="1" x14ac:dyDescent="0.2">
      <c r="J58" s="11" t="str">
        <f t="shared" ca="1" si="50"/>
        <v/>
      </c>
      <c r="M58" s="19"/>
      <c r="N58" s="18" t="str">
        <f t="shared" ca="1" si="51"/>
        <v/>
      </c>
      <c r="P58" s="1">
        <f t="shared" si="52"/>
        <v>0</v>
      </c>
      <c r="Q58" s="1">
        <f t="shared" ca="1" si="53"/>
        <v>0</v>
      </c>
      <c r="R58" s="1">
        <f t="shared" si="54"/>
        <v>0</v>
      </c>
      <c r="S58" s="1">
        <f t="shared" ca="1" si="55"/>
        <v>0</v>
      </c>
      <c r="T58" s="1" t="str">
        <f>IF(H58="","",VLOOKUP(H58,'Соль SKU'!$A$1:$B$150,2,0))</f>
        <v/>
      </c>
      <c r="U58" s="1">
        <f t="shared" si="56"/>
        <v>9.4117647058823533</v>
      </c>
      <c r="V58" s="1">
        <f t="shared" si="57"/>
        <v>0</v>
      </c>
      <c r="W58" s="1">
        <f t="shared" si="58"/>
        <v>0</v>
      </c>
      <c r="X58" s="1" t="str">
        <f t="shared" ca="1" si="59"/>
        <v/>
      </c>
    </row>
    <row r="59" spans="10:24" ht="13.75" customHeight="1" x14ac:dyDescent="0.2">
      <c r="J59" s="11" t="str">
        <f t="shared" ca="1" si="50"/>
        <v/>
      </c>
      <c r="M59" s="19"/>
      <c r="N59" s="18" t="str">
        <f t="shared" ca="1" si="51"/>
        <v/>
      </c>
      <c r="P59" s="1">
        <f t="shared" si="52"/>
        <v>0</v>
      </c>
      <c r="Q59" s="1">
        <f t="shared" ca="1" si="53"/>
        <v>0</v>
      </c>
      <c r="R59" s="1">
        <f t="shared" si="54"/>
        <v>0</v>
      </c>
      <c r="S59" s="1">
        <f t="shared" ca="1" si="55"/>
        <v>0</v>
      </c>
      <c r="T59" s="1" t="str">
        <f>IF(H59="","",VLOOKUP(H59,'Соль SKU'!$A$1:$B$150,2,0))</f>
        <v/>
      </c>
      <c r="U59" s="1">
        <f t="shared" si="56"/>
        <v>9.4117647058823533</v>
      </c>
      <c r="V59" s="1">
        <f t="shared" si="57"/>
        <v>0</v>
      </c>
      <c r="W59" s="1">
        <f t="shared" si="58"/>
        <v>0</v>
      </c>
      <c r="X59" s="1" t="str">
        <f t="shared" ca="1" si="59"/>
        <v/>
      </c>
    </row>
    <row r="60" spans="10:24" ht="13.75" customHeight="1" x14ac:dyDescent="0.2">
      <c r="J60" s="11" t="str">
        <f t="shared" ca="1" si="50"/>
        <v/>
      </c>
      <c r="M60" s="19"/>
      <c r="N60" s="18" t="str">
        <f t="shared" ca="1" si="51"/>
        <v/>
      </c>
      <c r="P60" s="1">
        <f t="shared" si="52"/>
        <v>0</v>
      </c>
      <c r="Q60" s="1">
        <f t="shared" ca="1" si="53"/>
        <v>0</v>
      </c>
      <c r="R60" s="1">
        <f t="shared" si="54"/>
        <v>0</v>
      </c>
      <c r="S60" s="1">
        <f t="shared" ca="1" si="55"/>
        <v>0</v>
      </c>
      <c r="T60" s="1" t="str">
        <f>IF(H60="","",VLOOKUP(H60,'Соль SKU'!$A$1:$B$150,2,0))</f>
        <v/>
      </c>
      <c r="U60" s="1">
        <f t="shared" si="56"/>
        <v>9.4117647058823533</v>
      </c>
      <c r="V60" s="1">
        <f t="shared" si="57"/>
        <v>0</v>
      </c>
      <c r="W60" s="1">
        <f t="shared" si="58"/>
        <v>0</v>
      </c>
      <c r="X60" s="1" t="str">
        <f t="shared" ca="1" si="59"/>
        <v/>
      </c>
    </row>
    <row r="61" spans="10:24" ht="13.75" customHeight="1" x14ac:dyDescent="0.2">
      <c r="J61" s="11" t="str">
        <f t="shared" ca="1" si="50"/>
        <v/>
      </c>
      <c r="M61" s="19"/>
      <c r="N61" s="18" t="str">
        <f t="shared" ca="1" si="51"/>
        <v/>
      </c>
      <c r="P61" s="1">
        <f t="shared" si="52"/>
        <v>0</v>
      </c>
      <c r="Q61" s="1">
        <f t="shared" ca="1" si="53"/>
        <v>0</v>
      </c>
      <c r="R61" s="1">
        <f t="shared" si="54"/>
        <v>0</v>
      </c>
      <c r="S61" s="1">
        <f t="shared" ca="1" si="55"/>
        <v>0</v>
      </c>
      <c r="T61" s="1" t="str">
        <f>IF(H61="","",VLOOKUP(H61,'Соль SKU'!$A$1:$B$150,2,0))</f>
        <v/>
      </c>
      <c r="U61" s="1">
        <f t="shared" si="56"/>
        <v>9.4117647058823533</v>
      </c>
      <c r="V61" s="1">
        <f t="shared" si="57"/>
        <v>0</v>
      </c>
      <c r="W61" s="1">
        <f t="shared" si="58"/>
        <v>0</v>
      </c>
      <c r="X61" s="1" t="str">
        <f t="shared" ca="1" si="59"/>
        <v/>
      </c>
    </row>
    <row r="62" spans="10:24" ht="13.75" customHeight="1" x14ac:dyDescent="0.2">
      <c r="J62" s="11" t="str">
        <f t="shared" ca="1" si="50"/>
        <v/>
      </c>
      <c r="M62" s="19"/>
      <c r="N62" s="18" t="str">
        <f t="shared" ca="1" si="51"/>
        <v/>
      </c>
      <c r="P62" s="1">
        <f t="shared" si="52"/>
        <v>0</v>
      </c>
      <c r="Q62" s="1">
        <f t="shared" ca="1" si="53"/>
        <v>0</v>
      </c>
      <c r="R62" s="1">
        <f t="shared" si="54"/>
        <v>0</v>
      </c>
      <c r="S62" s="1">
        <f t="shared" ca="1" si="55"/>
        <v>0</v>
      </c>
      <c r="T62" s="1" t="str">
        <f>IF(H62="","",VLOOKUP(H62,'Соль SKU'!$A$1:$B$150,2,0))</f>
        <v/>
      </c>
      <c r="U62" s="1">
        <f t="shared" si="56"/>
        <v>9.4117647058823533</v>
      </c>
      <c r="V62" s="1">
        <f t="shared" si="57"/>
        <v>0</v>
      </c>
      <c r="W62" s="1">
        <f t="shared" si="58"/>
        <v>0</v>
      </c>
      <c r="X62" s="1" t="str">
        <f t="shared" ca="1" si="59"/>
        <v/>
      </c>
    </row>
    <row r="63" spans="10:24" ht="13.75" customHeight="1" x14ac:dyDescent="0.2">
      <c r="J63" s="11" t="str">
        <f t="shared" ca="1" si="50"/>
        <v/>
      </c>
      <c r="M63" s="19"/>
      <c r="N63" s="18" t="str">
        <f t="shared" ca="1" si="51"/>
        <v/>
      </c>
      <c r="P63" s="1">
        <f t="shared" si="52"/>
        <v>0</v>
      </c>
      <c r="Q63" s="1">
        <f t="shared" ca="1" si="53"/>
        <v>0</v>
      </c>
      <c r="R63" s="1">
        <f t="shared" si="54"/>
        <v>0</v>
      </c>
      <c r="S63" s="1">
        <f t="shared" ca="1" si="55"/>
        <v>0</v>
      </c>
      <c r="T63" s="1" t="str">
        <f>IF(H63="","",VLOOKUP(H63,'Соль SKU'!$A$1:$B$150,2,0))</f>
        <v/>
      </c>
      <c r="U63" s="1">
        <f t="shared" si="56"/>
        <v>9.4117647058823533</v>
      </c>
      <c r="V63" s="1">
        <f t="shared" si="57"/>
        <v>0</v>
      </c>
      <c r="W63" s="1">
        <f t="shared" si="58"/>
        <v>0</v>
      </c>
      <c r="X63" s="1" t="str">
        <f t="shared" ca="1" si="59"/>
        <v/>
      </c>
    </row>
    <row r="64" spans="10:24" ht="13.75" customHeight="1" x14ac:dyDescent="0.2">
      <c r="J64" s="11" t="str">
        <f t="shared" ca="1" si="50"/>
        <v/>
      </c>
      <c r="M64" s="19"/>
      <c r="N64" s="18" t="str">
        <f t="shared" ca="1" si="51"/>
        <v/>
      </c>
      <c r="P64" s="1">
        <f t="shared" si="52"/>
        <v>0</v>
      </c>
      <c r="Q64" s="1">
        <f t="shared" ca="1" si="53"/>
        <v>0</v>
      </c>
      <c r="R64" s="1">
        <f t="shared" si="54"/>
        <v>0</v>
      </c>
      <c r="S64" s="1">
        <f t="shared" ca="1" si="55"/>
        <v>0</v>
      </c>
      <c r="T64" s="1" t="str">
        <f>IF(H64="","",VLOOKUP(H64,'Соль SKU'!$A$1:$B$150,2,0))</f>
        <v/>
      </c>
      <c r="U64" s="1">
        <f t="shared" si="56"/>
        <v>9.4117647058823533</v>
      </c>
      <c r="V64" s="1">
        <f t="shared" si="57"/>
        <v>0</v>
      </c>
      <c r="W64" s="1">
        <f t="shared" si="58"/>
        <v>0</v>
      </c>
      <c r="X64" s="1" t="str">
        <f t="shared" ca="1" si="59"/>
        <v/>
      </c>
    </row>
    <row r="65" spans="10:24" ht="13.75" customHeight="1" x14ac:dyDescent="0.2">
      <c r="J65" s="11" t="str">
        <f t="shared" ca="1" si="50"/>
        <v/>
      </c>
      <c r="M65" s="18"/>
      <c r="N65" s="18" t="str">
        <f t="shared" ca="1" si="51"/>
        <v/>
      </c>
      <c r="P65" s="1">
        <f t="shared" si="52"/>
        <v>0</v>
      </c>
      <c r="Q65" s="1">
        <f t="shared" ca="1" si="53"/>
        <v>0</v>
      </c>
      <c r="R65" s="1">
        <f t="shared" si="54"/>
        <v>0</v>
      </c>
      <c r="S65" s="1">
        <f t="shared" ca="1" si="55"/>
        <v>0</v>
      </c>
      <c r="T65" s="1" t="str">
        <f>IF(H65="","",VLOOKUP(H65,'Соль SKU'!$A$1:$B$150,2,0))</f>
        <v/>
      </c>
      <c r="U65" s="1">
        <f t="shared" si="56"/>
        <v>9.4117647058823533</v>
      </c>
      <c r="V65" s="1">
        <f t="shared" si="57"/>
        <v>0</v>
      </c>
      <c r="W65" s="1">
        <f t="shared" si="58"/>
        <v>0</v>
      </c>
      <c r="X65" s="1" t="str">
        <f t="shared" ca="1" si="59"/>
        <v/>
      </c>
    </row>
    <row r="66" spans="10:24" ht="13.75" customHeight="1" x14ac:dyDescent="0.2">
      <c r="J66" s="11" t="str">
        <f t="shared" ca="1" si="50"/>
        <v/>
      </c>
      <c r="M66" s="19"/>
      <c r="N66" s="18" t="str">
        <f t="shared" ca="1" si="51"/>
        <v/>
      </c>
      <c r="P66" s="1">
        <f t="shared" si="52"/>
        <v>0</v>
      </c>
      <c r="Q66" s="1">
        <f t="shared" ca="1" si="53"/>
        <v>0</v>
      </c>
      <c r="R66" s="1">
        <f t="shared" si="54"/>
        <v>0</v>
      </c>
      <c r="S66" s="1">
        <f t="shared" ca="1" si="55"/>
        <v>0</v>
      </c>
      <c r="T66" s="1" t="str">
        <f>IF(H66="","",VLOOKUP(H66,'Соль SKU'!$A$1:$B$150,2,0))</f>
        <v/>
      </c>
      <c r="U66" s="1">
        <f t="shared" si="56"/>
        <v>9.4117647058823533</v>
      </c>
      <c r="V66" s="1">
        <f t="shared" si="57"/>
        <v>0</v>
      </c>
      <c r="W66" s="1">
        <f t="shared" si="58"/>
        <v>0</v>
      </c>
      <c r="X66" s="1" t="str">
        <f t="shared" ca="1" si="59"/>
        <v/>
      </c>
    </row>
    <row r="67" spans="10:24" ht="13.75" customHeight="1" x14ac:dyDescent="0.2">
      <c r="J67" s="11" t="str">
        <f t="shared" ca="1" si="50"/>
        <v/>
      </c>
      <c r="M67" s="19"/>
      <c r="N67" s="18" t="str">
        <f t="shared" ca="1" si="51"/>
        <v/>
      </c>
      <c r="P67" s="1">
        <f t="shared" si="52"/>
        <v>0</v>
      </c>
      <c r="Q67" s="1">
        <f t="shared" ca="1" si="53"/>
        <v>0</v>
      </c>
      <c r="R67" s="1">
        <f t="shared" si="54"/>
        <v>0</v>
      </c>
      <c r="S67" s="1">
        <f t="shared" ca="1" si="55"/>
        <v>0</v>
      </c>
      <c r="T67" s="1" t="str">
        <f>IF(H67="","",VLOOKUP(H67,'Соль SKU'!$A$1:$B$150,2,0))</f>
        <v/>
      </c>
      <c r="U67" s="1">
        <f t="shared" si="56"/>
        <v>9.4117647058823533</v>
      </c>
      <c r="V67" s="1">
        <f t="shared" si="57"/>
        <v>0</v>
      </c>
      <c r="W67" s="1">
        <f t="shared" si="58"/>
        <v>0</v>
      </c>
      <c r="X67" s="1" t="str">
        <f t="shared" ca="1" si="59"/>
        <v/>
      </c>
    </row>
    <row r="68" spans="10:24" ht="13.75" customHeight="1" x14ac:dyDescent="0.2">
      <c r="J68" s="11" t="str">
        <f t="shared" ca="1" si="50"/>
        <v/>
      </c>
      <c r="M68" s="19"/>
      <c r="N68" s="18" t="str">
        <f t="shared" ca="1" si="51"/>
        <v/>
      </c>
      <c r="P68" s="1">
        <f t="shared" si="52"/>
        <v>0</v>
      </c>
      <c r="Q68" s="1">
        <f t="shared" ca="1" si="53"/>
        <v>0</v>
      </c>
      <c r="R68" s="1">
        <f t="shared" si="54"/>
        <v>0</v>
      </c>
      <c r="S68" s="1">
        <f t="shared" ca="1" si="55"/>
        <v>0</v>
      </c>
      <c r="T68" s="1" t="str">
        <f>IF(H68="","",VLOOKUP(H68,'Соль SKU'!$A$1:$B$150,2,0))</f>
        <v/>
      </c>
      <c r="U68" s="1">
        <f t="shared" si="56"/>
        <v>9.4117647058823533</v>
      </c>
      <c r="V68" s="1">
        <f t="shared" si="57"/>
        <v>0</v>
      </c>
      <c r="W68" s="1">
        <f t="shared" si="58"/>
        <v>0</v>
      </c>
      <c r="X68" s="1" t="str">
        <f t="shared" ca="1" si="59"/>
        <v/>
      </c>
    </row>
    <row r="69" spans="10:24" ht="13.75" customHeight="1" x14ac:dyDescent="0.2">
      <c r="J69" s="11" t="str">
        <f t="shared" ca="1" si="50"/>
        <v/>
      </c>
      <c r="M69" s="19"/>
      <c r="N69" s="18" t="str">
        <f t="shared" ca="1" si="51"/>
        <v/>
      </c>
      <c r="P69" s="1">
        <f t="shared" si="52"/>
        <v>0</v>
      </c>
      <c r="Q69" s="1">
        <f t="shared" ca="1" si="53"/>
        <v>0</v>
      </c>
      <c r="R69" s="1">
        <f t="shared" si="54"/>
        <v>0</v>
      </c>
      <c r="S69" s="1">
        <f t="shared" ca="1" si="55"/>
        <v>0</v>
      </c>
      <c r="T69" s="1" t="str">
        <f>IF(H69="","",VLOOKUP(H69,'Соль SKU'!$A$1:$B$150,2,0))</f>
        <v/>
      </c>
      <c r="U69" s="1">
        <f t="shared" si="56"/>
        <v>9.4117647058823533</v>
      </c>
      <c r="V69" s="1">
        <f t="shared" si="57"/>
        <v>0</v>
      </c>
      <c r="W69" s="1">
        <f t="shared" si="58"/>
        <v>0</v>
      </c>
      <c r="X69" s="1" t="str">
        <f t="shared" ca="1" si="59"/>
        <v/>
      </c>
    </row>
    <row r="70" spans="10:24" ht="13.75" customHeight="1" x14ac:dyDescent="0.2">
      <c r="J70" s="11" t="str">
        <f t="shared" ca="1" si="50"/>
        <v/>
      </c>
      <c r="M70" s="19"/>
      <c r="N70" s="18" t="str">
        <f t="shared" ca="1" si="51"/>
        <v/>
      </c>
      <c r="P70" s="1">
        <f t="shared" si="52"/>
        <v>0</v>
      </c>
      <c r="Q70" s="1">
        <f t="shared" ca="1" si="53"/>
        <v>0</v>
      </c>
      <c r="R70" s="1">
        <f t="shared" si="54"/>
        <v>0</v>
      </c>
      <c r="S70" s="1">
        <f t="shared" ca="1" si="55"/>
        <v>0</v>
      </c>
      <c r="T70" s="1" t="str">
        <f>IF(H70="","",VLOOKUP(H70,'Соль SKU'!$A$1:$B$150,2,0))</f>
        <v/>
      </c>
      <c r="U70" s="1">
        <f t="shared" si="56"/>
        <v>9.4117647058823533</v>
      </c>
      <c r="V70" s="1">
        <f t="shared" si="57"/>
        <v>0</v>
      </c>
      <c r="W70" s="1">
        <f t="shared" si="58"/>
        <v>0</v>
      </c>
      <c r="X70" s="1" t="str">
        <f t="shared" ca="1" si="59"/>
        <v/>
      </c>
    </row>
    <row r="71" spans="10:24" ht="13.75" customHeight="1" x14ac:dyDescent="0.2">
      <c r="J71" s="11" t="str">
        <f t="shared" ca="1" si="50"/>
        <v/>
      </c>
      <c r="M71" s="19"/>
      <c r="N71" s="18" t="str">
        <f t="shared" ca="1" si="51"/>
        <v/>
      </c>
      <c r="P71" s="1">
        <f t="shared" si="52"/>
        <v>0</v>
      </c>
      <c r="Q71" s="1">
        <f t="shared" ca="1" si="53"/>
        <v>0</v>
      </c>
      <c r="R71" s="1">
        <f t="shared" si="54"/>
        <v>0</v>
      </c>
      <c r="S71" s="1">
        <f t="shared" ca="1" si="55"/>
        <v>0</v>
      </c>
      <c r="T71" s="1" t="str">
        <f>IF(H71="","",VLOOKUP(H71,'Соль SKU'!$A$1:$B$150,2,0))</f>
        <v/>
      </c>
      <c r="U71" s="1">
        <f t="shared" si="56"/>
        <v>9.4117647058823533</v>
      </c>
      <c r="V71" s="1">
        <f t="shared" si="57"/>
        <v>0</v>
      </c>
      <c r="W71" s="1">
        <f t="shared" si="58"/>
        <v>0</v>
      </c>
      <c r="X71" s="1" t="str">
        <f t="shared" ca="1" si="59"/>
        <v/>
      </c>
    </row>
    <row r="72" spans="10:24" ht="13.75" customHeight="1" x14ac:dyDescent="0.2">
      <c r="J72" s="11" t="str">
        <f t="shared" ref="J72:J103" ca="1" si="60">IF(M72="", IF(O72="","",X72+(INDIRECT("S" &amp; ROW() - 1) - S72)),IF(O72="", "", INDIRECT("S" &amp; ROW() - 1) - S72))</f>
        <v/>
      </c>
      <c r="M72" s="19"/>
      <c r="N72" s="18" t="str">
        <f t="shared" ref="N72:N103" ca="1" si="61">IF(M72="", IF(X72=0, "", X72), IF(V72 = "", "", IF(V72/U72 = 0, "", V72/U72)))</f>
        <v/>
      </c>
      <c r="P72" s="1">
        <f t="shared" ref="P72:P103" si="62">IF(O72 = "-", -W72,I72)</f>
        <v>0</v>
      </c>
      <c r="Q72" s="1">
        <f t="shared" ref="Q72:Q79" ca="1" si="63">IF(O72 = "-", SUM(INDIRECT(ADDRESS(2,COLUMN(P72)) &amp; ":" &amp; ADDRESS(ROW(),COLUMN(P72)))), 0)</f>
        <v>0</v>
      </c>
      <c r="R72" s="1">
        <f t="shared" ref="R72:R103" si="64">IF(O72="-",1,0)</f>
        <v>0</v>
      </c>
      <c r="S72" s="1">
        <f t="shared" ref="S72:S103" ca="1" si="65">IF(Q72 = 0, INDIRECT("S" &amp; ROW() - 1), Q72)</f>
        <v>0</v>
      </c>
      <c r="T72" s="1" t="str">
        <f>IF(H72="","",VLOOKUP(H72,'Соль SKU'!$A$1:$B$150,2,0))</f>
        <v/>
      </c>
      <c r="U72" s="1">
        <f t="shared" ref="U72:U103" si="66">8000/850</f>
        <v>9.4117647058823533</v>
      </c>
      <c r="V72" s="1">
        <f t="shared" ref="V72:V103" si="67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>
        <f t="shared" ref="W72:W103" si="68">IF(V72 = "", "", V72/U72)</f>
        <v>0</v>
      </c>
      <c r="X72" s="1" t="str">
        <f t="shared" ref="X72:X103" ca="1" si="69">IF(O72="", "", MAX(ROUND(-(INDIRECT("S" &amp; ROW() - 1) - S72)/850, 0), 1) * 850)</f>
        <v/>
      </c>
    </row>
    <row r="73" spans="10:24" ht="13.75" customHeight="1" x14ac:dyDescent="0.2">
      <c r="J73" s="11" t="str">
        <f t="shared" ca="1" si="60"/>
        <v/>
      </c>
      <c r="M73" s="19"/>
      <c r="N73" s="18" t="str">
        <f t="shared" ca="1" si="61"/>
        <v/>
      </c>
      <c r="P73" s="1">
        <f t="shared" si="62"/>
        <v>0</v>
      </c>
      <c r="Q73" s="1">
        <f t="shared" ca="1" si="63"/>
        <v>0</v>
      </c>
      <c r="R73" s="1">
        <f t="shared" si="64"/>
        <v>0</v>
      </c>
      <c r="S73" s="1">
        <f t="shared" ca="1" si="65"/>
        <v>0</v>
      </c>
      <c r="T73" s="1" t="str">
        <f>IF(H73="","",VLOOKUP(H73,'Соль SKU'!$A$1:$B$150,2,0))</f>
        <v/>
      </c>
      <c r="U73" s="1">
        <f t="shared" si="66"/>
        <v>9.4117647058823533</v>
      </c>
      <c r="V73" s="1">
        <f t="shared" si="67"/>
        <v>0</v>
      </c>
      <c r="W73" s="1">
        <f t="shared" si="68"/>
        <v>0</v>
      </c>
      <c r="X73" s="1" t="str">
        <f t="shared" ca="1" si="69"/>
        <v/>
      </c>
    </row>
    <row r="74" spans="10:24" ht="13.75" customHeight="1" x14ac:dyDescent="0.2">
      <c r="J74" s="11" t="str">
        <f t="shared" ca="1" si="60"/>
        <v/>
      </c>
      <c r="M74" s="19"/>
      <c r="N74" s="18" t="str">
        <f t="shared" ca="1" si="61"/>
        <v/>
      </c>
      <c r="P74" s="1">
        <f t="shared" si="62"/>
        <v>0</v>
      </c>
      <c r="Q74" s="1">
        <f t="shared" ca="1" si="63"/>
        <v>0</v>
      </c>
      <c r="R74" s="1">
        <f t="shared" si="64"/>
        <v>0</v>
      </c>
      <c r="S74" s="1">
        <f t="shared" ca="1" si="65"/>
        <v>0</v>
      </c>
      <c r="T74" s="1" t="str">
        <f>IF(H74="","",VLOOKUP(H74,'Соль SKU'!$A$1:$B$150,2,0))</f>
        <v/>
      </c>
      <c r="U74" s="1">
        <f t="shared" si="66"/>
        <v>9.4117647058823533</v>
      </c>
      <c r="V74" s="1">
        <f t="shared" si="67"/>
        <v>0</v>
      </c>
      <c r="W74" s="1">
        <f t="shared" si="68"/>
        <v>0</v>
      </c>
      <c r="X74" s="1" t="str">
        <f t="shared" ca="1" si="69"/>
        <v/>
      </c>
    </row>
    <row r="75" spans="10:24" ht="13.75" customHeight="1" x14ac:dyDescent="0.2">
      <c r="J75" s="11" t="str">
        <f t="shared" ca="1" si="60"/>
        <v/>
      </c>
      <c r="M75" s="19"/>
      <c r="N75" s="18" t="str">
        <f t="shared" ca="1" si="61"/>
        <v/>
      </c>
      <c r="P75" s="1">
        <f t="shared" si="62"/>
        <v>0</v>
      </c>
      <c r="Q75" s="1">
        <f t="shared" ca="1" si="63"/>
        <v>0</v>
      </c>
      <c r="R75" s="1">
        <f t="shared" si="64"/>
        <v>0</v>
      </c>
      <c r="S75" s="1">
        <f t="shared" ca="1" si="65"/>
        <v>0</v>
      </c>
      <c r="T75" s="1" t="str">
        <f>IF(H75="","",VLOOKUP(H75,'Соль SKU'!$A$1:$B$150,2,0))</f>
        <v/>
      </c>
      <c r="U75" s="1">
        <f t="shared" si="66"/>
        <v>9.4117647058823533</v>
      </c>
      <c r="V75" s="1">
        <f t="shared" si="67"/>
        <v>0</v>
      </c>
      <c r="W75" s="1">
        <f t="shared" si="68"/>
        <v>0</v>
      </c>
      <c r="X75" s="1" t="str">
        <f t="shared" ca="1" si="69"/>
        <v/>
      </c>
    </row>
    <row r="76" spans="10:24" ht="13.75" customHeight="1" x14ac:dyDescent="0.2">
      <c r="J76" s="11" t="str">
        <f t="shared" ca="1" si="60"/>
        <v/>
      </c>
      <c r="M76" s="19"/>
      <c r="N76" s="18" t="str">
        <f t="shared" ca="1" si="61"/>
        <v/>
      </c>
      <c r="P76" s="1">
        <f t="shared" si="62"/>
        <v>0</v>
      </c>
      <c r="Q76" s="1">
        <f t="shared" ca="1" si="63"/>
        <v>0</v>
      </c>
      <c r="R76" s="1">
        <f t="shared" si="64"/>
        <v>0</v>
      </c>
      <c r="S76" s="1">
        <f t="shared" ca="1" si="65"/>
        <v>0</v>
      </c>
      <c r="T76" s="1" t="str">
        <f>IF(H76="","",VLOOKUP(H76,'Соль SKU'!$A$1:$B$150,2,0))</f>
        <v/>
      </c>
      <c r="U76" s="1">
        <f t="shared" si="66"/>
        <v>9.4117647058823533</v>
      </c>
      <c r="V76" s="1">
        <f t="shared" si="67"/>
        <v>0</v>
      </c>
      <c r="W76" s="1">
        <f t="shared" si="68"/>
        <v>0</v>
      </c>
      <c r="X76" s="1" t="str">
        <f t="shared" ca="1" si="69"/>
        <v/>
      </c>
    </row>
    <row r="77" spans="10:24" ht="13.75" customHeight="1" x14ac:dyDescent="0.2">
      <c r="J77" s="11" t="str">
        <f t="shared" ca="1" si="60"/>
        <v/>
      </c>
      <c r="M77" s="19"/>
      <c r="N77" s="18" t="str">
        <f t="shared" ca="1" si="61"/>
        <v/>
      </c>
      <c r="P77" s="1">
        <f t="shared" si="62"/>
        <v>0</v>
      </c>
      <c r="Q77" s="1">
        <f t="shared" ca="1" si="63"/>
        <v>0</v>
      </c>
      <c r="R77" s="1">
        <f t="shared" si="64"/>
        <v>0</v>
      </c>
      <c r="S77" s="1">
        <f t="shared" ca="1" si="65"/>
        <v>0</v>
      </c>
      <c r="T77" s="1" t="str">
        <f>IF(H77="","",VLOOKUP(H77,'Соль SKU'!$A$1:$B$150,2,0))</f>
        <v/>
      </c>
      <c r="U77" s="1">
        <f t="shared" si="66"/>
        <v>9.4117647058823533</v>
      </c>
      <c r="V77" s="1">
        <f t="shared" si="67"/>
        <v>0</v>
      </c>
      <c r="W77" s="1">
        <f t="shared" si="68"/>
        <v>0</v>
      </c>
      <c r="X77" s="1" t="str">
        <f t="shared" ca="1" si="69"/>
        <v/>
      </c>
    </row>
    <row r="78" spans="10:24" ht="13.75" customHeight="1" x14ac:dyDescent="0.2">
      <c r="J78" s="11" t="str">
        <f t="shared" ca="1" si="60"/>
        <v/>
      </c>
      <c r="M78" s="19"/>
      <c r="N78" s="18" t="str">
        <f t="shared" ca="1" si="61"/>
        <v/>
      </c>
      <c r="P78" s="1">
        <f t="shared" si="62"/>
        <v>0</v>
      </c>
      <c r="Q78" s="1">
        <f t="shared" ca="1" si="63"/>
        <v>0</v>
      </c>
      <c r="R78" s="1">
        <f t="shared" si="64"/>
        <v>0</v>
      </c>
      <c r="S78" s="1">
        <f t="shared" ca="1" si="65"/>
        <v>0</v>
      </c>
      <c r="T78" s="1" t="str">
        <f>IF(H78="","",VLOOKUP(H78,'Соль SKU'!$A$1:$B$150,2,0))</f>
        <v/>
      </c>
      <c r="U78" s="1">
        <f t="shared" si="66"/>
        <v>9.4117647058823533</v>
      </c>
      <c r="V78" s="1">
        <f t="shared" si="67"/>
        <v>0</v>
      </c>
      <c r="W78" s="1">
        <f t="shared" si="68"/>
        <v>0</v>
      </c>
      <c r="X78" s="1" t="str">
        <f t="shared" ca="1" si="69"/>
        <v/>
      </c>
    </row>
    <row r="79" spans="10:24" ht="13.75" customHeight="1" x14ac:dyDescent="0.2">
      <c r="J79" s="11" t="str">
        <f t="shared" ca="1" si="60"/>
        <v/>
      </c>
      <c r="M79" s="19"/>
      <c r="N79" s="18" t="str">
        <f t="shared" ca="1" si="61"/>
        <v/>
      </c>
      <c r="P79" s="1">
        <f t="shared" si="62"/>
        <v>0</v>
      </c>
      <c r="Q79" s="1">
        <f t="shared" ca="1" si="63"/>
        <v>0</v>
      </c>
      <c r="R79" s="1">
        <f t="shared" si="64"/>
        <v>0</v>
      </c>
      <c r="S79" s="1">
        <f t="shared" ca="1" si="65"/>
        <v>0</v>
      </c>
      <c r="T79" s="1" t="str">
        <f>IF(H79="","",VLOOKUP(H79,'Соль SKU'!$A$1:$B$150,2,0))</f>
        <v/>
      </c>
      <c r="U79" s="1">
        <f t="shared" si="66"/>
        <v>9.4117647058823533</v>
      </c>
      <c r="V79" s="1">
        <f t="shared" si="67"/>
        <v>0</v>
      </c>
      <c r="W79" s="1">
        <f t="shared" si="68"/>
        <v>0</v>
      </c>
      <c r="X79" s="1" t="str">
        <f t="shared" ca="1" si="69"/>
        <v/>
      </c>
    </row>
    <row r="80" spans="10:24" ht="13.75" customHeight="1" x14ac:dyDescent="0.2">
      <c r="J80" s="11" t="str">
        <f t="shared" ca="1" si="60"/>
        <v/>
      </c>
      <c r="M80" s="19"/>
      <c r="N80" s="18" t="str">
        <f t="shared" ca="1" si="61"/>
        <v/>
      </c>
      <c r="P80" s="1">
        <f t="shared" si="62"/>
        <v>0</v>
      </c>
      <c r="Q80" s="1">
        <f t="shared" ref="Q80:Q105" ca="1" si="70">IF(O80="-",SUM(INDIRECT(ADDRESS(2,COLUMN(P80))&amp;":"&amp;ADDRESS(ROW(),COLUMN(P80)))),0)</f>
        <v>0</v>
      </c>
      <c r="R80" s="1">
        <f t="shared" si="64"/>
        <v>0</v>
      </c>
      <c r="S80" s="1">
        <f t="shared" ca="1" si="65"/>
        <v>0</v>
      </c>
      <c r="T80" s="1" t="str">
        <f>IF(H80="","",VLOOKUP(H80,'Соль SKU'!$A$1:$B$150,2,0))</f>
        <v/>
      </c>
      <c r="U80" s="1">
        <f t="shared" si="66"/>
        <v>9.4117647058823533</v>
      </c>
      <c r="V80" s="1">
        <f t="shared" si="67"/>
        <v>0</v>
      </c>
      <c r="W80" s="1">
        <f t="shared" si="68"/>
        <v>0</v>
      </c>
      <c r="X80" s="1" t="str">
        <f t="shared" ca="1" si="69"/>
        <v/>
      </c>
    </row>
    <row r="81" spans="10:24" ht="13.75" customHeight="1" x14ac:dyDescent="0.2">
      <c r="J81" s="11" t="str">
        <f t="shared" ca="1" si="60"/>
        <v/>
      </c>
      <c r="M81" s="19"/>
      <c r="N81" s="18" t="str">
        <f t="shared" ca="1" si="61"/>
        <v/>
      </c>
      <c r="P81" s="1">
        <f t="shared" si="62"/>
        <v>0</v>
      </c>
      <c r="Q81" s="1">
        <f t="shared" ca="1" si="70"/>
        <v>0</v>
      </c>
      <c r="R81" s="1">
        <f t="shared" si="64"/>
        <v>0</v>
      </c>
      <c r="S81" s="1">
        <f t="shared" ca="1" si="65"/>
        <v>0</v>
      </c>
      <c r="T81" s="1" t="str">
        <f>IF(H81="","",VLOOKUP(H81,'Соль SKU'!$A$1:$B$150,2,0))</f>
        <v/>
      </c>
      <c r="U81" s="1">
        <f t="shared" si="66"/>
        <v>9.4117647058823533</v>
      </c>
      <c r="V81" s="1">
        <f t="shared" si="67"/>
        <v>0</v>
      </c>
      <c r="W81" s="1">
        <f t="shared" si="68"/>
        <v>0</v>
      </c>
      <c r="X81" s="1" t="str">
        <f t="shared" ca="1" si="69"/>
        <v/>
      </c>
    </row>
    <row r="82" spans="10:24" ht="13.75" customHeight="1" x14ac:dyDescent="0.2">
      <c r="J82" s="11" t="str">
        <f t="shared" ca="1" si="60"/>
        <v/>
      </c>
      <c r="M82" s="19"/>
      <c r="N82" s="18" t="str">
        <f t="shared" ca="1" si="61"/>
        <v/>
      </c>
      <c r="P82" s="1">
        <f t="shared" si="62"/>
        <v>0</v>
      </c>
      <c r="Q82" s="1">
        <f t="shared" ca="1" si="70"/>
        <v>0</v>
      </c>
      <c r="R82" s="1">
        <f t="shared" si="64"/>
        <v>0</v>
      </c>
      <c r="S82" s="1">
        <f t="shared" ca="1" si="65"/>
        <v>0</v>
      </c>
      <c r="T82" s="1" t="str">
        <f>IF(H82="","",VLOOKUP(H82,'Соль SKU'!$A$1:$B$150,2,0))</f>
        <v/>
      </c>
      <c r="U82" s="1">
        <f t="shared" si="66"/>
        <v>9.4117647058823533</v>
      </c>
      <c r="V82" s="1">
        <f t="shared" si="67"/>
        <v>0</v>
      </c>
      <c r="W82" s="1">
        <f t="shared" si="68"/>
        <v>0</v>
      </c>
      <c r="X82" s="1" t="str">
        <f t="shared" ca="1" si="69"/>
        <v/>
      </c>
    </row>
    <row r="83" spans="10:24" ht="13.75" customHeight="1" x14ac:dyDescent="0.2">
      <c r="J83" s="11" t="str">
        <f t="shared" ca="1" si="60"/>
        <v/>
      </c>
      <c r="M83" s="19"/>
      <c r="N83" s="18" t="str">
        <f t="shared" ca="1" si="61"/>
        <v/>
      </c>
      <c r="P83" s="1">
        <f t="shared" si="62"/>
        <v>0</v>
      </c>
      <c r="Q83" s="1">
        <f t="shared" ca="1" si="70"/>
        <v>0</v>
      </c>
      <c r="R83" s="1">
        <f t="shared" si="64"/>
        <v>0</v>
      </c>
      <c r="S83" s="1">
        <f t="shared" ca="1" si="65"/>
        <v>0</v>
      </c>
      <c r="T83" s="1" t="str">
        <f>IF(H83="","",VLOOKUP(H83,'Соль SKU'!$A$1:$B$150,2,0))</f>
        <v/>
      </c>
      <c r="U83" s="1">
        <f t="shared" si="66"/>
        <v>9.4117647058823533</v>
      </c>
      <c r="V83" s="1">
        <f t="shared" si="67"/>
        <v>0</v>
      </c>
      <c r="W83" s="1">
        <f t="shared" si="68"/>
        <v>0</v>
      </c>
      <c r="X83" s="1" t="str">
        <f t="shared" ca="1" si="69"/>
        <v/>
      </c>
    </row>
    <row r="84" spans="10:24" ht="13.75" customHeight="1" x14ac:dyDescent="0.2">
      <c r="J84" s="11" t="str">
        <f t="shared" ca="1" si="60"/>
        <v/>
      </c>
      <c r="M84" s="19"/>
      <c r="N84" s="18" t="str">
        <f t="shared" ca="1" si="61"/>
        <v/>
      </c>
      <c r="P84" s="1">
        <f t="shared" si="62"/>
        <v>0</v>
      </c>
      <c r="Q84" s="1">
        <f t="shared" ca="1" si="70"/>
        <v>0</v>
      </c>
      <c r="R84" s="1">
        <f t="shared" si="64"/>
        <v>0</v>
      </c>
      <c r="S84" s="1">
        <f t="shared" ca="1" si="65"/>
        <v>0</v>
      </c>
      <c r="T84" s="1" t="str">
        <f>IF(H84="","",VLOOKUP(H84,'Соль SKU'!$A$1:$B$150,2,0))</f>
        <v/>
      </c>
      <c r="U84" s="1">
        <f t="shared" si="66"/>
        <v>9.4117647058823533</v>
      </c>
      <c r="V84" s="1">
        <f t="shared" si="67"/>
        <v>0</v>
      </c>
      <c r="W84" s="1">
        <f t="shared" si="68"/>
        <v>0</v>
      </c>
      <c r="X84" s="1" t="str">
        <f t="shared" ca="1" si="69"/>
        <v/>
      </c>
    </row>
    <row r="85" spans="10:24" ht="13.75" customHeight="1" x14ac:dyDescent="0.2">
      <c r="J85" s="11" t="str">
        <f t="shared" ca="1" si="60"/>
        <v/>
      </c>
      <c r="M85" s="19"/>
      <c r="N85" s="18" t="str">
        <f t="shared" ca="1" si="61"/>
        <v/>
      </c>
      <c r="P85" s="1">
        <f t="shared" si="62"/>
        <v>0</v>
      </c>
      <c r="Q85" s="1">
        <f t="shared" ca="1" si="70"/>
        <v>0</v>
      </c>
      <c r="R85" s="1">
        <f t="shared" si="64"/>
        <v>0</v>
      </c>
      <c r="S85" s="1">
        <f t="shared" ca="1" si="65"/>
        <v>0</v>
      </c>
      <c r="T85" s="1" t="str">
        <f>IF(H85="","",VLOOKUP(H85,'Соль SKU'!$A$1:$B$150,2,0))</f>
        <v/>
      </c>
      <c r="U85" s="1">
        <f t="shared" si="66"/>
        <v>9.4117647058823533</v>
      </c>
      <c r="V85" s="1">
        <f t="shared" si="67"/>
        <v>0</v>
      </c>
      <c r="W85" s="1">
        <f t="shared" si="68"/>
        <v>0</v>
      </c>
      <c r="X85" s="1" t="str">
        <f t="shared" ca="1" si="69"/>
        <v/>
      </c>
    </row>
    <row r="86" spans="10:24" ht="13.75" customHeight="1" x14ac:dyDescent="0.2">
      <c r="J86" s="11" t="str">
        <f t="shared" ca="1" si="60"/>
        <v/>
      </c>
      <c r="M86" s="19"/>
      <c r="N86" s="18" t="str">
        <f t="shared" ca="1" si="61"/>
        <v/>
      </c>
      <c r="P86" s="1">
        <f t="shared" si="62"/>
        <v>0</v>
      </c>
      <c r="Q86" s="1">
        <f t="shared" ca="1" si="70"/>
        <v>0</v>
      </c>
      <c r="R86" s="1">
        <f t="shared" si="64"/>
        <v>0</v>
      </c>
      <c r="S86" s="1">
        <f t="shared" ca="1" si="65"/>
        <v>0</v>
      </c>
      <c r="T86" s="1" t="str">
        <f>IF(H86="","",VLOOKUP(H86,'Соль SKU'!$A$1:$B$150,2,0))</f>
        <v/>
      </c>
      <c r="U86" s="1">
        <f t="shared" si="66"/>
        <v>9.4117647058823533</v>
      </c>
      <c r="V86" s="1">
        <f t="shared" si="67"/>
        <v>0</v>
      </c>
      <c r="W86" s="1">
        <f t="shared" si="68"/>
        <v>0</v>
      </c>
      <c r="X86" s="1" t="str">
        <f t="shared" ca="1" si="69"/>
        <v/>
      </c>
    </row>
    <row r="87" spans="10:24" ht="13.75" customHeight="1" x14ac:dyDescent="0.2">
      <c r="J87" s="11" t="str">
        <f t="shared" ca="1" si="60"/>
        <v/>
      </c>
      <c r="M87" s="19"/>
      <c r="N87" s="18" t="str">
        <f t="shared" ca="1" si="61"/>
        <v/>
      </c>
      <c r="P87" s="1">
        <f t="shared" si="62"/>
        <v>0</v>
      </c>
      <c r="Q87" s="1">
        <f t="shared" ca="1" si="70"/>
        <v>0</v>
      </c>
      <c r="R87" s="1">
        <f t="shared" si="64"/>
        <v>0</v>
      </c>
      <c r="S87" s="1">
        <f t="shared" ca="1" si="65"/>
        <v>0</v>
      </c>
      <c r="T87" s="1" t="str">
        <f>IF(H87="","",VLOOKUP(H87,'Соль SKU'!$A$1:$B$150,2,0))</f>
        <v/>
      </c>
      <c r="U87" s="1">
        <f t="shared" si="66"/>
        <v>9.4117647058823533</v>
      </c>
      <c r="V87" s="1">
        <f t="shared" si="67"/>
        <v>0</v>
      </c>
      <c r="W87" s="1">
        <f t="shared" si="68"/>
        <v>0</v>
      </c>
      <c r="X87" s="1" t="str">
        <f t="shared" ca="1" si="69"/>
        <v/>
      </c>
    </row>
    <row r="88" spans="10:24" ht="13.75" customHeight="1" x14ac:dyDescent="0.2">
      <c r="J88" s="11" t="str">
        <f t="shared" ca="1" si="60"/>
        <v/>
      </c>
      <c r="M88" s="19"/>
      <c r="N88" s="18" t="str">
        <f t="shared" ca="1" si="61"/>
        <v/>
      </c>
      <c r="P88" s="1">
        <f t="shared" si="62"/>
        <v>0</v>
      </c>
      <c r="Q88" s="1">
        <f t="shared" ca="1" si="70"/>
        <v>0</v>
      </c>
      <c r="R88" s="1">
        <f t="shared" si="64"/>
        <v>0</v>
      </c>
      <c r="S88" s="1">
        <f t="shared" ca="1" si="65"/>
        <v>0</v>
      </c>
      <c r="T88" s="1" t="str">
        <f>IF(H88="","",VLOOKUP(H88,'Соль SKU'!$A$1:$B$150,2,0))</f>
        <v/>
      </c>
      <c r="U88" s="1">
        <f t="shared" si="66"/>
        <v>9.4117647058823533</v>
      </c>
      <c r="V88" s="1">
        <f t="shared" si="67"/>
        <v>0</v>
      </c>
      <c r="W88" s="1">
        <f t="shared" si="68"/>
        <v>0</v>
      </c>
      <c r="X88" s="1" t="str">
        <f t="shared" ca="1" si="69"/>
        <v/>
      </c>
    </row>
    <row r="89" spans="10:24" ht="13.75" customHeight="1" x14ac:dyDescent="0.2">
      <c r="J89" s="11" t="str">
        <f t="shared" ca="1" si="60"/>
        <v/>
      </c>
      <c r="M89" s="19"/>
      <c r="N89" s="18" t="str">
        <f t="shared" ca="1" si="61"/>
        <v/>
      </c>
      <c r="P89" s="1">
        <f t="shared" si="62"/>
        <v>0</v>
      </c>
      <c r="Q89" s="1">
        <f t="shared" ca="1" si="70"/>
        <v>0</v>
      </c>
      <c r="R89" s="1">
        <f t="shared" si="64"/>
        <v>0</v>
      </c>
      <c r="S89" s="1">
        <f t="shared" ca="1" si="65"/>
        <v>0</v>
      </c>
      <c r="T89" s="1" t="str">
        <f>IF(H89="","",VLOOKUP(H89,'Соль SKU'!$A$1:$B$150,2,0))</f>
        <v/>
      </c>
      <c r="U89" s="1">
        <f t="shared" si="66"/>
        <v>9.4117647058823533</v>
      </c>
      <c r="V89" s="1">
        <f t="shared" si="67"/>
        <v>0</v>
      </c>
      <c r="W89" s="1">
        <f t="shared" si="68"/>
        <v>0</v>
      </c>
      <c r="X89" s="1" t="str">
        <f t="shared" ca="1" si="69"/>
        <v/>
      </c>
    </row>
    <row r="90" spans="10:24" ht="13.75" customHeight="1" x14ac:dyDescent="0.2">
      <c r="J90" s="11" t="str">
        <f t="shared" ca="1" si="60"/>
        <v/>
      </c>
      <c r="M90" s="19"/>
      <c r="N90" s="18" t="str">
        <f t="shared" ca="1" si="61"/>
        <v/>
      </c>
      <c r="P90" s="1">
        <f t="shared" si="62"/>
        <v>0</v>
      </c>
      <c r="Q90" s="1">
        <f t="shared" ca="1" si="70"/>
        <v>0</v>
      </c>
      <c r="R90" s="1">
        <f t="shared" si="64"/>
        <v>0</v>
      </c>
      <c r="S90" s="1">
        <f t="shared" ca="1" si="65"/>
        <v>0</v>
      </c>
      <c r="T90" s="1" t="str">
        <f>IF(H90="","",VLOOKUP(H90,'Соль SKU'!$A$1:$B$150,2,0))</f>
        <v/>
      </c>
      <c r="U90" s="1">
        <f t="shared" si="66"/>
        <v>9.4117647058823533</v>
      </c>
      <c r="V90" s="1">
        <f t="shared" si="67"/>
        <v>0</v>
      </c>
      <c r="W90" s="1">
        <f t="shared" si="68"/>
        <v>0</v>
      </c>
      <c r="X90" s="1" t="str">
        <f t="shared" ca="1" si="69"/>
        <v/>
      </c>
    </row>
    <row r="91" spans="10:24" ht="13.75" customHeight="1" x14ac:dyDescent="0.2">
      <c r="J91" s="11" t="str">
        <f t="shared" ca="1" si="60"/>
        <v/>
      </c>
      <c r="M91" s="19"/>
      <c r="N91" s="18" t="str">
        <f t="shared" ca="1" si="61"/>
        <v/>
      </c>
      <c r="P91" s="1">
        <f t="shared" si="62"/>
        <v>0</v>
      </c>
      <c r="Q91" s="1">
        <f t="shared" ca="1" si="70"/>
        <v>0</v>
      </c>
      <c r="R91" s="1">
        <f t="shared" si="64"/>
        <v>0</v>
      </c>
      <c r="S91" s="1">
        <f t="shared" ca="1" si="65"/>
        <v>0</v>
      </c>
      <c r="T91" s="1" t="str">
        <f>IF(H91="","",VLOOKUP(H91,'Соль SKU'!$A$1:$B$150,2,0))</f>
        <v/>
      </c>
      <c r="U91" s="1">
        <f t="shared" si="66"/>
        <v>9.4117647058823533</v>
      </c>
      <c r="V91" s="1">
        <f t="shared" si="67"/>
        <v>0</v>
      </c>
      <c r="W91" s="1">
        <f t="shared" si="68"/>
        <v>0</v>
      </c>
      <c r="X91" s="1" t="str">
        <f t="shared" ca="1" si="69"/>
        <v/>
      </c>
    </row>
    <row r="92" spans="10:24" ht="13.75" customHeight="1" x14ac:dyDescent="0.2">
      <c r="J92" s="11" t="str">
        <f t="shared" ca="1" si="60"/>
        <v/>
      </c>
      <c r="M92" s="19"/>
      <c r="N92" s="18" t="str">
        <f t="shared" ca="1" si="61"/>
        <v/>
      </c>
      <c r="P92" s="1">
        <f t="shared" si="62"/>
        <v>0</v>
      </c>
      <c r="Q92" s="1">
        <f t="shared" ca="1" si="70"/>
        <v>0</v>
      </c>
      <c r="R92" s="1">
        <f t="shared" si="64"/>
        <v>0</v>
      </c>
      <c r="S92" s="1">
        <f t="shared" ca="1" si="65"/>
        <v>0</v>
      </c>
      <c r="T92" s="1" t="str">
        <f>IF(H92="","",VLOOKUP(H92,'Соль SKU'!$A$1:$B$150,2,0))</f>
        <v/>
      </c>
      <c r="U92" s="1">
        <f t="shared" si="66"/>
        <v>9.4117647058823533</v>
      </c>
      <c r="V92" s="1">
        <f t="shared" si="67"/>
        <v>0</v>
      </c>
      <c r="W92" s="1">
        <f t="shared" si="68"/>
        <v>0</v>
      </c>
      <c r="X92" s="1" t="str">
        <f t="shared" ca="1" si="69"/>
        <v/>
      </c>
    </row>
    <row r="93" spans="10:24" ht="13.75" customHeight="1" x14ac:dyDescent="0.2">
      <c r="J93" s="11" t="str">
        <f t="shared" ca="1" si="60"/>
        <v/>
      </c>
      <c r="M93" s="19"/>
      <c r="N93" s="18" t="str">
        <f t="shared" ca="1" si="61"/>
        <v/>
      </c>
      <c r="P93" s="1">
        <f t="shared" si="62"/>
        <v>0</v>
      </c>
      <c r="Q93" s="1">
        <f t="shared" ca="1" si="70"/>
        <v>0</v>
      </c>
      <c r="R93" s="1">
        <f t="shared" si="64"/>
        <v>0</v>
      </c>
      <c r="S93" s="1">
        <f t="shared" ca="1" si="65"/>
        <v>0</v>
      </c>
      <c r="T93" s="1" t="str">
        <f>IF(H93="","",VLOOKUP(H93,'Соль SKU'!$A$1:$B$150,2,0))</f>
        <v/>
      </c>
      <c r="U93" s="1">
        <f t="shared" si="66"/>
        <v>9.4117647058823533</v>
      </c>
      <c r="V93" s="1">
        <f t="shared" si="67"/>
        <v>0</v>
      </c>
      <c r="W93" s="1">
        <f t="shared" si="68"/>
        <v>0</v>
      </c>
      <c r="X93" s="1" t="str">
        <f t="shared" ca="1" si="69"/>
        <v/>
      </c>
    </row>
    <row r="94" spans="10:24" ht="13.75" customHeight="1" x14ac:dyDescent="0.2">
      <c r="J94" s="11" t="str">
        <f t="shared" ca="1" si="60"/>
        <v/>
      </c>
      <c r="M94" s="19"/>
      <c r="N94" s="18" t="str">
        <f t="shared" ca="1" si="61"/>
        <v/>
      </c>
      <c r="P94" s="1">
        <f t="shared" si="62"/>
        <v>0</v>
      </c>
      <c r="Q94" s="1">
        <f t="shared" ca="1" si="70"/>
        <v>0</v>
      </c>
      <c r="R94" s="1">
        <f t="shared" si="64"/>
        <v>0</v>
      </c>
      <c r="S94" s="1">
        <f t="shared" ca="1" si="65"/>
        <v>0</v>
      </c>
      <c r="T94" s="1" t="str">
        <f>IF(H94="","",VLOOKUP(H94,'Соль SKU'!$A$1:$B$150,2,0))</f>
        <v/>
      </c>
      <c r="U94" s="1">
        <f t="shared" si="66"/>
        <v>9.4117647058823533</v>
      </c>
      <c r="V94" s="1">
        <f t="shared" si="67"/>
        <v>0</v>
      </c>
      <c r="W94" s="1">
        <f t="shared" si="68"/>
        <v>0</v>
      </c>
      <c r="X94" s="1" t="str">
        <f t="shared" ca="1" si="69"/>
        <v/>
      </c>
    </row>
    <row r="95" spans="10:24" ht="13.75" customHeight="1" x14ac:dyDescent="0.2">
      <c r="J95" s="11" t="str">
        <f t="shared" ca="1" si="60"/>
        <v/>
      </c>
      <c r="M95" s="19"/>
      <c r="N95" s="18" t="str">
        <f t="shared" ca="1" si="61"/>
        <v/>
      </c>
      <c r="P95" s="1">
        <f t="shared" si="62"/>
        <v>0</v>
      </c>
      <c r="Q95" s="1">
        <f t="shared" ca="1" si="70"/>
        <v>0</v>
      </c>
      <c r="R95" s="1">
        <f t="shared" si="64"/>
        <v>0</v>
      </c>
      <c r="S95" s="1">
        <f t="shared" ca="1" si="65"/>
        <v>0</v>
      </c>
      <c r="T95" s="1" t="str">
        <f>IF(H95="","",VLOOKUP(H95,'Соль SKU'!$A$1:$B$150,2,0))</f>
        <v/>
      </c>
      <c r="U95" s="1">
        <f t="shared" si="66"/>
        <v>9.4117647058823533</v>
      </c>
      <c r="V95" s="1">
        <f t="shared" si="67"/>
        <v>0</v>
      </c>
      <c r="W95" s="1">
        <f t="shared" si="68"/>
        <v>0</v>
      </c>
      <c r="X95" s="1" t="str">
        <f t="shared" ca="1" si="69"/>
        <v/>
      </c>
    </row>
    <row r="96" spans="10:24" ht="13.75" customHeight="1" x14ac:dyDescent="0.2">
      <c r="J96" s="11" t="str">
        <f t="shared" ca="1" si="60"/>
        <v/>
      </c>
      <c r="M96" s="19"/>
      <c r="N96" s="18" t="str">
        <f t="shared" ca="1" si="61"/>
        <v/>
      </c>
      <c r="P96" s="1">
        <f t="shared" si="62"/>
        <v>0</v>
      </c>
      <c r="Q96" s="1">
        <f t="shared" ca="1" si="70"/>
        <v>0</v>
      </c>
      <c r="R96" s="1">
        <f t="shared" si="64"/>
        <v>0</v>
      </c>
      <c r="S96" s="1">
        <f t="shared" ca="1" si="65"/>
        <v>0</v>
      </c>
      <c r="T96" s="1" t="str">
        <f>IF(H96="","",VLOOKUP(H96,'Соль SKU'!$A$1:$B$150,2,0))</f>
        <v/>
      </c>
      <c r="U96" s="1">
        <f t="shared" si="66"/>
        <v>9.4117647058823533</v>
      </c>
      <c r="V96" s="1">
        <f t="shared" si="67"/>
        <v>0</v>
      </c>
      <c r="W96" s="1">
        <f t="shared" si="68"/>
        <v>0</v>
      </c>
      <c r="X96" s="1" t="str">
        <f t="shared" ca="1" si="69"/>
        <v/>
      </c>
    </row>
    <row r="97" spans="10:24" ht="13.75" customHeight="1" x14ac:dyDescent="0.2">
      <c r="J97" s="11" t="str">
        <f t="shared" ca="1" si="60"/>
        <v/>
      </c>
      <c r="M97" s="19"/>
      <c r="N97" s="18" t="str">
        <f t="shared" ca="1" si="61"/>
        <v/>
      </c>
      <c r="P97" s="1">
        <f t="shared" si="62"/>
        <v>0</v>
      </c>
      <c r="Q97" s="1">
        <f t="shared" ca="1" si="70"/>
        <v>0</v>
      </c>
      <c r="R97" s="1">
        <f t="shared" si="64"/>
        <v>0</v>
      </c>
      <c r="S97" s="1">
        <f t="shared" ca="1" si="65"/>
        <v>0</v>
      </c>
      <c r="T97" s="1" t="str">
        <f>IF(H97="","",VLOOKUP(H97,'Соль SKU'!$A$1:$B$150,2,0))</f>
        <v/>
      </c>
      <c r="U97" s="1">
        <f t="shared" si="66"/>
        <v>9.4117647058823533</v>
      </c>
      <c r="V97" s="1">
        <f t="shared" si="67"/>
        <v>0</v>
      </c>
      <c r="W97" s="1">
        <f t="shared" si="68"/>
        <v>0</v>
      </c>
      <c r="X97" s="1" t="str">
        <f t="shared" ca="1" si="69"/>
        <v/>
      </c>
    </row>
    <row r="98" spans="10:24" ht="13.75" customHeight="1" x14ac:dyDescent="0.2">
      <c r="J98" s="11" t="str">
        <f t="shared" ca="1" si="60"/>
        <v/>
      </c>
      <c r="M98" s="19"/>
      <c r="N98" s="18" t="str">
        <f t="shared" ca="1" si="61"/>
        <v/>
      </c>
      <c r="P98" s="1">
        <f t="shared" si="62"/>
        <v>0</v>
      </c>
      <c r="Q98" s="1">
        <f t="shared" ca="1" si="70"/>
        <v>0</v>
      </c>
      <c r="R98" s="1">
        <f t="shared" si="64"/>
        <v>0</v>
      </c>
      <c r="S98" s="1">
        <f t="shared" ca="1" si="65"/>
        <v>0</v>
      </c>
      <c r="T98" s="1" t="str">
        <f>IF(H98="","",VLOOKUP(H98,'Соль SKU'!$A$1:$B$150,2,0))</f>
        <v/>
      </c>
      <c r="U98" s="1">
        <f t="shared" si="66"/>
        <v>9.4117647058823533</v>
      </c>
      <c r="V98" s="1">
        <f t="shared" si="67"/>
        <v>0</v>
      </c>
      <c r="W98" s="1">
        <f t="shared" si="68"/>
        <v>0</v>
      </c>
      <c r="X98" s="1" t="str">
        <f t="shared" ca="1" si="69"/>
        <v/>
      </c>
    </row>
    <row r="99" spans="10:24" ht="13.75" customHeight="1" x14ac:dyDescent="0.2">
      <c r="J99" s="11" t="str">
        <f t="shared" ca="1" si="60"/>
        <v/>
      </c>
      <c r="M99" s="19"/>
      <c r="N99" s="18" t="str">
        <f t="shared" ca="1" si="61"/>
        <v/>
      </c>
      <c r="P99" s="1">
        <f t="shared" si="62"/>
        <v>0</v>
      </c>
      <c r="Q99" s="1">
        <f t="shared" ca="1" si="70"/>
        <v>0</v>
      </c>
      <c r="R99" s="1">
        <f t="shared" si="64"/>
        <v>0</v>
      </c>
      <c r="S99" s="1">
        <f t="shared" ca="1" si="65"/>
        <v>0</v>
      </c>
      <c r="T99" s="1" t="str">
        <f>IF(H99="","",VLOOKUP(H99,'Соль SKU'!$A$1:$B$150,2,0))</f>
        <v/>
      </c>
      <c r="U99" s="1">
        <f t="shared" si="66"/>
        <v>9.4117647058823533</v>
      </c>
      <c r="V99" s="1">
        <f t="shared" si="67"/>
        <v>0</v>
      </c>
      <c r="W99" s="1">
        <f t="shared" si="68"/>
        <v>0</v>
      </c>
      <c r="X99" s="1" t="str">
        <f t="shared" ca="1" si="69"/>
        <v/>
      </c>
    </row>
    <row r="100" spans="10:24" ht="13.75" customHeight="1" x14ac:dyDescent="0.2">
      <c r="J100" s="11" t="str">
        <f t="shared" ca="1" si="60"/>
        <v/>
      </c>
      <c r="M100" s="19"/>
      <c r="N100" s="18" t="str">
        <f t="shared" ca="1" si="61"/>
        <v/>
      </c>
      <c r="P100" s="1">
        <f t="shared" si="62"/>
        <v>0</v>
      </c>
      <c r="Q100" s="1">
        <f t="shared" ca="1" si="70"/>
        <v>0</v>
      </c>
      <c r="R100" s="1">
        <f t="shared" si="64"/>
        <v>0</v>
      </c>
      <c r="S100" s="1">
        <f t="shared" ca="1" si="65"/>
        <v>0</v>
      </c>
      <c r="T100" s="1" t="str">
        <f>IF(H100="","",VLOOKUP(H100,'Соль SKU'!$A$1:$B$150,2,0))</f>
        <v/>
      </c>
      <c r="U100" s="1">
        <f t="shared" si="66"/>
        <v>9.4117647058823533</v>
      </c>
      <c r="V100" s="1">
        <f t="shared" si="67"/>
        <v>0</v>
      </c>
      <c r="W100" s="1">
        <f t="shared" si="68"/>
        <v>0</v>
      </c>
      <c r="X100" s="1" t="str">
        <f t="shared" ca="1" si="69"/>
        <v/>
      </c>
    </row>
    <row r="101" spans="10:24" ht="13.75" customHeight="1" x14ac:dyDescent="0.2">
      <c r="J101" s="11" t="str">
        <f t="shared" ca="1" si="60"/>
        <v/>
      </c>
      <c r="M101" s="19"/>
      <c r="N101" s="18" t="str">
        <f t="shared" ca="1" si="61"/>
        <v/>
      </c>
      <c r="P101" s="1">
        <f t="shared" si="62"/>
        <v>0</v>
      </c>
      <c r="Q101" s="1">
        <f t="shared" ca="1" si="70"/>
        <v>0</v>
      </c>
      <c r="R101" s="1">
        <f t="shared" si="64"/>
        <v>0</v>
      </c>
      <c r="S101" s="1">
        <f t="shared" ca="1" si="65"/>
        <v>0</v>
      </c>
      <c r="T101" s="1" t="str">
        <f>IF(H101="","",VLOOKUP(H101,'Соль SKU'!$A$1:$B$150,2,0))</f>
        <v/>
      </c>
      <c r="U101" s="1">
        <f t="shared" si="66"/>
        <v>9.4117647058823533</v>
      </c>
      <c r="V101" s="1">
        <f t="shared" si="67"/>
        <v>0</v>
      </c>
      <c r="W101" s="1">
        <f t="shared" si="68"/>
        <v>0</v>
      </c>
      <c r="X101" s="1" t="str">
        <f t="shared" ca="1" si="69"/>
        <v/>
      </c>
    </row>
    <row r="102" spans="10:24" ht="13.75" customHeight="1" x14ac:dyDescent="0.2">
      <c r="J102" s="11" t="str">
        <f t="shared" ca="1" si="60"/>
        <v/>
      </c>
      <c r="M102" s="19"/>
      <c r="N102" s="18" t="str">
        <f t="shared" ca="1" si="61"/>
        <v/>
      </c>
      <c r="P102" s="1">
        <f t="shared" si="62"/>
        <v>0</v>
      </c>
      <c r="Q102" s="1">
        <f t="shared" ca="1" si="70"/>
        <v>0</v>
      </c>
      <c r="R102" s="1">
        <f t="shared" si="64"/>
        <v>0</v>
      </c>
      <c r="S102" s="1">
        <f t="shared" ca="1" si="65"/>
        <v>0</v>
      </c>
      <c r="T102" s="1" t="str">
        <f>IF(H102="","",VLOOKUP(H102,'Соль SKU'!$A$1:$B$150,2,0))</f>
        <v/>
      </c>
      <c r="U102" s="1">
        <f t="shared" si="66"/>
        <v>9.4117647058823533</v>
      </c>
      <c r="V102" s="1">
        <f t="shared" si="67"/>
        <v>0</v>
      </c>
      <c r="W102" s="1">
        <f t="shared" si="68"/>
        <v>0</v>
      </c>
      <c r="X102" s="1" t="str">
        <f t="shared" ca="1" si="69"/>
        <v/>
      </c>
    </row>
    <row r="103" spans="10:24" ht="13.75" customHeight="1" x14ac:dyDescent="0.2">
      <c r="J103" s="11" t="str">
        <f t="shared" ca="1" si="60"/>
        <v/>
      </c>
      <c r="M103" s="19"/>
      <c r="N103" s="18" t="str">
        <f t="shared" ca="1" si="61"/>
        <v/>
      </c>
      <c r="P103" s="1">
        <f t="shared" si="62"/>
        <v>0</v>
      </c>
      <c r="Q103" s="1">
        <f t="shared" ca="1" si="70"/>
        <v>0</v>
      </c>
      <c r="R103" s="1">
        <f t="shared" si="64"/>
        <v>0</v>
      </c>
      <c r="S103" s="1">
        <f t="shared" ca="1" si="65"/>
        <v>0</v>
      </c>
      <c r="T103" s="1" t="str">
        <f>IF(H103="","",VLOOKUP(H103,'Соль SKU'!$A$1:$B$150,2,0))</f>
        <v/>
      </c>
      <c r="U103" s="1">
        <f t="shared" si="66"/>
        <v>9.4117647058823533</v>
      </c>
      <c r="V103" s="1">
        <f t="shared" si="67"/>
        <v>0</v>
      </c>
      <c r="W103" s="1">
        <f t="shared" si="68"/>
        <v>0</v>
      </c>
      <c r="X103" s="1" t="str">
        <f t="shared" ca="1" si="69"/>
        <v/>
      </c>
    </row>
    <row r="104" spans="10:24" ht="13.75" customHeight="1" x14ac:dyDescent="0.2">
      <c r="J104" s="11" t="str">
        <f t="shared" ref="J104:J128" ca="1" si="71">IF(M104="", IF(O104="","",X104+(INDIRECT("S" &amp; ROW() - 1) - S104)),IF(O104="", "", INDIRECT("S" &amp; ROW() - 1) - S104))</f>
        <v/>
      </c>
      <c r="M104" s="19"/>
      <c r="N104" s="18" t="str">
        <f t="shared" ref="N104:N128" ca="1" si="72">IF(M104="", IF(X104=0, "", X104), IF(V104 = "", "", IF(V104/U104 = 0, "", V104/U104)))</f>
        <v/>
      </c>
      <c r="P104" s="1">
        <f t="shared" ref="P104:P128" si="73">IF(O104 = "-", -W104,I104)</f>
        <v>0</v>
      </c>
      <c r="Q104" s="1">
        <f t="shared" ca="1" si="70"/>
        <v>0</v>
      </c>
      <c r="R104" s="1">
        <f t="shared" ref="R104:R128" si="74">IF(O104="-",1,0)</f>
        <v>0</v>
      </c>
      <c r="S104" s="1">
        <f t="shared" ref="S104:S128" ca="1" si="75">IF(Q104 = 0, INDIRECT("S" &amp; ROW() - 1), Q104)</f>
        <v>0</v>
      </c>
      <c r="T104" s="1" t="str">
        <f>IF(H104="","",VLOOKUP(H104,'Соль SKU'!$A$1:$B$150,2,0))</f>
        <v/>
      </c>
      <c r="U104" s="1">
        <f t="shared" ref="U104:U128" si="76">8000/850</f>
        <v>9.4117647058823533</v>
      </c>
      <c r="V104" s="1">
        <f t="shared" ref="V104:V128" si="77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>
        <f t="shared" ref="W104:W128" si="78">IF(V104 = "", "", V104/U104)</f>
        <v>0</v>
      </c>
      <c r="X104" s="1" t="str">
        <f t="shared" ref="X104:X128" ca="1" si="79">IF(O104="", "", MAX(ROUND(-(INDIRECT("S" &amp; ROW() - 1) - S104)/850, 0), 1) * 850)</f>
        <v/>
      </c>
    </row>
    <row r="105" spans="10:24" ht="13.75" customHeight="1" x14ac:dyDescent="0.2">
      <c r="J105" s="11" t="str">
        <f t="shared" ca="1" si="71"/>
        <v/>
      </c>
      <c r="M105" s="19"/>
      <c r="N105" s="18" t="str">
        <f t="shared" ca="1" si="72"/>
        <v/>
      </c>
      <c r="P105" s="1">
        <f t="shared" si="73"/>
        <v>0</v>
      </c>
      <c r="Q105" s="1">
        <f t="shared" ca="1" si="70"/>
        <v>0</v>
      </c>
      <c r="R105" s="1">
        <f t="shared" si="74"/>
        <v>0</v>
      </c>
      <c r="S105" s="1">
        <f t="shared" ca="1" si="75"/>
        <v>0</v>
      </c>
      <c r="T105" s="1" t="str">
        <f>IF(H105="","",VLOOKUP(H105,'Соль SKU'!$A$1:$B$150,2,0))</f>
        <v/>
      </c>
      <c r="U105" s="1">
        <f t="shared" si="76"/>
        <v>9.4117647058823533</v>
      </c>
      <c r="V105" s="1">
        <f t="shared" si="77"/>
        <v>0</v>
      </c>
      <c r="W105" s="1">
        <f t="shared" si="78"/>
        <v>0</v>
      </c>
      <c r="X105" s="1" t="str">
        <f t="shared" ca="1" si="79"/>
        <v/>
      </c>
    </row>
    <row r="106" spans="10:24" ht="13.75" customHeight="1" x14ac:dyDescent="0.2">
      <c r="J106" s="11" t="str">
        <f t="shared" ca="1" si="71"/>
        <v/>
      </c>
      <c r="M106" s="19"/>
      <c r="N106" s="18" t="str">
        <f t="shared" ca="1" si="72"/>
        <v/>
      </c>
      <c r="P106" s="1">
        <f t="shared" si="73"/>
        <v>0</v>
      </c>
      <c r="Q106" s="1">
        <f t="shared" ref="Q106:Q128" ca="1" si="80">IF(O106 = "-", SUM(INDIRECT(ADDRESS(2,COLUMN(P106)) &amp; ":" &amp; ADDRESS(ROW(),COLUMN(P106)))), 0)</f>
        <v>0</v>
      </c>
      <c r="R106" s="1">
        <f t="shared" si="74"/>
        <v>0</v>
      </c>
      <c r="S106" s="1">
        <f t="shared" ca="1" si="75"/>
        <v>0</v>
      </c>
      <c r="T106" s="1" t="str">
        <f>IF(H106="","",VLOOKUP(H106,'Соль SKU'!$A$1:$B$150,2,0))</f>
        <v/>
      </c>
      <c r="U106" s="1">
        <f t="shared" si="76"/>
        <v>9.4117647058823533</v>
      </c>
      <c r="V106" s="1">
        <f t="shared" si="77"/>
        <v>0</v>
      </c>
      <c r="W106" s="1">
        <f t="shared" si="78"/>
        <v>0</v>
      </c>
      <c r="X106" s="1" t="str">
        <f t="shared" ca="1" si="79"/>
        <v/>
      </c>
    </row>
    <row r="107" spans="10:24" ht="13.75" customHeight="1" x14ac:dyDescent="0.2">
      <c r="J107" s="11" t="str">
        <f t="shared" ca="1" si="71"/>
        <v/>
      </c>
      <c r="M107" s="19"/>
      <c r="N107" s="18" t="str">
        <f t="shared" ca="1" si="72"/>
        <v/>
      </c>
      <c r="P107" s="1">
        <f t="shared" si="73"/>
        <v>0</v>
      </c>
      <c r="Q107" s="1">
        <f t="shared" ca="1" si="80"/>
        <v>0</v>
      </c>
      <c r="R107" s="1">
        <f t="shared" si="74"/>
        <v>0</v>
      </c>
      <c r="S107" s="1">
        <f t="shared" ca="1" si="75"/>
        <v>0</v>
      </c>
      <c r="T107" s="1" t="str">
        <f>IF(H107="","",VLOOKUP(H107,'Соль SKU'!$A$1:$B$150,2,0))</f>
        <v/>
      </c>
      <c r="U107" s="1">
        <f t="shared" si="76"/>
        <v>9.4117647058823533</v>
      </c>
      <c r="V107" s="1">
        <f t="shared" si="77"/>
        <v>0</v>
      </c>
      <c r="W107" s="1">
        <f t="shared" si="78"/>
        <v>0</v>
      </c>
      <c r="X107" s="1" t="str">
        <f t="shared" ca="1" si="79"/>
        <v/>
      </c>
    </row>
    <row r="108" spans="10:24" ht="13.75" customHeight="1" x14ac:dyDescent="0.2">
      <c r="J108" s="11" t="str">
        <f t="shared" ca="1" si="71"/>
        <v/>
      </c>
      <c r="M108" s="19"/>
      <c r="N108" s="18" t="str">
        <f t="shared" ca="1" si="72"/>
        <v/>
      </c>
      <c r="P108" s="1">
        <f t="shared" si="73"/>
        <v>0</v>
      </c>
      <c r="Q108" s="1">
        <f t="shared" ca="1" si="80"/>
        <v>0</v>
      </c>
      <c r="R108" s="1">
        <f t="shared" si="74"/>
        <v>0</v>
      </c>
      <c r="S108" s="1">
        <f t="shared" ca="1" si="75"/>
        <v>0</v>
      </c>
      <c r="T108" s="1" t="str">
        <f>IF(H108="","",VLOOKUP(H108,'Соль SKU'!$A$1:$B$150,2,0))</f>
        <v/>
      </c>
      <c r="U108" s="1">
        <f t="shared" si="76"/>
        <v>9.4117647058823533</v>
      </c>
      <c r="V108" s="1">
        <f t="shared" si="77"/>
        <v>0</v>
      </c>
      <c r="W108" s="1">
        <f t="shared" si="78"/>
        <v>0</v>
      </c>
      <c r="X108" s="1" t="str">
        <f t="shared" ca="1" si="79"/>
        <v/>
      </c>
    </row>
    <row r="109" spans="10:24" ht="13.75" customHeight="1" x14ac:dyDescent="0.2">
      <c r="J109" s="11" t="str">
        <f t="shared" ca="1" si="71"/>
        <v/>
      </c>
      <c r="M109" s="19"/>
      <c r="N109" s="18" t="str">
        <f t="shared" ca="1" si="72"/>
        <v/>
      </c>
      <c r="P109" s="1">
        <f t="shared" si="73"/>
        <v>0</v>
      </c>
      <c r="Q109" s="1">
        <f t="shared" ca="1" si="80"/>
        <v>0</v>
      </c>
      <c r="R109" s="1">
        <f t="shared" si="74"/>
        <v>0</v>
      </c>
      <c r="S109" s="1">
        <f t="shared" ca="1" si="75"/>
        <v>0</v>
      </c>
      <c r="T109" s="1" t="str">
        <f>IF(H109="","",VLOOKUP(H109,'Соль SKU'!$A$1:$B$150,2,0))</f>
        <v/>
      </c>
      <c r="U109" s="1">
        <f t="shared" si="76"/>
        <v>9.4117647058823533</v>
      </c>
      <c r="V109" s="1">
        <f t="shared" si="77"/>
        <v>0</v>
      </c>
      <c r="W109" s="1">
        <f t="shared" si="78"/>
        <v>0</v>
      </c>
      <c r="X109" s="1" t="str">
        <f t="shared" ca="1" si="79"/>
        <v/>
      </c>
    </row>
    <row r="110" spans="10:24" ht="13.75" customHeight="1" x14ac:dyDescent="0.2">
      <c r="J110" s="11" t="str">
        <f t="shared" ca="1" si="71"/>
        <v/>
      </c>
      <c r="M110" s="19"/>
      <c r="N110" s="18" t="str">
        <f t="shared" ca="1" si="72"/>
        <v/>
      </c>
      <c r="P110" s="1">
        <f t="shared" si="73"/>
        <v>0</v>
      </c>
      <c r="Q110" s="1">
        <f t="shared" ca="1" si="80"/>
        <v>0</v>
      </c>
      <c r="R110" s="1">
        <f t="shared" si="74"/>
        <v>0</v>
      </c>
      <c r="S110" s="1">
        <f t="shared" ca="1" si="75"/>
        <v>0</v>
      </c>
      <c r="T110" s="1" t="str">
        <f>IF(H110="","",VLOOKUP(H110,'Соль SKU'!$A$1:$B$150,2,0))</f>
        <v/>
      </c>
      <c r="U110" s="1">
        <f t="shared" si="76"/>
        <v>9.4117647058823533</v>
      </c>
      <c r="V110" s="1">
        <f t="shared" si="77"/>
        <v>0</v>
      </c>
      <c r="W110" s="1">
        <f t="shared" si="78"/>
        <v>0</v>
      </c>
      <c r="X110" s="1" t="str">
        <f t="shared" ca="1" si="79"/>
        <v/>
      </c>
    </row>
    <row r="111" spans="10:24" ht="13.75" customHeight="1" x14ac:dyDescent="0.2">
      <c r="J111" s="11" t="str">
        <f t="shared" ca="1" si="71"/>
        <v/>
      </c>
      <c r="M111" s="19"/>
      <c r="N111" s="18" t="str">
        <f t="shared" ca="1" si="72"/>
        <v/>
      </c>
      <c r="P111" s="1">
        <f t="shared" si="73"/>
        <v>0</v>
      </c>
      <c r="Q111" s="1">
        <f t="shared" ca="1" si="80"/>
        <v>0</v>
      </c>
      <c r="R111" s="1">
        <f t="shared" si="74"/>
        <v>0</v>
      </c>
      <c r="S111" s="1">
        <f t="shared" ca="1" si="75"/>
        <v>0</v>
      </c>
      <c r="T111" s="1" t="str">
        <f>IF(H111="","",VLOOKUP(H111,'Соль SKU'!$A$1:$B$150,2,0))</f>
        <v/>
      </c>
      <c r="U111" s="1">
        <f t="shared" si="76"/>
        <v>9.4117647058823533</v>
      </c>
      <c r="V111" s="1">
        <f t="shared" si="77"/>
        <v>0</v>
      </c>
      <c r="W111" s="1">
        <f t="shared" si="78"/>
        <v>0</v>
      </c>
      <c r="X111" s="1" t="str">
        <f t="shared" ca="1" si="79"/>
        <v/>
      </c>
    </row>
    <row r="112" spans="10:24" ht="13.75" customHeight="1" x14ac:dyDescent="0.2">
      <c r="J112" s="11" t="str">
        <f t="shared" ca="1" si="71"/>
        <v/>
      </c>
      <c r="M112" s="19"/>
      <c r="N112" s="18" t="str">
        <f t="shared" ca="1" si="72"/>
        <v/>
      </c>
      <c r="P112" s="1">
        <f t="shared" si="73"/>
        <v>0</v>
      </c>
      <c r="Q112" s="1">
        <f t="shared" ca="1" si="80"/>
        <v>0</v>
      </c>
      <c r="R112" s="1">
        <f t="shared" si="74"/>
        <v>0</v>
      </c>
      <c r="S112" s="1">
        <f t="shared" ca="1" si="75"/>
        <v>0</v>
      </c>
      <c r="T112" s="1" t="str">
        <f>IF(H112="","",VLOOKUP(H112,'Соль SKU'!$A$1:$B$150,2,0))</f>
        <v/>
      </c>
      <c r="U112" s="1">
        <f t="shared" si="76"/>
        <v>9.4117647058823533</v>
      </c>
      <c r="V112" s="1">
        <f t="shared" si="77"/>
        <v>0</v>
      </c>
      <c r="W112" s="1">
        <f t="shared" si="78"/>
        <v>0</v>
      </c>
      <c r="X112" s="1" t="str">
        <f t="shared" ca="1" si="79"/>
        <v/>
      </c>
    </row>
    <row r="113" spans="10:24" ht="13.75" customHeight="1" x14ac:dyDescent="0.2">
      <c r="J113" s="11" t="str">
        <f t="shared" ca="1" si="71"/>
        <v/>
      </c>
      <c r="M113" s="19"/>
      <c r="N113" s="18" t="str">
        <f t="shared" ca="1" si="72"/>
        <v/>
      </c>
      <c r="P113" s="1">
        <f t="shared" si="73"/>
        <v>0</v>
      </c>
      <c r="Q113" s="1">
        <f t="shared" ca="1" si="80"/>
        <v>0</v>
      </c>
      <c r="R113" s="1">
        <f t="shared" si="74"/>
        <v>0</v>
      </c>
      <c r="S113" s="1">
        <f t="shared" ca="1" si="75"/>
        <v>0</v>
      </c>
      <c r="T113" s="1" t="str">
        <f>IF(H113="","",VLOOKUP(H113,'Соль SKU'!$A$1:$B$150,2,0))</f>
        <v/>
      </c>
      <c r="U113" s="1">
        <f t="shared" si="76"/>
        <v>9.4117647058823533</v>
      </c>
      <c r="V113" s="1">
        <f t="shared" si="77"/>
        <v>0</v>
      </c>
      <c r="W113" s="1">
        <f t="shared" si="78"/>
        <v>0</v>
      </c>
      <c r="X113" s="1" t="str">
        <f t="shared" ca="1" si="79"/>
        <v/>
      </c>
    </row>
    <row r="114" spans="10:24" ht="13.75" customHeight="1" x14ac:dyDescent="0.2">
      <c r="J114" s="11" t="str">
        <f t="shared" ca="1" si="71"/>
        <v/>
      </c>
      <c r="M114" s="19"/>
      <c r="N114" s="18" t="str">
        <f t="shared" ca="1" si="72"/>
        <v/>
      </c>
      <c r="P114" s="1">
        <f t="shared" si="73"/>
        <v>0</v>
      </c>
      <c r="Q114" s="1">
        <f t="shared" ca="1" si="80"/>
        <v>0</v>
      </c>
      <c r="R114" s="1">
        <f t="shared" si="74"/>
        <v>0</v>
      </c>
      <c r="S114" s="1">
        <f t="shared" ca="1" si="75"/>
        <v>0</v>
      </c>
      <c r="T114" s="1" t="str">
        <f>IF(H114="","",VLOOKUP(H114,'Соль SKU'!$A$1:$B$150,2,0))</f>
        <v/>
      </c>
      <c r="U114" s="1">
        <f t="shared" si="76"/>
        <v>9.4117647058823533</v>
      </c>
      <c r="V114" s="1">
        <f t="shared" si="77"/>
        <v>0</v>
      </c>
      <c r="W114" s="1">
        <f t="shared" si="78"/>
        <v>0</v>
      </c>
      <c r="X114" s="1" t="str">
        <f t="shared" ca="1" si="79"/>
        <v/>
      </c>
    </row>
    <row r="115" spans="10:24" ht="13.75" customHeight="1" x14ac:dyDescent="0.2">
      <c r="J115" s="11" t="str">
        <f t="shared" ca="1" si="71"/>
        <v/>
      </c>
      <c r="M115" s="19"/>
      <c r="N115" s="18" t="str">
        <f t="shared" ca="1" si="72"/>
        <v/>
      </c>
      <c r="P115" s="1">
        <f t="shared" si="73"/>
        <v>0</v>
      </c>
      <c r="Q115" s="1">
        <f t="shared" ca="1" si="80"/>
        <v>0</v>
      </c>
      <c r="R115" s="1">
        <f t="shared" si="74"/>
        <v>0</v>
      </c>
      <c r="S115" s="1">
        <f t="shared" ca="1" si="75"/>
        <v>0</v>
      </c>
      <c r="T115" s="1" t="str">
        <f>IF(H115="","",VLOOKUP(H115,'Соль SKU'!$A$1:$B$150,2,0))</f>
        <v/>
      </c>
      <c r="U115" s="1">
        <f t="shared" si="76"/>
        <v>9.4117647058823533</v>
      </c>
      <c r="V115" s="1">
        <f t="shared" si="77"/>
        <v>0</v>
      </c>
      <c r="W115" s="1">
        <f t="shared" si="78"/>
        <v>0</v>
      </c>
      <c r="X115" s="1" t="str">
        <f t="shared" ca="1" si="79"/>
        <v/>
      </c>
    </row>
    <row r="116" spans="10:24" ht="13.75" customHeight="1" x14ac:dyDescent="0.2">
      <c r="J116" s="11" t="str">
        <f t="shared" ca="1" si="71"/>
        <v/>
      </c>
      <c r="M116" s="19"/>
      <c r="N116" s="18" t="str">
        <f t="shared" ca="1" si="72"/>
        <v/>
      </c>
      <c r="P116" s="1">
        <f t="shared" si="73"/>
        <v>0</v>
      </c>
      <c r="Q116" s="1">
        <f t="shared" ca="1" si="80"/>
        <v>0</v>
      </c>
      <c r="R116" s="1">
        <f t="shared" si="74"/>
        <v>0</v>
      </c>
      <c r="S116" s="1">
        <f t="shared" ca="1" si="75"/>
        <v>0</v>
      </c>
      <c r="T116" s="1" t="str">
        <f>IF(H116="","",VLOOKUP(H116,'Соль SKU'!$A$1:$B$150,2,0))</f>
        <v/>
      </c>
      <c r="U116" s="1">
        <f t="shared" si="76"/>
        <v>9.4117647058823533</v>
      </c>
      <c r="V116" s="1">
        <f t="shared" si="77"/>
        <v>0</v>
      </c>
      <c r="W116" s="1">
        <f t="shared" si="78"/>
        <v>0</v>
      </c>
      <c r="X116" s="1" t="str">
        <f t="shared" ca="1" si="79"/>
        <v/>
      </c>
    </row>
    <row r="117" spans="10:24" ht="13.75" customHeight="1" x14ac:dyDescent="0.2">
      <c r="J117" s="11" t="str">
        <f t="shared" ca="1" si="71"/>
        <v/>
      </c>
      <c r="M117" s="19"/>
      <c r="N117" s="18" t="str">
        <f t="shared" ca="1" si="72"/>
        <v/>
      </c>
      <c r="P117" s="1">
        <f t="shared" si="73"/>
        <v>0</v>
      </c>
      <c r="Q117" s="1">
        <f t="shared" ca="1" si="80"/>
        <v>0</v>
      </c>
      <c r="R117" s="1">
        <f t="shared" si="74"/>
        <v>0</v>
      </c>
      <c r="S117" s="1">
        <f t="shared" ca="1" si="75"/>
        <v>0</v>
      </c>
      <c r="T117" s="1" t="str">
        <f>IF(H117="","",VLOOKUP(H117,'Соль SKU'!$A$1:$B$150,2,0))</f>
        <v/>
      </c>
      <c r="U117" s="1">
        <f t="shared" si="76"/>
        <v>9.4117647058823533</v>
      </c>
      <c r="V117" s="1">
        <f t="shared" si="77"/>
        <v>0</v>
      </c>
      <c r="W117" s="1">
        <f t="shared" si="78"/>
        <v>0</v>
      </c>
      <c r="X117" s="1" t="str">
        <f t="shared" ca="1" si="79"/>
        <v/>
      </c>
    </row>
    <row r="118" spans="10:24" ht="13.75" customHeight="1" x14ac:dyDescent="0.2">
      <c r="J118" s="11" t="str">
        <f t="shared" ca="1" si="71"/>
        <v/>
      </c>
      <c r="M118" s="19"/>
      <c r="N118" s="18" t="str">
        <f t="shared" ca="1" si="72"/>
        <v/>
      </c>
      <c r="P118" s="1">
        <f t="shared" si="73"/>
        <v>0</v>
      </c>
      <c r="Q118" s="1">
        <f t="shared" ca="1" si="80"/>
        <v>0</v>
      </c>
      <c r="R118" s="1">
        <f t="shared" si="74"/>
        <v>0</v>
      </c>
      <c r="S118" s="1">
        <f t="shared" ca="1" si="75"/>
        <v>0</v>
      </c>
      <c r="T118" s="1" t="str">
        <f>IF(H118="","",VLOOKUP(H118,'Соль SKU'!$A$1:$B$150,2,0))</f>
        <v/>
      </c>
      <c r="U118" s="1">
        <f t="shared" si="76"/>
        <v>9.4117647058823533</v>
      </c>
      <c r="V118" s="1">
        <f t="shared" si="77"/>
        <v>0</v>
      </c>
      <c r="W118" s="1">
        <f t="shared" si="78"/>
        <v>0</v>
      </c>
      <c r="X118" s="1" t="str">
        <f t="shared" ca="1" si="79"/>
        <v/>
      </c>
    </row>
    <row r="119" spans="10:24" ht="13.75" customHeight="1" x14ac:dyDescent="0.2">
      <c r="J119" s="11" t="str">
        <f t="shared" ca="1" si="71"/>
        <v/>
      </c>
      <c r="M119" s="19"/>
      <c r="N119" s="18" t="str">
        <f t="shared" ca="1" si="72"/>
        <v/>
      </c>
      <c r="P119" s="1">
        <f t="shared" si="73"/>
        <v>0</v>
      </c>
      <c r="Q119" s="1">
        <f t="shared" ca="1" si="80"/>
        <v>0</v>
      </c>
      <c r="R119" s="1">
        <f t="shared" si="74"/>
        <v>0</v>
      </c>
      <c r="S119" s="1">
        <f t="shared" ca="1" si="75"/>
        <v>0</v>
      </c>
      <c r="T119" s="1" t="str">
        <f>IF(H119="","",VLOOKUP(H119,'Соль SKU'!$A$1:$B$150,2,0))</f>
        <v/>
      </c>
      <c r="U119" s="1">
        <f t="shared" si="76"/>
        <v>9.4117647058823533</v>
      </c>
      <c r="V119" s="1">
        <f t="shared" si="77"/>
        <v>0</v>
      </c>
      <c r="W119" s="1">
        <f t="shared" si="78"/>
        <v>0</v>
      </c>
      <c r="X119" s="1" t="str">
        <f t="shared" ca="1" si="79"/>
        <v/>
      </c>
    </row>
    <row r="120" spans="10:24" ht="13.75" customHeight="1" x14ac:dyDescent="0.2">
      <c r="J120" s="11" t="str">
        <f t="shared" ca="1" si="71"/>
        <v/>
      </c>
      <c r="M120" s="19"/>
      <c r="N120" s="18" t="str">
        <f t="shared" ca="1" si="72"/>
        <v/>
      </c>
      <c r="P120" s="1">
        <f t="shared" si="73"/>
        <v>0</v>
      </c>
      <c r="Q120" s="1">
        <f t="shared" ca="1" si="80"/>
        <v>0</v>
      </c>
      <c r="R120" s="1">
        <f t="shared" si="74"/>
        <v>0</v>
      </c>
      <c r="S120" s="1">
        <f t="shared" ca="1" si="75"/>
        <v>0</v>
      </c>
      <c r="T120" s="1" t="str">
        <f>IF(H120="","",VLOOKUP(H120,'Соль SKU'!$A$1:$B$150,2,0))</f>
        <v/>
      </c>
      <c r="U120" s="1">
        <f t="shared" si="76"/>
        <v>9.4117647058823533</v>
      </c>
      <c r="V120" s="1">
        <f t="shared" si="77"/>
        <v>0</v>
      </c>
      <c r="W120" s="1">
        <f t="shared" si="78"/>
        <v>0</v>
      </c>
      <c r="X120" s="1" t="str">
        <f t="shared" ca="1" si="79"/>
        <v/>
      </c>
    </row>
    <row r="121" spans="10:24" ht="13.75" customHeight="1" x14ac:dyDescent="0.2">
      <c r="J121" s="11" t="str">
        <f t="shared" ca="1" si="71"/>
        <v/>
      </c>
      <c r="M121" s="19"/>
      <c r="N121" s="18" t="str">
        <f t="shared" ca="1" si="72"/>
        <v/>
      </c>
      <c r="P121" s="1">
        <f t="shared" si="73"/>
        <v>0</v>
      </c>
      <c r="Q121" s="1">
        <f t="shared" ca="1" si="80"/>
        <v>0</v>
      </c>
      <c r="R121" s="1">
        <f t="shared" si="74"/>
        <v>0</v>
      </c>
      <c r="S121" s="1">
        <f t="shared" ca="1" si="75"/>
        <v>0</v>
      </c>
      <c r="T121" s="1" t="str">
        <f>IF(H121="","",VLOOKUP(H121,'Соль SKU'!$A$1:$B$150,2,0))</f>
        <v/>
      </c>
      <c r="U121" s="1">
        <f t="shared" si="76"/>
        <v>9.4117647058823533</v>
      </c>
      <c r="V121" s="1">
        <f t="shared" si="77"/>
        <v>0</v>
      </c>
      <c r="W121" s="1">
        <f t="shared" si="78"/>
        <v>0</v>
      </c>
      <c r="X121" s="1" t="str">
        <f t="shared" ca="1" si="79"/>
        <v/>
      </c>
    </row>
    <row r="122" spans="10:24" ht="13.75" customHeight="1" x14ac:dyDescent="0.2">
      <c r="J122" s="11" t="str">
        <f t="shared" ca="1" si="71"/>
        <v/>
      </c>
      <c r="M122" s="19"/>
      <c r="N122" s="18" t="str">
        <f t="shared" ca="1" si="72"/>
        <v/>
      </c>
      <c r="P122" s="1">
        <f t="shared" si="73"/>
        <v>0</v>
      </c>
      <c r="Q122" s="1">
        <f t="shared" ca="1" si="80"/>
        <v>0</v>
      </c>
      <c r="R122" s="1">
        <f t="shared" si="74"/>
        <v>0</v>
      </c>
      <c r="S122" s="1">
        <f t="shared" ca="1" si="75"/>
        <v>0</v>
      </c>
      <c r="T122" s="1" t="str">
        <f>IF(H122="","",VLOOKUP(H122,'Соль SKU'!$A$1:$B$150,2,0))</f>
        <v/>
      </c>
      <c r="U122" s="1">
        <f t="shared" si="76"/>
        <v>9.4117647058823533</v>
      </c>
      <c r="V122" s="1">
        <f t="shared" si="77"/>
        <v>0</v>
      </c>
      <c r="W122" s="1">
        <f t="shared" si="78"/>
        <v>0</v>
      </c>
      <c r="X122" s="1" t="str">
        <f t="shared" ca="1" si="79"/>
        <v/>
      </c>
    </row>
    <row r="123" spans="10:24" ht="13.75" customHeight="1" x14ac:dyDescent="0.2">
      <c r="J123" s="11" t="str">
        <f t="shared" ca="1" si="71"/>
        <v/>
      </c>
      <c r="M123" s="19"/>
      <c r="N123" s="18" t="str">
        <f t="shared" ca="1" si="72"/>
        <v/>
      </c>
      <c r="P123" s="1">
        <f t="shared" si="73"/>
        <v>0</v>
      </c>
      <c r="Q123" s="1">
        <f t="shared" ca="1" si="80"/>
        <v>0</v>
      </c>
      <c r="R123" s="1">
        <f t="shared" si="74"/>
        <v>0</v>
      </c>
      <c r="S123" s="1">
        <f t="shared" ca="1" si="75"/>
        <v>0</v>
      </c>
      <c r="T123" s="1" t="str">
        <f>IF(H123="","",VLOOKUP(H123,'Соль SKU'!$A$1:$B$150,2,0))</f>
        <v/>
      </c>
      <c r="U123" s="1">
        <f t="shared" si="76"/>
        <v>9.4117647058823533</v>
      </c>
      <c r="V123" s="1">
        <f t="shared" si="77"/>
        <v>0</v>
      </c>
      <c r="W123" s="1">
        <f t="shared" si="78"/>
        <v>0</v>
      </c>
      <c r="X123" s="1" t="str">
        <f t="shared" ca="1" si="79"/>
        <v/>
      </c>
    </row>
    <row r="124" spans="10:24" ht="13.75" customHeight="1" x14ac:dyDescent="0.2">
      <c r="J124" s="11" t="str">
        <f t="shared" ca="1" si="71"/>
        <v/>
      </c>
      <c r="M124" s="19"/>
      <c r="N124" s="18" t="str">
        <f t="shared" ca="1" si="72"/>
        <v/>
      </c>
      <c r="P124" s="1">
        <f t="shared" si="73"/>
        <v>0</v>
      </c>
      <c r="Q124" s="1">
        <f t="shared" ca="1" si="80"/>
        <v>0</v>
      </c>
      <c r="R124" s="1">
        <f t="shared" si="74"/>
        <v>0</v>
      </c>
      <c r="S124" s="1">
        <f t="shared" ca="1" si="75"/>
        <v>0</v>
      </c>
      <c r="T124" s="1" t="str">
        <f>IF(H124="","",VLOOKUP(H124,'Соль SKU'!$A$1:$B$150,2,0))</f>
        <v/>
      </c>
      <c r="U124" s="1">
        <f t="shared" si="76"/>
        <v>9.4117647058823533</v>
      </c>
      <c r="V124" s="1">
        <f t="shared" si="77"/>
        <v>0</v>
      </c>
      <c r="W124" s="1">
        <f t="shared" si="78"/>
        <v>0</v>
      </c>
      <c r="X124" s="1" t="str">
        <f t="shared" ca="1" si="79"/>
        <v/>
      </c>
    </row>
    <row r="125" spans="10:24" ht="13.75" customHeight="1" x14ac:dyDescent="0.2">
      <c r="J125" s="11" t="str">
        <f t="shared" ca="1" si="71"/>
        <v/>
      </c>
      <c r="M125" s="19"/>
      <c r="N125" s="18" t="str">
        <f t="shared" ca="1" si="72"/>
        <v/>
      </c>
      <c r="P125" s="1">
        <f t="shared" si="73"/>
        <v>0</v>
      </c>
      <c r="Q125" s="1">
        <f t="shared" ca="1" si="80"/>
        <v>0</v>
      </c>
      <c r="R125" s="1">
        <f t="shared" si="74"/>
        <v>0</v>
      </c>
      <c r="S125" s="1">
        <f t="shared" ca="1" si="75"/>
        <v>0</v>
      </c>
      <c r="T125" s="1" t="str">
        <f>IF(H125="","",VLOOKUP(H125,'Соль SKU'!$A$1:$B$150,2,0))</f>
        <v/>
      </c>
      <c r="U125" s="1">
        <f t="shared" si="76"/>
        <v>9.4117647058823533</v>
      </c>
      <c r="V125" s="1">
        <f t="shared" si="77"/>
        <v>0</v>
      </c>
      <c r="W125" s="1">
        <f t="shared" si="78"/>
        <v>0</v>
      </c>
      <c r="X125" s="1" t="str">
        <f t="shared" ca="1" si="79"/>
        <v/>
      </c>
    </row>
    <row r="126" spans="10:24" ht="13.75" customHeight="1" x14ac:dyDescent="0.2">
      <c r="J126" s="11" t="str">
        <f t="shared" ca="1" si="71"/>
        <v/>
      </c>
      <c r="M126" s="19"/>
      <c r="N126" s="18" t="str">
        <f t="shared" ca="1" si="72"/>
        <v/>
      </c>
      <c r="P126" s="1">
        <f t="shared" si="73"/>
        <v>0</v>
      </c>
      <c r="Q126" s="1">
        <f t="shared" ca="1" si="80"/>
        <v>0</v>
      </c>
      <c r="R126" s="1">
        <f t="shared" si="74"/>
        <v>0</v>
      </c>
      <c r="S126" s="1">
        <f t="shared" ca="1" si="75"/>
        <v>0</v>
      </c>
      <c r="T126" s="1" t="str">
        <f>IF(H126="","",VLOOKUP(H126,'Соль SKU'!$A$1:$B$150,2,0))</f>
        <v/>
      </c>
      <c r="U126" s="1">
        <f t="shared" si="76"/>
        <v>9.4117647058823533</v>
      </c>
      <c r="V126" s="1">
        <f t="shared" si="77"/>
        <v>0</v>
      </c>
      <c r="W126" s="1">
        <f t="shared" si="78"/>
        <v>0</v>
      </c>
      <c r="X126" s="1" t="str">
        <f t="shared" ca="1" si="79"/>
        <v/>
      </c>
    </row>
    <row r="127" spans="10:24" ht="13.75" customHeight="1" x14ac:dyDescent="0.2">
      <c r="J127" s="11" t="str">
        <f t="shared" ca="1" si="71"/>
        <v/>
      </c>
      <c r="M127" s="19"/>
      <c r="N127" s="18" t="str">
        <f t="shared" ca="1" si="72"/>
        <v/>
      </c>
      <c r="P127" s="1">
        <f t="shared" si="73"/>
        <v>0</v>
      </c>
      <c r="Q127" s="1">
        <f t="shared" ca="1" si="80"/>
        <v>0</v>
      </c>
      <c r="R127" s="1">
        <f t="shared" si="74"/>
        <v>0</v>
      </c>
      <c r="S127" s="1">
        <f t="shared" ca="1" si="75"/>
        <v>0</v>
      </c>
      <c r="T127" s="1" t="str">
        <f>IF(H127="","",VLOOKUP(H127,'Соль SKU'!$A$1:$B$150,2,0))</f>
        <v/>
      </c>
      <c r="U127" s="1">
        <f t="shared" si="76"/>
        <v>9.4117647058823533</v>
      </c>
      <c r="V127" s="1">
        <f t="shared" si="77"/>
        <v>0</v>
      </c>
      <c r="W127" s="1">
        <f t="shared" si="78"/>
        <v>0</v>
      </c>
      <c r="X127" s="1" t="str">
        <f t="shared" ca="1" si="79"/>
        <v/>
      </c>
    </row>
    <row r="128" spans="10:24" ht="13.75" customHeight="1" x14ac:dyDescent="0.2">
      <c r="J128" s="11" t="str">
        <f t="shared" ca="1" si="71"/>
        <v/>
      </c>
      <c r="M128" s="19"/>
      <c r="N128" s="18" t="str">
        <f t="shared" ca="1" si="72"/>
        <v/>
      </c>
      <c r="P128" s="1">
        <f t="shared" si="73"/>
        <v>0</v>
      </c>
      <c r="Q128" s="1">
        <f t="shared" ca="1" si="80"/>
        <v>0</v>
      </c>
      <c r="R128" s="1">
        <f t="shared" si="74"/>
        <v>0</v>
      </c>
      <c r="S128" s="1">
        <f t="shared" ca="1" si="75"/>
        <v>0</v>
      </c>
      <c r="T128" s="1" t="str">
        <f>IF(H128="","",VLOOKUP(H128,'Соль SKU'!$A$1:$B$150,2,0))</f>
        <v/>
      </c>
      <c r="U128" s="1">
        <f t="shared" si="76"/>
        <v>9.4117647058823533</v>
      </c>
      <c r="V128" s="1">
        <f t="shared" si="77"/>
        <v>0</v>
      </c>
      <c r="W128" s="1">
        <f t="shared" si="78"/>
        <v>0</v>
      </c>
      <c r="X128" s="1" t="str">
        <f t="shared" ca="1" si="79"/>
        <v/>
      </c>
    </row>
  </sheetData>
  <conditionalFormatting sqref="B12:B14 B2 B17 B9:B10 B7 B19:B23 B26:B128">
    <cfRule type="expression" dxfId="45" priority="42">
      <formula>$B2&lt;&gt;$T2</formula>
    </cfRule>
  </conditionalFormatting>
  <conditionalFormatting sqref="J1:J2 J12:J14 J17 J9:J10 J7 J19:J23 J26:J1048576">
    <cfRule type="expression" dxfId="44" priority="44">
      <formula>IF(N1="",0, J1)  &lt; - 0.05* IF(N1="",0,N1)</formula>
    </cfRule>
    <cfRule type="expression" dxfId="43" priority="45">
      <formula>AND(IF(N1="",0, J1)  &gt;= - 0.05* IF(N1="",0,N1), IF(N1="",0, J1) &lt; 0)</formula>
    </cfRule>
    <cfRule type="expression" dxfId="42" priority="46">
      <formula>AND(IF(N1="",0, J1)  &lt;= 0.05* IF(N1="",0,N1), IF(N1="",0, J1) &gt; 0)</formula>
    </cfRule>
    <cfRule type="expression" dxfId="41" priority="47">
      <formula>IF(N1="",0,J1)  &gt; 0.05* IF(N1="",0,N1)</formula>
    </cfRule>
  </conditionalFormatting>
  <conditionalFormatting sqref="B11">
    <cfRule type="expression" dxfId="40" priority="36">
      <formula>$B11&lt;&gt;$T11</formula>
    </cfRule>
  </conditionalFormatting>
  <conditionalFormatting sqref="J11">
    <cfRule type="expression" dxfId="39" priority="37">
      <formula>IF(N11="",0, J11)  &lt; - 0.05* IF(N11="",0,N11)</formula>
    </cfRule>
    <cfRule type="expression" dxfId="38" priority="38">
      <formula>AND(IF(N11="",0, J11)  &gt;= - 0.05* IF(N11="",0,N11), IF(N11="",0, J11) &lt; 0)</formula>
    </cfRule>
    <cfRule type="expression" dxfId="37" priority="39">
      <formula>AND(IF(N11="",0, J11)  &lt;= 0.05* IF(N11="",0,N11), IF(N11="",0, J11) &gt; 0)</formula>
    </cfRule>
    <cfRule type="expression" dxfId="36" priority="40">
      <formula>IF(N11="",0,J11)  &gt; 0.05* IF(N11="",0,N11)</formula>
    </cfRule>
  </conditionalFormatting>
  <conditionalFormatting sqref="B16">
    <cfRule type="expression" dxfId="35" priority="31">
      <formula>$B16&lt;&gt;$T16</formula>
    </cfRule>
  </conditionalFormatting>
  <conditionalFormatting sqref="J16">
    <cfRule type="expression" dxfId="34" priority="32">
      <formula>IF(N16="",0, J16)  &lt; - 0.05* IF(N16="",0,N16)</formula>
    </cfRule>
    <cfRule type="expression" dxfId="33" priority="33">
      <formula>AND(IF(N16="",0, J16)  &gt;= - 0.05* IF(N16="",0,N16), IF(N16="",0, J16) &lt; 0)</formula>
    </cfRule>
    <cfRule type="expression" dxfId="32" priority="34">
      <formula>AND(IF(N16="",0, J16)  &lt;= 0.05* IF(N16="",0,N16), IF(N16="",0, J16) &gt; 0)</formula>
    </cfRule>
    <cfRule type="expression" dxfId="31" priority="35">
      <formula>IF(N16="",0,J16)  &gt; 0.05* IF(N16="",0,N16)</formula>
    </cfRule>
  </conditionalFormatting>
  <conditionalFormatting sqref="B15">
    <cfRule type="expression" dxfId="30" priority="26">
      <formula>$B15&lt;&gt;$T15</formula>
    </cfRule>
  </conditionalFormatting>
  <conditionalFormatting sqref="J15">
    <cfRule type="expression" dxfId="29" priority="27">
      <formula>IF(N15="",0, J15)  &lt; - 0.05* IF(N15="",0,N15)</formula>
    </cfRule>
    <cfRule type="expression" dxfId="28" priority="28">
      <formula>AND(IF(N15="",0, J15)  &gt;= - 0.05* IF(N15="",0,N15), IF(N15="",0, J15) &lt; 0)</formula>
    </cfRule>
    <cfRule type="expression" dxfId="27" priority="29">
      <formula>AND(IF(N15="",0, J15)  &lt;= 0.05* IF(N15="",0,N15), IF(N15="",0, J15) &gt; 0)</formula>
    </cfRule>
    <cfRule type="expression" dxfId="26" priority="30">
      <formula>IF(N15="",0,J15)  &gt; 0.05* IF(N15="",0,N15)</formula>
    </cfRule>
  </conditionalFormatting>
  <conditionalFormatting sqref="B18">
    <cfRule type="expression" dxfId="25" priority="21">
      <formula>$B18&lt;&gt;$T18</formula>
    </cfRule>
  </conditionalFormatting>
  <conditionalFormatting sqref="J18">
    <cfRule type="expression" dxfId="24" priority="22">
      <formula>IF(N18="",0, J18)  &lt; - 0.05* IF(N18="",0,N18)</formula>
    </cfRule>
    <cfRule type="expression" dxfId="23" priority="23">
      <formula>AND(IF(N18="",0, J18)  &gt;= - 0.05* IF(N18="",0,N18), IF(N18="",0, J18) &lt; 0)</formula>
    </cfRule>
    <cfRule type="expression" dxfId="22" priority="24">
      <formula>AND(IF(N18="",0, J18)  &lt;= 0.05* IF(N18="",0,N18), IF(N18="",0, J18) &gt; 0)</formula>
    </cfRule>
    <cfRule type="expression" dxfId="21" priority="25">
      <formula>IF(N18="",0,J18)  &gt; 0.05* IF(N18="",0,N18)</formula>
    </cfRule>
  </conditionalFormatting>
  <conditionalFormatting sqref="B5">
    <cfRule type="expression" dxfId="20" priority="16">
      <formula>$B5&lt;&gt;$T5</formula>
    </cfRule>
  </conditionalFormatting>
  <conditionalFormatting sqref="J5">
    <cfRule type="expression" dxfId="19" priority="17">
      <formula>IF(N5="",0, J5)  &lt; - 0.05* IF(N5="",0,N5)</formula>
    </cfRule>
    <cfRule type="expression" dxfId="18" priority="18">
      <formula>AND(IF(N5="",0, J5)  &gt;= - 0.05* IF(N5="",0,N5), IF(N5="",0, J5) &lt; 0)</formula>
    </cfRule>
    <cfRule type="expression" dxfId="17" priority="19">
      <formula>AND(IF(N5="",0, J5)  &lt;= 0.05* IF(N5="",0,N5), IF(N5="",0, J5) &gt; 0)</formula>
    </cfRule>
    <cfRule type="expression" dxfId="16" priority="20">
      <formula>IF(N5="",0,J5)  &gt; 0.05* IF(N5="",0,N5)</formula>
    </cfRule>
  </conditionalFormatting>
  <conditionalFormatting sqref="B3:B4">
    <cfRule type="expression" dxfId="15" priority="11">
      <formula>$B3&lt;&gt;$T3</formula>
    </cfRule>
  </conditionalFormatting>
  <conditionalFormatting sqref="J3:J4">
    <cfRule type="expression" dxfId="14" priority="12">
      <formula>IF(N3="",0, J3)  &lt; - 0.05* IF(N3="",0,N3)</formula>
    </cfRule>
    <cfRule type="expression" dxfId="13" priority="13">
      <formula>AND(IF(N3="",0, J3)  &gt;= - 0.05* IF(N3="",0,N3), IF(N3="",0, J3) &lt; 0)</formula>
    </cfRule>
    <cfRule type="expression" dxfId="12" priority="14">
      <formula>AND(IF(N3="",0, J3)  &lt;= 0.05* IF(N3="",0,N3), IF(N3="",0, J3) &gt; 0)</formula>
    </cfRule>
    <cfRule type="expression" dxfId="11" priority="15">
      <formula>IF(N3="",0,J3)  &gt; 0.05* IF(N3="",0,N3)</formula>
    </cfRule>
  </conditionalFormatting>
  <conditionalFormatting sqref="B6 B8">
    <cfRule type="expression" dxfId="10" priority="6">
      <formula>$B6&lt;&gt;$T6</formula>
    </cfRule>
  </conditionalFormatting>
  <conditionalFormatting sqref="J6 J8">
    <cfRule type="expression" dxfId="9" priority="7">
      <formula>IF(N6="",0, J6)  &lt; - 0.05* IF(N6="",0,N6)</formula>
    </cfRule>
    <cfRule type="expression" dxfId="8" priority="8">
      <formula>AND(IF(N6="",0, J6)  &gt;= - 0.05* IF(N6="",0,N6), IF(N6="",0, J6) &lt; 0)</formula>
    </cfRule>
    <cfRule type="expression" dxfId="7" priority="9">
      <formula>AND(IF(N6="",0, J6)  &lt;= 0.05* IF(N6="",0,N6), IF(N6="",0, J6) &gt; 0)</formula>
    </cfRule>
    <cfRule type="expression" dxfId="6" priority="10">
      <formula>IF(N6="",0,J6)  &gt; 0.05* IF(N6="",0,N6)</formula>
    </cfRule>
  </conditionalFormatting>
  <conditionalFormatting sqref="J1">
    <cfRule type="expression" dxfId="5" priority="288">
      <formula>SUMIF(J2:J128,"&gt;0")-SUMIF(J2:J128,"&lt;0") &gt; 1</formula>
    </cfRule>
  </conditionalFormatting>
  <conditionalFormatting sqref="B24:B25">
    <cfRule type="expression" dxfId="4" priority="1">
      <formula>$B24&lt;&gt;$T24</formula>
    </cfRule>
  </conditionalFormatting>
  <conditionalFormatting sqref="J24:J25">
    <cfRule type="expression" dxfId="3" priority="2">
      <formula>IF(N24="",0, J24)  &lt; - 0.05* IF(N24="",0,N24)</formula>
    </cfRule>
    <cfRule type="expression" dxfId="2" priority="3">
      <formula>AND(IF(N24="",0, J24)  &gt;= - 0.05* IF(N24="",0,N24), IF(N24="",0, J24) &lt; 0)</formula>
    </cfRule>
    <cfRule type="expression" dxfId="1" priority="4">
      <formula>AND(IF(N24="",0, J24)  &lt;= 0.05* IF(N24="",0,N24), IF(N24="",0, J24) &gt; 0)</formula>
    </cfRule>
    <cfRule type="expression" dxfId="0" priority="5">
      <formula>IF(N24="",0,J24)  &gt; 0.05* IF(N24="",0,N24)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B2:B128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E2:F128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L1:L128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682</v>
      </c>
    </row>
    <row r="2" spans="1:1" ht="14.5" customHeight="1" x14ac:dyDescent="0.2">
      <c r="A2" s="1" t="s">
        <v>693</v>
      </c>
    </row>
    <row r="3" spans="1:1" ht="14.5" customHeight="1" x14ac:dyDescent="0.2">
      <c r="A3" s="1" t="s">
        <v>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226</v>
      </c>
      <c r="B2" s="34">
        <v>-8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683</v>
      </c>
    </row>
    <row r="2" spans="1:1" x14ac:dyDescent="0.2">
      <c r="A2" s="34" t="s">
        <v>680</v>
      </c>
    </row>
    <row r="3" spans="1:1" x14ac:dyDescent="0.2">
      <c r="A3" s="34" t="s">
        <v>695</v>
      </c>
    </row>
    <row r="4" spans="1:1" x14ac:dyDescent="0.2">
      <c r="A4" s="34" t="s">
        <v>696</v>
      </c>
    </row>
    <row r="5" spans="1:1" x14ac:dyDescent="0.2">
      <c r="A5" s="34" t="s">
        <v>684</v>
      </c>
    </row>
    <row r="6" spans="1:1" x14ac:dyDescent="0.2">
      <c r="A6" s="34" t="s">
        <v>697</v>
      </c>
    </row>
    <row r="7" spans="1:1" x14ac:dyDescent="0.2">
      <c r="A7" s="34" t="s">
        <v>697</v>
      </c>
    </row>
    <row r="8" spans="1:1" x14ac:dyDescent="0.2">
      <c r="A8" s="34" t="s">
        <v>697</v>
      </c>
    </row>
    <row r="9" spans="1:1" x14ac:dyDescent="0.2">
      <c r="A9" s="34" t="s">
        <v>697</v>
      </c>
    </row>
    <row r="10" spans="1:1" x14ac:dyDescent="0.2">
      <c r="A10" s="34" t="s">
        <v>697</v>
      </c>
    </row>
    <row r="11" spans="1:1" x14ac:dyDescent="0.2">
      <c r="A11" s="34" t="s">
        <v>697</v>
      </c>
    </row>
    <row r="12" spans="1:1" x14ac:dyDescent="0.2">
      <c r="A12" s="34" t="s">
        <v>687</v>
      </c>
    </row>
    <row r="13" spans="1:1" x14ac:dyDescent="0.2">
      <c r="A13" s="34" t="s">
        <v>687</v>
      </c>
    </row>
    <row r="14" spans="1:1" x14ac:dyDescent="0.2">
      <c r="A14" s="34" t="s">
        <v>692</v>
      </c>
    </row>
    <row r="15" spans="1:1" x14ac:dyDescent="0.2">
      <c r="A15" s="34" t="s">
        <v>698</v>
      </c>
    </row>
    <row r="16" spans="1:1" x14ac:dyDescent="0.2">
      <c r="A16" s="34" t="s">
        <v>690</v>
      </c>
    </row>
    <row r="17" spans="1:1" x14ac:dyDescent="0.2">
      <c r="A17" s="34" t="s">
        <v>699</v>
      </c>
    </row>
    <row r="18" spans="1:1" x14ac:dyDescent="0.2">
      <c r="A18" s="34" t="s">
        <v>691</v>
      </c>
    </row>
    <row r="19" spans="1:1" x14ac:dyDescent="0.2">
      <c r="A19" s="34" t="s">
        <v>685</v>
      </c>
    </row>
    <row r="20" spans="1:1" x14ac:dyDescent="0.2">
      <c r="A20" s="34" t="s">
        <v>700</v>
      </c>
    </row>
    <row r="21" spans="1:1" x14ac:dyDescent="0.2">
      <c r="A21" s="34" t="s">
        <v>688</v>
      </c>
    </row>
    <row r="22" spans="1:1" x14ac:dyDescent="0.2">
      <c r="A22" s="34" t="s">
        <v>701</v>
      </c>
    </row>
    <row r="23" spans="1:1" x14ac:dyDescent="0.2">
      <c r="A23" s="34" t="s">
        <v>702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682</v>
      </c>
      <c r="B1" s="34" t="s">
        <v>682</v>
      </c>
    </row>
    <row r="2" spans="1:2" x14ac:dyDescent="0.2">
      <c r="A2" s="34" t="s">
        <v>242</v>
      </c>
      <c r="B2" s="34" t="s">
        <v>658</v>
      </c>
    </row>
    <row r="3" spans="1:2" x14ac:dyDescent="0.2">
      <c r="A3" s="34" t="s">
        <v>232</v>
      </c>
      <c r="B3" s="34" t="s">
        <v>656</v>
      </c>
    </row>
    <row r="4" spans="1:2" x14ac:dyDescent="0.2">
      <c r="A4" s="34" t="s">
        <v>231</v>
      </c>
      <c r="B4" s="34" t="s">
        <v>656</v>
      </c>
    </row>
    <row r="5" spans="1:2" x14ac:dyDescent="0.2">
      <c r="A5" s="34" t="s">
        <v>233</v>
      </c>
      <c r="B5" s="34" t="s">
        <v>656</v>
      </c>
    </row>
    <row r="6" spans="1:2" x14ac:dyDescent="0.2">
      <c r="A6" s="34" t="s">
        <v>234</v>
      </c>
      <c r="B6" s="34" t="s">
        <v>656</v>
      </c>
    </row>
    <row r="7" spans="1:2" x14ac:dyDescent="0.2">
      <c r="A7" s="34" t="s">
        <v>235</v>
      </c>
      <c r="B7" s="34" t="s">
        <v>656</v>
      </c>
    </row>
    <row r="8" spans="1:2" x14ac:dyDescent="0.2">
      <c r="A8" s="34" t="s">
        <v>229</v>
      </c>
      <c r="B8" s="34" t="s">
        <v>658</v>
      </c>
    </row>
    <row r="9" spans="1:2" x14ac:dyDescent="0.2">
      <c r="A9" s="34" t="s">
        <v>247</v>
      </c>
      <c r="B9" s="34" t="s">
        <v>656</v>
      </c>
    </row>
    <row r="10" spans="1:2" x14ac:dyDescent="0.2">
      <c r="A10" s="34" t="s">
        <v>245</v>
      </c>
      <c r="B10" s="34" t="s">
        <v>656</v>
      </c>
    </row>
    <row r="11" spans="1:2" x14ac:dyDescent="0.2">
      <c r="A11" s="34" t="s">
        <v>243</v>
      </c>
      <c r="B11" s="34" t="s">
        <v>658</v>
      </c>
    </row>
    <row r="12" spans="1:2" x14ac:dyDescent="0.2">
      <c r="A12" s="34" t="s">
        <v>252</v>
      </c>
      <c r="B12" s="34" t="s">
        <v>656</v>
      </c>
    </row>
    <row r="13" spans="1:2" x14ac:dyDescent="0.2">
      <c r="A13" s="34" t="s">
        <v>253</v>
      </c>
      <c r="B13" s="34" t="s">
        <v>656</v>
      </c>
    </row>
    <row r="14" spans="1:2" x14ac:dyDescent="0.2">
      <c r="A14" s="34" t="s">
        <v>240</v>
      </c>
      <c r="B14" s="34" t="s">
        <v>647</v>
      </c>
    </row>
    <row r="15" spans="1:2" x14ac:dyDescent="0.2">
      <c r="A15" s="34" t="s">
        <v>237</v>
      </c>
      <c r="B15" s="34" t="s">
        <v>656</v>
      </c>
    </row>
    <row r="16" spans="1:2" x14ac:dyDescent="0.2">
      <c r="A16" s="34" t="s">
        <v>238</v>
      </c>
      <c r="B16" s="34" t="s">
        <v>656</v>
      </c>
    </row>
    <row r="17" spans="1:2" x14ac:dyDescent="0.2">
      <c r="A17" s="34" t="s">
        <v>549</v>
      </c>
      <c r="B17" s="34" t="s">
        <v>647</v>
      </c>
    </row>
    <row r="18" spans="1:2" x14ac:dyDescent="0.2">
      <c r="A18" s="34" t="s">
        <v>241</v>
      </c>
      <c r="B18" s="34" t="s">
        <v>647</v>
      </c>
    </row>
    <row r="19" spans="1:2" x14ac:dyDescent="0.2">
      <c r="A19" s="34" t="s">
        <v>239</v>
      </c>
      <c r="B19" s="34" t="s">
        <v>647</v>
      </c>
    </row>
    <row r="20" spans="1:2" x14ac:dyDescent="0.2">
      <c r="A20" s="34" t="s">
        <v>230</v>
      </c>
      <c r="B20" s="34" t="s">
        <v>647</v>
      </c>
    </row>
    <row r="21" spans="1:2" x14ac:dyDescent="0.2">
      <c r="A21" s="34" t="s">
        <v>236</v>
      </c>
      <c r="B21" s="34" t="s">
        <v>656</v>
      </c>
    </row>
    <row r="22" spans="1:2" x14ac:dyDescent="0.2">
      <c r="A22" s="34" t="s">
        <v>246</v>
      </c>
      <c r="B22" s="34" t="s">
        <v>656</v>
      </c>
    </row>
    <row r="23" spans="1:2" x14ac:dyDescent="0.2">
      <c r="A23" s="34" t="s">
        <v>249</v>
      </c>
      <c r="B23" s="34" t="s">
        <v>647</v>
      </c>
    </row>
    <row r="24" spans="1:2" x14ac:dyDescent="0.2">
      <c r="A24" s="34" t="s">
        <v>251</v>
      </c>
      <c r="B24" s="34" t="s">
        <v>656</v>
      </c>
    </row>
    <row r="25" spans="1:2" x14ac:dyDescent="0.2">
      <c r="A25" s="34" t="s">
        <v>248</v>
      </c>
      <c r="B25" s="34" t="s">
        <v>656</v>
      </c>
    </row>
    <row r="26" spans="1:2" x14ac:dyDescent="0.2">
      <c r="A26" s="34" t="s">
        <v>244</v>
      </c>
      <c r="B26" s="34" t="s">
        <v>647</v>
      </c>
    </row>
    <row r="27" spans="1:2" x14ac:dyDescent="0.2">
      <c r="A27" s="34" t="s">
        <v>250</v>
      </c>
      <c r="B27" s="34" t="s">
        <v>647</v>
      </c>
    </row>
    <row r="28" spans="1:2" x14ac:dyDescent="0.2">
      <c r="A28" s="34" t="s">
        <v>703</v>
      </c>
      <c r="B28" s="34" t="s">
        <v>704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2021-07-10T13:22:38Z</dcterms:modified>
  <dc:language>en-US</dc:language>
</cp:coreProperties>
</file>