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"/>
    </mc:Choice>
  </mc:AlternateContent>
  <xr:revisionPtr revIDLastSave="0" documentId="13_ncr:1_{85318E08-ADF2-7544-832B-BCEF5B8C2FED}" xr6:coauthVersionLast="46" xr6:coauthVersionMax="46" xr10:uidLastSave="{00000000-0000-0000-0000-000000000000}"/>
  <bookViews>
    <workbookView xWindow="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</workbook>
</file>

<file path=xl/calcChain.xml><?xml version="1.0" encoding="utf-8"?>
<calcChain xmlns="http://schemas.openxmlformats.org/spreadsheetml/2006/main">
  <c r="V5" i="4" l="1"/>
  <c r="W5" i="4" s="1"/>
  <c r="P5" i="4" s="1"/>
  <c r="U5" i="4"/>
  <c r="T5" i="4"/>
  <c r="R5" i="4"/>
  <c r="A5" i="4"/>
  <c r="X4" i="4"/>
  <c r="N4" i="4" s="1"/>
  <c r="V4" i="4"/>
  <c r="W4" i="4" s="1"/>
  <c r="U4" i="4"/>
  <c r="T4" i="4"/>
  <c r="R4" i="4"/>
  <c r="Q4" i="4"/>
  <c r="P4" i="4"/>
  <c r="J4" i="4"/>
  <c r="V38" i="4"/>
  <c r="W38" i="4" s="1"/>
  <c r="P38" i="4" s="1"/>
  <c r="U38" i="4"/>
  <c r="T38" i="4"/>
  <c r="R38" i="4"/>
  <c r="A38" i="4"/>
  <c r="X37" i="4"/>
  <c r="N37" i="4" s="1"/>
  <c r="V37" i="4"/>
  <c r="W37" i="4" s="1"/>
  <c r="U37" i="4"/>
  <c r="T37" i="4"/>
  <c r="R37" i="4"/>
  <c r="Q37" i="4"/>
  <c r="P37" i="4"/>
  <c r="J37" i="4"/>
  <c r="V36" i="4"/>
  <c r="U36" i="4"/>
  <c r="T36" i="4"/>
  <c r="R36" i="4"/>
  <c r="A36" i="4"/>
  <c r="X35" i="4"/>
  <c r="N35" i="4" s="1"/>
  <c r="V35" i="4"/>
  <c r="U35" i="4"/>
  <c r="T35" i="4"/>
  <c r="R35" i="4"/>
  <c r="Q35" i="4"/>
  <c r="P35" i="4"/>
  <c r="J35" i="4"/>
  <c r="V34" i="4"/>
  <c r="U34" i="4"/>
  <c r="T34" i="4"/>
  <c r="R34" i="4"/>
  <c r="A34" i="4"/>
  <c r="X33" i="4"/>
  <c r="N33" i="4" s="1"/>
  <c r="V33" i="4"/>
  <c r="W33" i="4" s="1"/>
  <c r="U33" i="4"/>
  <c r="T33" i="4"/>
  <c r="R33" i="4"/>
  <c r="Q33" i="4"/>
  <c r="P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2" i="4"/>
  <c r="U22" i="4"/>
  <c r="T22" i="4"/>
  <c r="R22" i="4"/>
  <c r="A22" i="4"/>
  <c r="X21" i="4"/>
  <c r="N21" i="4" s="1"/>
  <c r="V21" i="4"/>
  <c r="W21" i="4" s="1"/>
  <c r="U21" i="4"/>
  <c r="T21" i="4"/>
  <c r="R21" i="4"/>
  <c r="Q21" i="4"/>
  <c r="P21" i="4"/>
  <c r="J21" i="4"/>
  <c r="V20" i="4"/>
  <c r="U20" i="4"/>
  <c r="T20" i="4"/>
  <c r="R20" i="4"/>
  <c r="A20" i="4"/>
  <c r="X19" i="4"/>
  <c r="N19" i="4" s="1"/>
  <c r="V19" i="4"/>
  <c r="W19" i="4" s="1"/>
  <c r="U19" i="4"/>
  <c r="T19" i="4"/>
  <c r="R19" i="4"/>
  <c r="Q19" i="4"/>
  <c r="P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J17" i="4"/>
  <c r="V16" i="4"/>
  <c r="U16" i="4"/>
  <c r="T16" i="4"/>
  <c r="R16" i="4"/>
  <c r="A16" i="4"/>
  <c r="X15" i="4"/>
  <c r="N15" i="4" s="1"/>
  <c r="V15" i="4"/>
  <c r="U15" i="4"/>
  <c r="T15" i="4"/>
  <c r="R15" i="4"/>
  <c r="Q15" i="4"/>
  <c r="P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J9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V28" i="4"/>
  <c r="U28" i="4"/>
  <c r="T28" i="4"/>
  <c r="R28" i="4"/>
  <c r="A28" i="4"/>
  <c r="X27" i="4"/>
  <c r="N27" i="4" s="1"/>
  <c r="V27" i="4"/>
  <c r="U27" i="4"/>
  <c r="T27" i="4"/>
  <c r="R27" i="4"/>
  <c r="Q27" i="4"/>
  <c r="P27" i="4"/>
  <c r="J27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J6" i="4"/>
  <c r="X7" i="4"/>
  <c r="N7" i="4" s="1"/>
  <c r="V7" i="4"/>
  <c r="U7" i="4"/>
  <c r="T7" i="4"/>
  <c r="R7" i="4"/>
  <c r="Q7" i="4"/>
  <c r="P7" i="4"/>
  <c r="J7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X27" i="3"/>
  <c r="N27" i="3" s="1"/>
  <c r="V27" i="3"/>
  <c r="U27" i="3"/>
  <c r="T27" i="3"/>
  <c r="R27" i="3"/>
  <c r="Q27" i="3"/>
  <c r="P27" i="3"/>
  <c r="J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V10" i="3"/>
  <c r="U10" i="3"/>
  <c r="T10" i="3"/>
  <c r="R10" i="3"/>
  <c r="A10" i="3"/>
  <c r="X11" i="3"/>
  <c r="N11" i="3" s="1"/>
  <c r="V11" i="3"/>
  <c r="U11" i="3"/>
  <c r="T11" i="3"/>
  <c r="R11" i="3"/>
  <c r="Q11" i="3"/>
  <c r="P11" i="3"/>
  <c r="J11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1" i="2"/>
  <c r="E71" i="2"/>
  <c r="G71" i="2" s="1"/>
  <c r="F70" i="2"/>
  <c r="E70" i="2"/>
  <c r="G70" i="2" s="1"/>
  <c r="F69" i="2"/>
  <c r="E69" i="2"/>
  <c r="G69" i="2" s="1"/>
  <c r="F66" i="2"/>
  <c r="E66" i="2"/>
  <c r="H66" i="2" s="1"/>
  <c r="H65" i="2"/>
  <c r="F65" i="2"/>
  <c r="E65" i="2"/>
  <c r="F64" i="2"/>
  <c r="E64" i="2"/>
  <c r="H64" i="2" s="1"/>
  <c r="F63" i="2"/>
  <c r="E63" i="2"/>
  <c r="H63" i="2" s="1"/>
  <c r="K62" i="2"/>
  <c r="L62" i="2" s="1"/>
  <c r="F62" i="2"/>
  <c r="E62" i="2"/>
  <c r="F59" i="2"/>
  <c r="E59" i="2"/>
  <c r="G59" i="2" s="1"/>
  <c r="K59" i="2" s="1"/>
  <c r="L59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G33" i="2"/>
  <c r="F33" i="2"/>
  <c r="E33" i="2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6" i="3"/>
  <c r="A21" i="3"/>
  <c r="A15" i="3"/>
  <c r="W35" i="4" l="1"/>
  <c r="N5" i="4"/>
  <c r="W29" i="4"/>
  <c r="W34" i="4"/>
  <c r="P34" i="4" s="1"/>
  <c r="W32" i="4"/>
  <c r="P32" i="4" s="1"/>
  <c r="W31" i="4"/>
  <c r="W30" i="4"/>
  <c r="P30" i="4" s="1"/>
  <c r="W20" i="4"/>
  <c r="P20" i="4" s="1"/>
  <c r="W36" i="4"/>
  <c r="P36" i="4" s="1"/>
  <c r="W18" i="4"/>
  <c r="P18" i="4" s="1"/>
  <c r="W17" i="4"/>
  <c r="W22" i="4"/>
  <c r="P22" i="4" s="1"/>
  <c r="W11" i="4"/>
  <c r="W16" i="4"/>
  <c r="P16" i="4" s="1"/>
  <c r="W15" i="4"/>
  <c r="W9" i="4"/>
  <c r="W14" i="4"/>
  <c r="P14" i="4" s="1"/>
  <c r="W10" i="4"/>
  <c r="P10" i="4" s="1"/>
  <c r="W13" i="4"/>
  <c r="W12" i="4"/>
  <c r="P12" i="4" s="1"/>
  <c r="W6" i="4"/>
  <c r="W42" i="4"/>
  <c r="W52" i="4"/>
  <c r="W43" i="4"/>
  <c r="W7" i="4"/>
  <c r="W41" i="4"/>
  <c r="W44" i="4"/>
  <c r="W72" i="4"/>
  <c r="W80" i="4"/>
  <c r="W85" i="4"/>
  <c r="W87" i="4"/>
  <c r="W92" i="4"/>
  <c r="W75" i="4"/>
  <c r="W79" i="4"/>
  <c r="W86" i="4"/>
  <c r="W117" i="4"/>
  <c r="W118" i="4"/>
  <c r="W119" i="4"/>
  <c r="W40" i="4"/>
  <c r="W60" i="4"/>
  <c r="W93" i="4"/>
  <c r="W94" i="4"/>
  <c r="W95" i="4"/>
  <c r="W96" i="4"/>
  <c r="W100" i="4"/>
  <c r="W105" i="4"/>
  <c r="W106" i="4"/>
  <c r="W107" i="4"/>
  <c r="W108" i="4"/>
  <c r="W109" i="4"/>
  <c r="W57" i="4"/>
  <c r="W58" i="4"/>
  <c r="W59" i="4"/>
  <c r="W23" i="4"/>
  <c r="W61" i="4"/>
  <c r="W62" i="4"/>
  <c r="W63" i="4"/>
  <c r="W70" i="4"/>
  <c r="W71" i="4"/>
  <c r="W64" i="4"/>
  <c r="W68" i="4"/>
  <c r="W113" i="4"/>
  <c r="W114" i="4"/>
  <c r="W115" i="4"/>
  <c r="W116" i="4"/>
  <c r="W84" i="4"/>
  <c r="W48" i="4"/>
  <c r="W88" i="4"/>
  <c r="W89" i="4"/>
  <c r="W104" i="4"/>
  <c r="W27" i="4"/>
  <c r="W53" i="4"/>
  <c r="W54" i="4"/>
  <c r="W55" i="4"/>
  <c r="W56" i="4"/>
  <c r="W65" i="4"/>
  <c r="W66" i="4"/>
  <c r="W67" i="4"/>
  <c r="W81" i="4"/>
  <c r="W82" i="4"/>
  <c r="W83" i="4"/>
  <c r="W101" i="4"/>
  <c r="W102" i="4"/>
  <c r="W103" i="4"/>
  <c r="W49" i="4"/>
  <c r="W50" i="4"/>
  <c r="W51" i="4"/>
  <c r="W76" i="4"/>
  <c r="W90" i="4"/>
  <c r="W91" i="4"/>
  <c r="W110" i="4"/>
  <c r="W111" i="4"/>
  <c r="W112" i="4"/>
  <c r="W25" i="4"/>
  <c r="W39" i="4"/>
  <c r="W2" i="4"/>
  <c r="W45" i="4"/>
  <c r="W46" i="4"/>
  <c r="W47" i="4"/>
  <c r="W77" i="4"/>
  <c r="W97" i="4"/>
  <c r="W98" i="4"/>
  <c r="W99" i="4"/>
  <c r="W35" i="3"/>
  <c r="W84" i="3"/>
  <c r="W100" i="3"/>
  <c r="W103" i="3"/>
  <c r="W105" i="3"/>
  <c r="W106" i="3"/>
  <c r="A12" i="3"/>
  <c r="A14" i="3"/>
  <c r="W51" i="3" l="1"/>
  <c r="W71" i="3"/>
  <c r="W73" i="3"/>
  <c r="W68" i="3"/>
  <c r="W83" i="3"/>
  <c r="W27" i="3"/>
  <c r="W6" i="3"/>
  <c r="W52" i="3"/>
  <c r="W75" i="3"/>
  <c r="W91" i="3"/>
  <c r="W95" i="3"/>
  <c r="W5" i="3"/>
  <c r="W8" i="3"/>
  <c r="W12" i="3"/>
  <c r="W43" i="3"/>
  <c r="W59" i="3"/>
  <c r="W63" i="3"/>
  <c r="W99" i="3"/>
  <c r="W7" i="3"/>
  <c r="W9" i="3"/>
  <c r="W36" i="3"/>
  <c r="W67" i="3"/>
  <c r="A11" i="3"/>
  <c r="A5" i="3"/>
  <c r="A6" i="3"/>
  <c r="A8" i="3"/>
  <c r="A22" i="3"/>
  <c r="A3" i="3"/>
  <c r="A17" i="3"/>
  <c r="A4" i="3"/>
  <c r="A2" i="3"/>
  <c r="A7" i="3"/>
  <c r="A18" i="3"/>
  <c r="S2" i="3"/>
  <c r="A20" i="3"/>
  <c r="A24" i="3"/>
  <c r="A9" i="3"/>
  <c r="W10" i="3" l="1"/>
  <c r="P10" i="3" s="1"/>
  <c r="W26" i="3"/>
  <c r="W29" i="3"/>
  <c r="W37" i="3"/>
  <c r="W47" i="3"/>
  <c r="W49" i="3"/>
  <c r="W55" i="3"/>
  <c r="W57" i="3"/>
  <c r="W58" i="3"/>
  <c r="W79" i="3"/>
  <c r="W87" i="3"/>
  <c r="W89" i="3"/>
  <c r="W90" i="3"/>
  <c r="W21" i="3"/>
  <c r="W31" i="3"/>
  <c r="W33" i="3"/>
  <c r="W39" i="3"/>
  <c r="W42" i="3"/>
  <c r="W45" i="3"/>
  <c r="W53" i="3"/>
  <c r="W74" i="3"/>
  <c r="W32" i="3"/>
  <c r="W70" i="3"/>
  <c r="W80" i="3"/>
  <c r="W86" i="3"/>
  <c r="W96" i="3"/>
  <c r="W102" i="3"/>
  <c r="W48" i="3"/>
  <c r="W54" i="3"/>
  <c r="W64" i="3"/>
  <c r="W85" i="3"/>
  <c r="W101" i="3"/>
  <c r="W2" i="3"/>
  <c r="W3" i="3"/>
  <c r="W4" i="3"/>
  <c r="W13" i="3"/>
  <c r="P13" i="3" s="1"/>
  <c r="W14" i="3"/>
  <c r="W28" i="3"/>
  <c r="W34" i="3"/>
  <c r="W44" i="3"/>
  <c r="W50" i="3"/>
  <c r="W60" i="3"/>
  <c r="W65" i="3"/>
  <c r="W66" i="3"/>
  <c r="W76" i="3"/>
  <c r="W81" i="3"/>
  <c r="W82" i="3"/>
  <c r="W92" i="3"/>
  <c r="W97" i="3"/>
  <c r="W98" i="3"/>
  <c r="W11" i="3"/>
  <c r="W38" i="3"/>
  <c r="W69" i="3"/>
  <c r="W15" i="3"/>
  <c r="W16" i="3"/>
  <c r="W17" i="3"/>
  <c r="W30" i="3"/>
  <c r="W40" i="3"/>
  <c r="W41" i="3"/>
  <c r="W46" i="3"/>
  <c r="W56" i="3"/>
  <c r="W61" i="3"/>
  <c r="W62" i="3"/>
  <c r="W72" i="3"/>
  <c r="W77" i="3"/>
  <c r="W78" i="3"/>
  <c r="W88" i="3"/>
  <c r="W94" i="3"/>
  <c r="W104" i="3"/>
  <c r="K2" i="2"/>
  <c r="L2" i="2" s="1"/>
  <c r="K11" i="2"/>
  <c r="L11" i="2" s="1"/>
  <c r="K23" i="2"/>
  <c r="L23" i="2" s="1"/>
  <c r="K4" i="2"/>
  <c r="L4" i="2" s="1"/>
  <c r="K42" i="2"/>
  <c r="L42" i="2" s="1"/>
  <c r="K69" i="2"/>
  <c r="L69" i="2" s="1"/>
  <c r="W20" i="3"/>
  <c r="W22" i="3"/>
  <c r="W23" i="3"/>
  <c r="P23" i="3" s="1"/>
  <c r="W18" i="3"/>
  <c r="W19" i="3"/>
  <c r="P19" i="3" s="1"/>
  <c r="W24" i="3"/>
  <c r="W25" i="3"/>
  <c r="P25" i="3" s="1"/>
  <c r="W93" i="3"/>
  <c r="W3" i="4"/>
  <c r="P3" i="4" s="1"/>
  <c r="W8" i="4"/>
  <c r="P8" i="4" s="1"/>
  <c r="W24" i="4"/>
  <c r="P24" i="4" s="1"/>
  <c r="W26" i="4"/>
  <c r="P26" i="4" s="1"/>
  <c r="W73" i="4"/>
  <c r="W78" i="4"/>
  <c r="W69" i="4"/>
  <c r="W74" i="4"/>
  <c r="W28" i="4"/>
  <c r="P28" i="4" s="1"/>
  <c r="A4" i="4"/>
  <c r="Q5" i="4"/>
  <c r="A21" i="4"/>
  <c r="A9" i="4"/>
  <c r="Q24" i="4"/>
  <c r="A17" i="4"/>
  <c r="Q19" i="3"/>
  <c r="A15" i="4"/>
  <c r="A11" i="4"/>
  <c r="Q32" i="4"/>
  <c r="Q38" i="4"/>
  <c r="Q16" i="4"/>
  <c r="Q34" i="4"/>
  <c r="Q25" i="3"/>
  <c r="Q10" i="4"/>
  <c r="A13" i="4"/>
  <c r="A23" i="4"/>
  <c r="A25" i="4"/>
  <c r="Q20" i="4"/>
  <c r="A19" i="4"/>
  <c r="Q14" i="4"/>
  <c r="A7" i="4"/>
  <c r="Q8" i="4"/>
  <c r="A27" i="4"/>
  <c r="A35" i="4"/>
  <c r="Q13" i="3"/>
  <c r="Q26" i="4"/>
  <c r="A33" i="4"/>
  <c r="Q18" i="4"/>
  <c r="Q36" i="4"/>
  <c r="A37" i="4"/>
  <c r="Q30" i="4"/>
  <c r="Q3" i="4"/>
  <c r="Q12" i="4"/>
  <c r="Q23" i="3"/>
  <c r="A29" i="4"/>
  <c r="S3" i="3"/>
  <c r="A2" i="4"/>
  <c r="Q22" i="4"/>
  <c r="A6" i="4"/>
  <c r="A31" i="4"/>
  <c r="Q28" i="4"/>
  <c r="Q10" i="3"/>
  <c r="S10" i="3" l="1"/>
  <c r="S13" i="3"/>
  <c r="S25" i="3"/>
  <c r="S19" i="3"/>
  <c r="S23" i="3"/>
  <c r="S14" i="3"/>
  <c r="S11" i="3"/>
  <c r="S4" i="3"/>
  <c r="S20" i="3"/>
  <c r="S21" i="3" s="1"/>
  <c r="S26" i="3"/>
  <c r="S24" i="3"/>
  <c r="S15" i="3"/>
  <c r="S16" i="3" s="1"/>
  <c r="J25" i="3"/>
  <c r="X25" i="3"/>
  <c r="N38" i="4" l="1"/>
  <c r="N36" i="4"/>
  <c r="N34" i="4"/>
  <c r="N32" i="4"/>
  <c r="N30" i="4"/>
  <c r="N28" i="4"/>
  <c r="N26" i="4"/>
  <c r="N24" i="4"/>
  <c r="N22" i="4"/>
  <c r="N20" i="4"/>
  <c r="N18" i="4"/>
  <c r="N16" i="4"/>
  <c r="N14" i="4"/>
  <c r="N12" i="4"/>
  <c r="N10" i="4"/>
  <c r="N8" i="4"/>
  <c r="N3" i="4"/>
  <c r="N10" i="3"/>
  <c r="N19" i="3"/>
  <c r="N23" i="3"/>
  <c r="N25" i="3"/>
  <c r="N13" i="3"/>
  <c r="S22" i="3"/>
  <c r="S5" i="3"/>
  <c r="S12" i="3"/>
  <c r="S17" i="3"/>
  <c r="S27" i="3"/>
  <c r="S28" i="3"/>
  <c r="S2" i="4"/>
  <c r="J23" i="3"/>
  <c r="X23" i="3"/>
  <c r="X13" i="3"/>
  <c r="J13" i="3"/>
  <c r="S3" i="4"/>
  <c r="S4" i="4" s="1"/>
  <c r="X3" i="4"/>
  <c r="J3" i="4"/>
  <c r="S29" i="3"/>
  <c r="S30" i="3" s="1"/>
  <c r="S18" i="3"/>
  <c r="S6" i="3"/>
  <c r="J19" i="3"/>
  <c r="X19" i="3"/>
  <c r="S7" i="3"/>
  <c r="S31" i="3"/>
  <c r="S32" i="3"/>
  <c r="S8" i="3"/>
  <c r="S9" i="3"/>
  <c r="S33" i="3"/>
  <c r="S34" i="3" s="1"/>
  <c r="X10" i="3"/>
  <c r="J10" i="3"/>
  <c r="S35" i="3"/>
  <c r="S36" i="3"/>
  <c r="S37" i="3"/>
  <c r="S38" i="3"/>
  <c r="S39" i="3" s="1"/>
  <c r="S40" i="3"/>
  <c r="S41" i="3" s="1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 s="1"/>
  <c r="S56" i="3"/>
  <c r="S57" i="3" s="1"/>
  <c r="S58" i="3"/>
  <c r="S59" i="3" s="1"/>
  <c r="S60" i="3"/>
  <c r="S61" i="3" s="1"/>
  <c r="S62" i="3"/>
  <c r="S63" i="3" s="1"/>
  <c r="S64" i="3"/>
  <c r="S65" i="3" s="1"/>
  <c r="S66" i="3"/>
  <c r="S67" i="3" s="1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5" i="4"/>
  <c r="S6" i="4" s="1"/>
  <c r="S7" i="4" s="1"/>
  <c r="J5" i="4"/>
  <c r="X5" i="4"/>
  <c r="S8" i="4"/>
  <c r="J8" i="4"/>
  <c r="X8" i="4"/>
  <c r="S9" i="4"/>
  <c r="S10" i="4"/>
  <c r="X10" i="4"/>
  <c r="J10" i="4"/>
  <c r="S11" i="4"/>
  <c r="S12" i="4"/>
  <c r="X12" i="4"/>
  <c r="J12" i="4"/>
  <c r="S13" i="4"/>
  <c r="S14" i="4"/>
  <c r="X14" i="4"/>
  <c r="J14" i="4"/>
  <c r="S15" i="4"/>
  <c r="S16" i="4"/>
  <c r="J16" i="4"/>
  <c r="X16" i="4"/>
  <c r="S17" i="4"/>
  <c r="S18" i="4"/>
  <c r="J18" i="4"/>
  <c r="X18" i="4"/>
  <c r="S19" i="4"/>
  <c r="S20" i="4"/>
  <c r="X20" i="4"/>
  <c r="J20" i="4"/>
  <c r="S21" i="4"/>
  <c r="S22" i="4"/>
  <c r="J22" i="4"/>
  <c r="X22" i="4"/>
  <c r="S23" i="4"/>
  <c r="S24" i="4"/>
  <c r="J24" i="4"/>
  <c r="X24" i="4"/>
  <c r="S25" i="4"/>
  <c r="S26" i="4"/>
  <c r="J26" i="4"/>
  <c r="X26" i="4"/>
  <c r="S27" i="4"/>
  <c r="S28" i="4"/>
  <c r="J28" i="4"/>
  <c r="X28" i="4"/>
  <c r="S29" i="4"/>
  <c r="S30" i="4"/>
  <c r="J30" i="4"/>
  <c r="X30" i="4"/>
  <c r="S31" i="4"/>
  <c r="S32" i="4"/>
  <c r="J32" i="4"/>
  <c r="X32" i="4"/>
  <c r="S33" i="4"/>
  <c r="S34" i="4"/>
  <c r="X34" i="4"/>
  <c r="J34" i="4"/>
  <c r="S35" i="4"/>
  <c r="S36" i="4"/>
  <c r="X36" i="4"/>
  <c r="J36" i="4"/>
  <c r="S37" i="4"/>
  <c r="S38" i="4"/>
  <c r="J38" i="4"/>
  <c r="X38" i="4"/>
  <c r="S39" i="4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</calcChain>
</file>

<file path=xl/sharedStrings.xml><?xml version="1.0" encoding="utf-8"?>
<sst xmlns="http://schemas.openxmlformats.org/spreadsheetml/2006/main" count="3612" uniqueCount="692">
  <si>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</si>
  <si>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</si>
  <si>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</si>
  <si>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</si>
  <si>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</si>
  <si>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</si>
  <si>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</si>
  <si>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</si>
  <si>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</si>
  <si>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</si>
  <si>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</si>
  <si>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</si>
  <si>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</si>
  <si>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</si>
  <si>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</si>
  <si>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</si>
  <si>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</si>
  <si>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</si>
  <si>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</si>
  <si>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</si>
  <si>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</si>
  <si>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</si>
  <si>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</si>
  <si>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</si>
  <si>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</si>
  <si>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</si>
  <si>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</si>
  <si>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</si>
  <si>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</si>
  <si>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</si>
  <si>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</si>
  <si>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</si>
  <si>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</si>
  <si>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</si>
  <si>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</si>
  <si>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</si>
  <si>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</si>
  <si>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</si>
  <si>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</si>
  <si>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</si>
  <si>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</si>
  <si>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</si>
  <si>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</si>
  <si>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</si>
  <si>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</si>
  <si>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</si>
  <si>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</si>
  <si>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</si>
  <si>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</si>
  <si>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</si>
  <si>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</si>
  <si>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</si>
  <si>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</si>
  <si>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</si>
  <si>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</si>
  <si>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</si>
  <si>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</si>
  <si>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</si>
  <si>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</si>
  <si>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</si>
  <si>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</si>
  <si>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</si>
  <si>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</si>
  <si>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</si>
  <si>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</si>
  <si>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</si>
  <si>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</si>
  <si>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</si>
  <si>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</si>
  <si>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</si>
  <si>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</si>
  <si>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</si>
  <si>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</si>
  <si>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</si>
  <si>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</si>
  <si>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</si>
  <si>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</si>
  <si>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</si>
  <si>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</si>
  <si>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</si>
  <si>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</si>
  <si>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</si>
  <si>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</si>
  <si>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</si>
  <si>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</si>
  <si>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</si>
  <si>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</si>
  <si>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</si>
  <si>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</si>
  <si>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</si>
  <si>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</si>
  <si>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</si>
  <si>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</si>
  <si>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</si>
  <si>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</si>
  <si>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</si>
  <si>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</si>
  <si>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</si>
  <si>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</si>
  <si>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</si>
  <si>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</si>
  <si>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</si>
  <si>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</si>
  <si>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</si>
  <si>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</si>
  <si>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</si>
  <si>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</si>
  <si>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</si>
  <si>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</si>
  <si>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</si>
  <si>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</si>
  <si>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</si>
  <si>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</si>
  <si>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</si>
  <si>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</si>
  <si>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</si>
  <si>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</si>
  <si>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</si>
  <si>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</si>
  <si>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</si>
  <si>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</si>
  <si>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</si>
  <si>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</si>
  <si>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</si>
  <si>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</si>
  <si>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</si>
  <si>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</si>
  <si>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</si>
  <si>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</si>
  <si>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</si>
  <si>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</si>
  <si>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</si>
  <si>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</si>
  <si>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</si>
  <si>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</si>
  <si>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</si>
  <si>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</si>
  <si>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</si>
  <si>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</si>
  <si>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</si>
  <si>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</si>
  <si>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</si>
  <si>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</si>
  <si>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</si>
  <si>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</si>
  <si>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</si>
  <si>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</si>
  <si>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</si>
  <si>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</si>
  <si>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</si>
  <si>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</si>
  <si>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</si>
  <si>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</si>
  <si>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</si>
  <si>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</si>
  <si>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</si>
  <si>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</si>
  <si>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</si>
  <si>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</si>
  <si>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</si>
  <si>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</si>
  <si>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</si>
  <si>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</si>
  <si>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</si>
  <si>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</si>
  <si>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</si>
  <si>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</si>
  <si>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</si>
  <si>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</si>
  <si>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</si>
  <si>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</si>
  <si>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</si>
  <si>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</si>
  <si>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</si>
  <si>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</si>
  <si>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</si>
  <si>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</si>
  <si>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</si>
  <si>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</si>
  <si>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</si>
  <si>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</si>
  <si>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</si>
  <si>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</si>
  <si>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</si>
  <si>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</si>
  <si>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</si>
  <si>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</si>
  <si>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</si>
  <si>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</si>
  <si>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</si>
  <si>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</si>
  <si>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</si>
  <si>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</si>
  <si>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</si>
  <si>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</si>
  <si>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</si>
  <si>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</si>
  <si>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</si>
  <si>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</si>
  <si>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</si>
  <si>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</si>
  <si>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</si>
  <si>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</si>
  <si>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</si>
  <si>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</si>
  <si>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</si>
  <si>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</si>
  <si>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</si>
  <si>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</si>
  <si>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</si>
  <si>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</si>
  <si>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</si>
  <si>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</si>
  <si>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</si>
  <si>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</si>
  <si>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</si>
  <si>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</si>
  <si>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</si>
  <si>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</si>
  <si>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</si>
  <si>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</si>
  <si>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</si>
  <si>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</si>
  <si>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</si>
  <si>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</si>
  <si>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</si>
  <si>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</si>
  <si>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</si>
  <si>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</si>
  <si>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</si>
  <si>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</si>
  <si>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</si>
  <si>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</si>
  <si>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</si>
  <si>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</si>
  <si>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</si>
  <si>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</si>
  <si>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</si>
  <si>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</si>
  <si>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</si>
  <si>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</si>
  <si>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</si>
  <si>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</si>
  <si>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</si>
  <si>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</si>
  <si>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</si>
  <si>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</si>
  <si>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</si>
  <si>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</si>
  <si>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</si>
  <si>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</si>
  <si>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</si>
  <si>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</si>
  <si>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</si>
  <si>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</si>
  <si>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</si>
  <si>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</si>
  <si>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</si>
  <si>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</si>
  <si>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</si>
  <si>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</si>
  <si>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</si>
  <si>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</si>
  <si>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</si>
  <si>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</si>
  <si>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</si>
  <si>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</si>
  <si>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</si>
  <si>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</si>
  <si>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</si>
  <si>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</si>
  <si>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</si>
  <si>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</si>
  <si>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</si>
  <si>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</si>
  <si>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</si>
  <si>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</si>
  <si>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</si>
  <si>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</si>
  <si>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</si>
  <si>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</si>
  <si>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</si>
  <si>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</si>
  <si>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</si>
  <si>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</si>
  <si>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</si>
  <si>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</si>
  <si>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</si>
  <si>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</si>
  <si>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</si>
  <si>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</si>
  <si>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</si>
  <si>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</si>
  <si>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</si>
  <si>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</si>
  <si>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</si>
  <si>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</si>
  <si>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</si>
  <si>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</si>
  <si>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</si>
  <si>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</si>
  <si>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</si>
  <si>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</si>
  <si>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</si>
  <si>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</si>
  <si>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</si>
  <si>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</si>
  <si>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</si>
  <si>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</si>
  <si>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</si>
  <si>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</si>
  <si>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</si>
  <si>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</si>
  <si>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</si>
  <si>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</si>
  <si>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</si>
  <si>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</si>
  <si>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</si>
  <si>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</si>
  <si>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</si>
  <si>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</si>
  <si>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</si>
  <si>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</si>
  <si>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</si>
  <si>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</si>
  <si>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</si>
  <si>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</si>
  <si>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</si>
  <si>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</si>
  <si>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</si>
  <si>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</si>
  <si>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</si>
  <si>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</si>
  <si>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</si>
  <si>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</si>
  <si>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</si>
  <si>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</si>
  <si>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</si>
  <si>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</si>
  <si>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</si>
  <si>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</si>
  <si>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</si>
  <si>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</si>
  <si>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</si>
  <si>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</si>
  <si>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</si>
  <si>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</si>
  <si>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</si>
  <si>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</si>
  <si>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</si>
  <si>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</si>
  <si>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</si>
  <si>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</si>
  <si>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</si>
  <si>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</si>
  <si>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</si>
  <si>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</si>
  <si>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</si>
  <si>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</si>
  <si>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</si>
  <si>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</si>
  <si>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</si>
  <si>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</si>
  <si>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</si>
  <si>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</si>
  <si>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</si>
  <si>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</si>
  <si>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</si>
  <si>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</si>
  <si>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</si>
  <si>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</si>
  <si>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</si>
  <si>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</si>
  <si>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</si>
  <si>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</si>
  <si>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</si>
  <si>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</si>
  <si>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</si>
  <si>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</si>
  <si>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</si>
  <si>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</si>
  <si>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</si>
  <si>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</si>
  <si>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</si>
  <si>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</si>
  <si>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</si>
  <si>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</si>
  <si>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</si>
  <si>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</si>
  <si>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</si>
  <si>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</si>
  <si>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</si>
  <si>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</si>
  <si>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</si>
  <si>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</si>
  <si>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</si>
  <si>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</si>
  <si>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</si>
  <si>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</si>
  <si>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</si>
  <si>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</si>
  <si>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</si>
  <si>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</si>
  <si>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</si>
  <si>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</si>
  <si>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</si>
  <si>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</si>
  <si>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</si>
  <si>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</si>
  <si>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</si>
  <si>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</si>
  <si>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</si>
  <si>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</si>
  <si>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</si>
  <si>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</si>
  <si>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</si>
  <si>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</si>
  <si>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</si>
  <si>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</si>
  <si>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</si>
  <si>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</si>
  <si>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</si>
  <si>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</si>
  <si>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</si>
  <si>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</si>
  <si>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</si>
  <si>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</si>
  <si>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</si>
  <si>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</si>
  <si>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</si>
  <si>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</si>
  <si>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</si>
  <si>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</si>
  <si>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</si>
  <si>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</si>
  <si>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</si>
  <si>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</si>
  <si>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</si>
  <si>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</si>
  <si>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</si>
  <si>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</si>
  <si>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</si>
  <si>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17.02.21</t>
  </si>
  <si>
    <t>Сводная заявка на 18.02.21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</si>
  <si>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</si>
  <si>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</si>
  <si>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</si>
  <si>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</si>
  <si>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</si>
  <si>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</si>
  <si>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</si>
  <si>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</si>
  <si>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</si>
  <si>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</si>
  <si>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</si>
  <si>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</si>
  <si>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</si>
  <si>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</si>
  <si>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</si>
  <si>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</si>
  <si>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12 февраля</t>
  </si>
  <si>
    <t>на 13 февраля</t>
  </si>
  <si>
    <t>на 14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</si>
  <si>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</si>
  <si>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</si>
  <si>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</si>
  <si>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</si>
  <si>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</si>
  <si>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</si>
  <si>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</si>
  <si>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</si>
  <si>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</si>
  <si>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</si>
  <si>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</si>
  <si>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</si>
  <si>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</si>
  <si>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</si>
  <si>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</si>
  <si>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</si>
  <si>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</si>
  <si>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</si>
  <si>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</si>
  <si>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</si>
  <si>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</si>
  <si>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</si>
  <si>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</si>
  <si>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</si>
  <si>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</si>
  <si>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</si>
  <si>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</si>
  <si>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</si>
  <si>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</si>
  <si>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</si>
  <si>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</si>
  <si>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</si>
  <si>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</si>
  <si>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</si>
  <si>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</si>
  <si>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</si>
  <si>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</si>
  <si>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</si>
  <si>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</si>
  <si>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</si>
  <si>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</si>
  <si>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</si>
  <si>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</si>
  <si>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</si>
  <si>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</si>
  <si>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</si>
  <si>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</si>
  <si>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</si>
  <si>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</si>
  <si>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</si>
  <si>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</si>
  <si>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</si>
  <si>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</si>
  <si>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</si>
  <si>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</si>
  <si>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</si>
  <si>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</si>
  <si>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</si>
  <si>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</si>
  <si>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</si>
  <si>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</si>
  <si>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</si>
  <si>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</si>
  <si>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</si>
  <si>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</si>
  <si>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</si>
  <si>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</si>
  <si>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</si>
  <si>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</si>
  <si>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</si>
  <si>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</si>
  <si>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</si>
  <si>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</si>
  <si>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</si>
  <si>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</si>
  <si>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</si>
  <si>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</si>
  <si>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</si>
  <si>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</si>
  <si>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</si>
  <si>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</si>
  <si>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</si>
  <si>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</si>
  <si>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</si>
  <si>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</si>
  <si>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</si>
  <si>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</si>
  <si>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</si>
  <si>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</si>
  <si>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</si>
  <si>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</si>
  <si>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</si>
  <si>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</si>
  <si>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</si>
  <si>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</si>
  <si>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</si>
  <si>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</si>
  <si>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</si>
  <si>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</si>
  <si>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</si>
  <si>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</si>
  <si>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</si>
  <si>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</si>
  <si>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</si>
  <si>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</si>
  <si>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</si>
  <si>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</si>
  <si>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</si>
  <si>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</si>
  <si>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</si>
  <si>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</si>
  <si>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</si>
  <si>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</si>
  <si>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</si>
  <si>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</si>
  <si>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</si>
  <si>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</si>
  <si>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</si>
  <si>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</si>
  <si>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</si>
  <si>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</si>
  <si>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</si>
  <si>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</si>
  <si>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</si>
  <si>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</si>
  <si>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</si>
  <si>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</si>
  <si>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</si>
  <si>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</si>
  <si>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</si>
  <si>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</si>
  <si>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</si>
  <si>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</si>
  <si>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</si>
  <si>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</si>
  <si>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</si>
  <si>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</si>
  <si>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</si>
  <si>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</si>
  <si>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</si>
  <si>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</si>
  <si>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</si>
  <si>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</si>
  <si>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</si>
  <si>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</si>
  <si>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</si>
  <si>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</si>
  <si>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</si>
  <si>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</si>
  <si>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</si>
  <si>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</si>
  <si>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</si>
  <si>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</si>
  <si>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</si>
  <si>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</si>
  <si>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</si>
  <si>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</si>
  <si>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</si>
  <si>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</si>
  <si>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</si>
  <si>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</si>
  <si>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</si>
  <si>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</si>
  <si>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</si>
  <si>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</si>
  <si>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</si>
  <si>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</si>
  <si>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</si>
  <si>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</si>
  <si>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</si>
  <si>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</si>
  <si>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</si>
  <si>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</si>
  <si>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</si>
  <si>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</si>
  <si>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</si>
  <si>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</si>
  <si>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</si>
  <si>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</si>
  <si>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</si>
  <si>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</si>
  <si>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</si>
  <si>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</si>
  <si>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</si>
  <si>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</si>
  <si>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</si>
  <si>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</si>
  <si>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</si>
  <si>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</si>
  <si>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</si>
  <si>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</si>
  <si>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</si>
  <si>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</si>
  <si>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</si>
  <si>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</si>
  <si>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</si>
  <si>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</si>
  <si>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</si>
  <si>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</si>
  <si>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</si>
  <si>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</si>
  <si>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</si>
  <si>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</si>
  <si>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</si>
  <si>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</si>
  <si>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</si>
  <si>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</si>
  <si>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</si>
  <si>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</si>
  <si>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</si>
  <si>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</si>
  <si>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</si>
  <si>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Соль: 30</t>
  </si>
  <si>
    <t>Ульма</t>
  </si>
  <si>
    <t>Соль: 1</t>
  </si>
  <si>
    <t>Соль: 200</t>
  </si>
  <si>
    <t>Соль: 280</t>
  </si>
  <si>
    <t>Соль: 370</t>
  </si>
  <si>
    <t>Соль: 460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</si>
  <si>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</si>
  <si>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</si>
  <si>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</si>
  <si>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</si>
  <si>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</si>
  <si>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</si>
  <si>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</si>
  <si>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7.5</t>
  </si>
  <si>
    <t>Соль: 700</t>
  </si>
  <si>
    <t>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</si>
</sst>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0" borderId="0" xfId="0" applyFont="1"/>
    <xf numFmtId="0" fontId="8" fillId="5" borderId="0" xfId="0" applyFont="1" applyFill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3">
        <v>44243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2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2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2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2">
      <c r="A13" s="23">
        <v>44197</v>
      </c>
      <c r="DW13" s="1">
        <v>0</v>
      </c>
      <c r="DX13" s="24">
        <v>44197</v>
      </c>
    </row>
    <row r="14" spans="1:130" x14ac:dyDescent="0.2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2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2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2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2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4">
        <v>44202</v>
      </c>
    </row>
    <row r="19" spans="1:128" x14ac:dyDescent="0.2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2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195</v>
      </c>
      <c r="DW20" s="1">
        <v>195</v>
      </c>
      <c r="DX20" s="24">
        <v>44204</v>
      </c>
    </row>
    <row r="21" spans="1:128" x14ac:dyDescent="0.2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2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323</v>
      </c>
      <c r="DW22" s="1">
        <v>323</v>
      </c>
      <c r="DX22" s="24">
        <v>44206</v>
      </c>
    </row>
    <row r="23" spans="1:128" x14ac:dyDescent="0.2">
      <c r="A23" s="23">
        <v>44207</v>
      </c>
      <c r="DW23" s="1">
        <v>0</v>
      </c>
      <c r="DX23" s="24">
        <v>44207</v>
      </c>
    </row>
    <row r="24" spans="1:128" x14ac:dyDescent="0.2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2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4">
        <v>44209</v>
      </c>
    </row>
    <row r="26" spans="1:128" x14ac:dyDescent="0.2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2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2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2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2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2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2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2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2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2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2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2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2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2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2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2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708</v>
      </c>
      <c r="BZ41" s="1" t="s">
        <v>424</v>
      </c>
      <c r="CB41" s="1" t="s">
        <v>424</v>
      </c>
      <c r="CE41" s="1" t="s">
        <v>424</v>
      </c>
      <c r="CH41" s="1">
        <v>7.5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715.5</v>
      </c>
      <c r="DX41" s="24">
        <v>44225</v>
      </c>
    </row>
    <row r="42" spans="1:128" x14ac:dyDescent="0.2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241</v>
      </c>
      <c r="DW42" s="1">
        <v>241</v>
      </c>
      <c r="DX42" s="24">
        <v>44226</v>
      </c>
    </row>
    <row r="43" spans="1:128" x14ac:dyDescent="0.2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153</v>
      </c>
      <c r="DP43" s="1" t="s">
        <v>424</v>
      </c>
      <c r="DW43" s="1">
        <v>153</v>
      </c>
      <c r="DX43" s="24">
        <v>44227</v>
      </c>
    </row>
    <row r="44" spans="1:128" x14ac:dyDescent="0.2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2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268.8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268.8</v>
      </c>
      <c r="DX45" s="24">
        <v>44229</v>
      </c>
    </row>
    <row r="46" spans="1:128" x14ac:dyDescent="0.2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>
        <v>381</v>
      </c>
      <c r="DM46" s="1">
        <v>480</v>
      </c>
      <c r="DP46" s="1" t="s">
        <v>424</v>
      </c>
      <c r="DW46" s="1">
        <v>861</v>
      </c>
      <c r="DX46" s="24">
        <v>44230</v>
      </c>
    </row>
    <row r="47" spans="1:128" x14ac:dyDescent="0.2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>
        <v>90</v>
      </c>
      <c r="DL47" s="1">
        <v>507</v>
      </c>
      <c r="DP47" s="1" t="s">
        <v>424</v>
      </c>
      <c r="DW47" s="1">
        <v>597</v>
      </c>
      <c r="DX47" s="24">
        <v>44231</v>
      </c>
    </row>
    <row r="48" spans="1:128" x14ac:dyDescent="0.2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414</v>
      </c>
      <c r="DI48" s="1">
        <v>12</v>
      </c>
      <c r="DJ48" s="1">
        <v>1281</v>
      </c>
      <c r="DO48" s="1">
        <v>222</v>
      </c>
      <c r="DW48" s="1">
        <v>1929</v>
      </c>
      <c r="DX48" s="24">
        <v>44232</v>
      </c>
    </row>
    <row r="49" spans="1:128" x14ac:dyDescent="0.2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>
        <v>129.6</v>
      </c>
      <c r="AC49" s="1" t="s">
        <v>424</v>
      </c>
      <c r="AD49" s="1" t="s">
        <v>424</v>
      </c>
      <c r="AE49" s="1">
        <v>16.8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BZ49" s="1">
        <v>31.32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>
        <v>216</v>
      </c>
      <c r="DW49" s="1">
        <v>393.72</v>
      </c>
      <c r="DX49" s="24">
        <v>44233</v>
      </c>
    </row>
    <row r="50" spans="1:128" x14ac:dyDescent="0.2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A50" s="1">
        <v>220.8</v>
      </c>
      <c r="AG50" s="1">
        <v>188.16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408.96</v>
      </c>
      <c r="DX50" s="24">
        <v>44234</v>
      </c>
    </row>
    <row r="51" spans="1:128" x14ac:dyDescent="0.2">
      <c r="A51" s="23">
        <v>44235</v>
      </c>
      <c r="CR51" s="1">
        <v>114</v>
      </c>
      <c r="CU51" s="1" t="s">
        <v>424</v>
      </c>
      <c r="CV51" s="1">
        <v>12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126</v>
      </c>
      <c r="DX51" s="24">
        <v>44235</v>
      </c>
    </row>
    <row r="52" spans="1:128" x14ac:dyDescent="0.2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>
        <v>7.2</v>
      </c>
      <c r="AF52" s="1" t="s">
        <v>424</v>
      </c>
      <c r="AJ52" s="1" t="s">
        <v>424</v>
      </c>
      <c r="AO52" s="1" t="s">
        <v>424</v>
      </c>
      <c r="AR52" s="1">
        <v>368.16</v>
      </c>
      <c r="AS52" s="1" t="s">
        <v>424</v>
      </c>
      <c r="AT52" s="1">
        <v>4.7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>
        <v>3</v>
      </c>
      <c r="CQ52" s="1">
        <v>54</v>
      </c>
      <c r="CT52" s="1" t="s">
        <v>424</v>
      </c>
      <c r="DC52" s="1" t="s">
        <v>424</v>
      </c>
      <c r="DF52" s="1">
        <v>322.5</v>
      </c>
      <c r="DH52" s="1">
        <v>135</v>
      </c>
      <c r="DK52" s="1">
        <v>210</v>
      </c>
      <c r="DW52" s="1">
        <v>1104.56</v>
      </c>
      <c r="DX52" s="24">
        <v>44236</v>
      </c>
    </row>
    <row r="53" spans="1:128" x14ac:dyDescent="0.2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>
        <v>164.28</v>
      </c>
      <c r="AA53" s="1">
        <v>125.12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>
        <v>170.4</v>
      </c>
      <c r="BU53" s="1" t="s">
        <v>424</v>
      </c>
      <c r="BV53" s="1" t="s">
        <v>424</v>
      </c>
      <c r="BZ53" s="1">
        <v>28.08</v>
      </c>
      <c r="CA53" s="1">
        <v>51.24</v>
      </c>
      <c r="CD53" s="1" t="s">
        <v>424</v>
      </c>
      <c r="CG53" s="1">
        <v>228.96</v>
      </c>
      <c r="CJ53" s="1">
        <v>34.799999999999997</v>
      </c>
      <c r="CM53" s="1" t="s">
        <v>424</v>
      </c>
      <c r="CN53" s="1">
        <v>14.4</v>
      </c>
      <c r="CO53" s="1" t="s">
        <v>424</v>
      </c>
      <c r="CT53" s="1" t="s">
        <v>424</v>
      </c>
      <c r="CX53" s="1">
        <v>1.08</v>
      </c>
      <c r="CY53" s="1" t="s">
        <v>424</v>
      </c>
      <c r="DC53" s="1">
        <v>327</v>
      </c>
      <c r="DD53" s="1" t="s">
        <v>424</v>
      </c>
      <c r="DE53" s="1">
        <v>27.6</v>
      </c>
      <c r="DG53" s="1">
        <v>7.5</v>
      </c>
      <c r="DI53" s="1">
        <v>62.4</v>
      </c>
      <c r="DK53" s="1">
        <v>972</v>
      </c>
      <c r="DW53" s="1">
        <v>2214.86</v>
      </c>
      <c r="DX53" s="24">
        <v>44237</v>
      </c>
    </row>
    <row r="54" spans="1:128" x14ac:dyDescent="0.2">
      <c r="A54" s="23">
        <v>44238</v>
      </c>
      <c r="B54" s="1" t="s">
        <v>424</v>
      </c>
      <c r="CS54" s="1" t="s">
        <v>424</v>
      </c>
      <c r="CT54" s="1" t="s">
        <v>424</v>
      </c>
      <c r="CU54" s="1">
        <v>1.08</v>
      </c>
      <c r="CW54" s="1" t="s">
        <v>424</v>
      </c>
      <c r="DA54" s="1">
        <v>918</v>
      </c>
      <c r="DK54" s="1">
        <v>924</v>
      </c>
      <c r="DW54" s="1">
        <v>1843.08</v>
      </c>
      <c r="DX54" s="24">
        <v>44238</v>
      </c>
    </row>
    <row r="55" spans="1:128" x14ac:dyDescent="0.2">
      <c r="A55" s="23">
        <v>44239</v>
      </c>
      <c r="H55" s="1" t="s">
        <v>424</v>
      </c>
      <c r="I55" s="1" t="s">
        <v>424</v>
      </c>
      <c r="J55" s="1" t="s">
        <v>424</v>
      </c>
      <c r="K55" s="1">
        <v>33.6</v>
      </c>
      <c r="N55" s="1" t="s">
        <v>424</v>
      </c>
      <c r="O55" s="1" t="s">
        <v>424</v>
      </c>
      <c r="P55" s="1" t="s">
        <v>424</v>
      </c>
      <c r="Q55" s="1">
        <v>454.72</v>
      </c>
      <c r="R55" s="1">
        <v>4.78</v>
      </c>
      <c r="T55" s="1">
        <v>81</v>
      </c>
      <c r="V55" s="1">
        <v>99.6</v>
      </c>
      <c r="X55" s="1">
        <v>4.8</v>
      </c>
      <c r="AA55" s="1" t="s">
        <v>424</v>
      </c>
      <c r="AF55" s="1">
        <v>181.44</v>
      </c>
      <c r="AH55" s="1">
        <v>114.24</v>
      </c>
      <c r="AJ55" s="1" t="s">
        <v>424</v>
      </c>
      <c r="AL55" s="1">
        <v>301.76</v>
      </c>
      <c r="AM55" s="1" t="s">
        <v>424</v>
      </c>
      <c r="AO55" s="1">
        <v>6</v>
      </c>
      <c r="AP55" s="1">
        <v>18</v>
      </c>
      <c r="AQ55" s="1">
        <v>92</v>
      </c>
      <c r="AR55" s="1">
        <v>249.6</v>
      </c>
      <c r="AS55" s="1" t="s">
        <v>424</v>
      </c>
      <c r="AU55" s="1">
        <v>1.6</v>
      </c>
      <c r="BW55" s="1">
        <v>187.5</v>
      </c>
      <c r="CB55" s="1">
        <v>4.32</v>
      </c>
      <c r="CD55" s="1" t="s">
        <v>424</v>
      </c>
      <c r="CE55" s="1" t="s">
        <v>424</v>
      </c>
      <c r="CG55" s="1">
        <v>685.8</v>
      </c>
      <c r="CI55" s="1">
        <v>49.2</v>
      </c>
      <c r="CL55" s="1">
        <v>144</v>
      </c>
      <c r="CM55" s="1" t="s">
        <v>424</v>
      </c>
      <c r="CO55" s="1">
        <v>22.5</v>
      </c>
      <c r="DB55" s="1" t="s">
        <v>424</v>
      </c>
      <c r="DW55" s="1">
        <v>2736.46</v>
      </c>
      <c r="DX55" s="24">
        <v>44239</v>
      </c>
    </row>
    <row r="56" spans="1:128" x14ac:dyDescent="0.2">
      <c r="A56" s="23">
        <v>44240</v>
      </c>
      <c r="C56" s="1" t="s">
        <v>424</v>
      </c>
      <c r="D56" s="1" t="s">
        <v>424</v>
      </c>
      <c r="E56" s="1" t="s">
        <v>424</v>
      </c>
      <c r="F56" s="1">
        <v>444</v>
      </c>
      <c r="G56" s="1" t="s">
        <v>424</v>
      </c>
      <c r="H56" s="1" t="s">
        <v>424</v>
      </c>
      <c r="I56" s="1" t="s">
        <v>424</v>
      </c>
      <c r="J56" s="1">
        <v>539.84</v>
      </c>
      <c r="K56" s="1" t="s">
        <v>424</v>
      </c>
      <c r="N56" s="1">
        <v>124.32</v>
      </c>
      <c r="O56" s="1">
        <v>59.2</v>
      </c>
      <c r="P56" s="1">
        <v>17.760000000000002</v>
      </c>
      <c r="U56" s="1">
        <v>25.2</v>
      </c>
      <c r="AA56" s="1" t="s">
        <v>424</v>
      </c>
      <c r="AC56" s="1" t="s">
        <v>424</v>
      </c>
      <c r="AD56" s="1">
        <v>31.2</v>
      </c>
      <c r="AJ56" s="1">
        <v>9</v>
      </c>
      <c r="AM56" s="1">
        <v>10.8</v>
      </c>
      <c r="AN56" s="1">
        <v>12.6</v>
      </c>
      <c r="AR56" s="1">
        <v>122.72</v>
      </c>
      <c r="AY56" s="1">
        <v>16</v>
      </c>
      <c r="AZ56" s="1" t="s">
        <v>424</v>
      </c>
      <c r="BB56" s="1" t="s">
        <v>424</v>
      </c>
      <c r="BC56" s="1" t="s">
        <v>424</v>
      </c>
      <c r="BD56" s="1">
        <v>1.5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>
        <v>3</v>
      </c>
      <c r="BL56" s="1">
        <v>20.8</v>
      </c>
      <c r="BM56" s="1">
        <v>39</v>
      </c>
      <c r="BN56" s="1">
        <v>25</v>
      </c>
      <c r="BO56" s="1">
        <v>9.6</v>
      </c>
      <c r="BP56" s="1">
        <v>6.4</v>
      </c>
      <c r="BQ56" s="1" t="s">
        <v>424</v>
      </c>
      <c r="BR56" s="1">
        <v>1.2</v>
      </c>
      <c r="BS56" s="1" t="s">
        <v>424</v>
      </c>
      <c r="BU56" s="1">
        <v>1.2</v>
      </c>
      <c r="BV56" s="1">
        <v>13.5</v>
      </c>
      <c r="CD56" s="1" t="s">
        <v>424</v>
      </c>
      <c r="CE56" s="1">
        <v>117.6</v>
      </c>
      <c r="CK56" s="1">
        <v>50.4</v>
      </c>
      <c r="CT56" s="1">
        <v>216</v>
      </c>
      <c r="CW56" s="1">
        <v>469.8</v>
      </c>
      <c r="CX56" s="1">
        <v>3.24</v>
      </c>
      <c r="CY56" s="1" t="s">
        <v>424</v>
      </c>
      <c r="CZ56" s="1">
        <v>1.08</v>
      </c>
      <c r="DB56" s="1" t="s">
        <v>424</v>
      </c>
      <c r="DD56" s="1">
        <v>450</v>
      </c>
      <c r="DO56" s="1">
        <v>402</v>
      </c>
      <c r="DP56" s="1">
        <v>474</v>
      </c>
      <c r="DW56" s="1">
        <v>3717.96</v>
      </c>
      <c r="DX56" s="24">
        <v>44240</v>
      </c>
    </row>
    <row r="57" spans="1:128" x14ac:dyDescent="0.2">
      <c r="A57" s="23">
        <v>44241</v>
      </c>
      <c r="B57" s="1">
        <v>588</v>
      </c>
      <c r="C57" s="1" t="s">
        <v>424</v>
      </c>
      <c r="D57" s="1">
        <v>207</v>
      </c>
      <c r="F57" s="1">
        <v>248.64</v>
      </c>
      <c r="I57" s="1">
        <v>30</v>
      </c>
      <c r="S57" s="1">
        <v>217.28</v>
      </c>
      <c r="AS57" s="1">
        <v>6.4</v>
      </c>
      <c r="AU57" s="1">
        <v>1.6</v>
      </c>
      <c r="AX57" s="1" t="s">
        <v>424</v>
      </c>
      <c r="BA57" s="1">
        <v>45</v>
      </c>
      <c r="BB57" s="1">
        <v>467.2</v>
      </c>
      <c r="BC57" s="1">
        <v>1.2</v>
      </c>
      <c r="BF57" s="1" t="s">
        <v>424</v>
      </c>
      <c r="BG57" s="1" t="s">
        <v>424</v>
      </c>
      <c r="BH57" s="1" t="s">
        <v>424</v>
      </c>
      <c r="BO57" s="1">
        <v>646.4</v>
      </c>
      <c r="CD57" s="1">
        <v>2397</v>
      </c>
      <c r="CE57" s="1">
        <v>73.2</v>
      </c>
      <c r="CM57" s="1">
        <v>91.2</v>
      </c>
      <c r="CR57" s="1">
        <v>216</v>
      </c>
      <c r="CU57" s="1">
        <v>571.32000000000005</v>
      </c>
      <c r="CY57" s="1">
        <v>295.92</v>
      </c>
      <c r="CZ57" s="1">
        <v>195.48</v>
      </c>
      <c r="DB57" s="1" t="s">
        <v>424</v>
      </c>
      <c r="DK57" s="1">
        <v>894</v>
      </c>
      <c r="DW57" s="1">
        <v>7192.8399999999983</v>
      </c>
      <c r="DX57" s="24">
        <v>44241</v>
      </c>
    </row>
    <row r="58" spans="1:128" x14ac:dyDescent="0.2">
      <c r="A58" s="23">
        <v>44242</v>
      </c>
      <c r="CU58" s="1">
        <v>1009.8</v>
      </c>
      <c r="CW58" s="1">
        <v>585.36</v>
      </c>
      <c r="DW58" s="1">
        <v>1595.16</v>
      </c>
      <c r="DX58" s="24">
        <v>44242</v>
      </c>
    </row>
    <row r="59" spans="1:128" x14ac:dyDescent="0.2">
      <c r="A59" s="23">
        <v>44243</v>
      </c>
      <c r="U59" s="1">
        <v>573.6</v>
      </c>
      <c r="W59" s="1">
        <v>28.8</v>
      </c>
      <c r="AC59" s="1">
        <v>54</v>
      </c>
      <c r="AD59" s="1">
        <v>996</v>
      </c>
      <c r="AE59" s="1">
        <v>54</v>
      </c>
      <c r="AO59" s="1">
        <v>480</v>
      </c>
      <c r="AS59" s="1">
        <v>24.8</v>
      </c>
      <c r="AT59" s="1">
        <v>80.394999999999996</v>
      </c>
      <c r="AY59" s="1">
        <v>1446</v>
      </c>
      <c r="BA59" s="1">
        <v>225</v>
      </c>
      <c r="BB59" s="1">
        <v>764</v>
      </c>
      <c r="BD59" s="1">
        <v>375</v>
      </c>
      <c r="BE59" s="1">
        <v>27</v>
      </c>
      <c r="BG59" s="1">
        <v>96</v>
      </c>
      <c r="BH59" s="1">
        <v>144</v>
      </c>
      <c r="BI59" s="1">
        <v>45</v>
      </c>
      <c r="BJ59" s="1">
        <v>549</v>
      </c>
      <c r="BK59" s="1">
        <v>28</v>
      </c>
      <c r="BL59" s="1">
        <v>12.8</v>
      </c>
      <c r="BM59" s="1">
        <v>956</v>
      </c>
      <c r="BS59" s="1">
        <v>62</v>
      </c>
      <c r="CD59" s="1">
        <v>783</v>
      </c>
      <c r="CE59" s="1">
        <v>1729.2</v>
      </c>
      <c r="CG59" s="1">
        <v>1692.36</v>
      </c>
      <c r="DC59" s="1">
        <v>426</v>
      </c>
      <c r="DF59" s="1">
        <v>1435.5</v>
      </c>
      <c r="DW59" s="1">
        <v>13087.455</v>
      </c>
      <c r="DX59" s="24">
        <v>44243</v>
      </c>
    </row>
    <row r="60" spans="1:128" x14ac:dyDescent="0.2">
      <c r="A60" s="23">
        <v>44244</v>
      </c>
      <c r="DW60" s="1">
        <v>0</v>
      </c>
      <c r="DX60" s="24">
        <v>44244</v>
      </c>
    </row>
    <row r="61" spans="1:128" x14ac:dyDescent="0.2">
      <c r="A61" s="23">
        <v>44245</v>
      </c>
      <c r="DW61" s="1">
        <v>0</v>
      </c>
      <c r="DX61" s="24">
        <v>44245</v>
      </c>
    </row>
    <row r="62" spans="1:128" x14ac:dyDescent="0.2">
      <c r="A62" s="23">
        <v>44246</v>
      </c>
      <c r="DW62" s="1">
        <v>0</v>
      </c>
      <c r="DX62" s="24">
        <v>44246</v>
      </c>
    </row>
    <row r="63" spans="1:128" x14ac:dyDescent="0.2">
      <c r="A63" s="23">
        <v>44247</v>
      </c>
      <c r="DW63" s="1">
        <v>0</v>
      </c>
      <c r="DX63" s="24">
        <v>44247</v>
      </c>
    </row>
    <row r="64" spans="1:128" x14ac:dyDescent="0.2">
      <c r="A64" s="23">
        <v>44248</v>
      </c>
      <c r="DW64" s="1">
        <v>0</v>
      </c>
      <c r="DX64" s="24">
        <v>44248</v>
      </c>
    </row>
    <row r="65" spans="1:128" x14ac:dyDescent="0.2">
      <c r="A65" s="23">
        <v>44249</v>
      </c>
      <c r="DW65" s="1">
        <v>0</v>
      </c>
      <c r="DX65" s="24">
        <v>44249</v>
      </c>
    </row>
    <row r="66" spans="1:128" x14ac:dyDescent="0.2">
      <c r="A66" s="23">
        <v>44250</v>
      </c>
      <c r="DW66" s="1">
        <v>0</v>
      </c>
      <c r="DX66" s="24">
        <v>44250</v>
      </c>
    </row>
    <row r="67" spans="1:128" x14ac:dyDescent="0.2">
      <c r="A67" s="23">
        <v>44251</v>
      </c>
      <c r="DW67" s="1">
        <v>0</v>
      </c>
      <c r="DX67" s="24">
        <v>44251</v>
      </c>
    </row>
    <row r="68" spans="1:128" x14ac:dyDescent="0.2">
      <c r="A68" s="23">
        <v>44252</v>
      </c>
      <c r="DW68" s="1">
        <v>0</v>
      </c>
      <c r="DX68" s="24">
        <v>44252</v>
      </c>
    </row>
    <row r="69" spans="1:128" x14ac:dyDescent="0.2">
      <c r="A69" s="23">
        <v>44253</v>
      </c>
      <c r="DW69" s="1">
        <v>0</v>
      </c>
      <c r="DX69" s="24">
        <v>44253</v>
      </c>
    </row>
    <row r="70" spans="1:128" x14ac:dyDescent="0.2">
      <c r="A70" s="23">
        <v>44254</v>
      </c>
      <c r="DW70" s="1">
        <v>0</v>
      </c>
      <c r="DX70" s="24">
        <v>44254</v>
      </c>
    </row>
    <row r="71" spans="1:128" x14ac:dyDescent="0.2">
      <c r="A71" s="23">
        <v>44255</v>
      </c>
      <c r="DW71" s="1">
        <v>0</v>
      </c>
      <c r="DX71" s="24">
        <v>44255</v>
      </c>
    </row>
    <row r="72" spans="1:128" x14ac:dyDescent="0.2">
      <c r="A72" s="23">
        <v>44256</v>
      </c>
      <c r="DW72" s="1">
        <v>0</v>
      </c>
      <c r="DX72" s="24">
        <v>44256</v>
      </c>
    </row>
    <row r="73" spans="1:128" x14ac:dyDescent="0.2">
      <c r="A73" s="23">
        <v>44257</v>
      </c>
      <c r="DW73" s="1">
        <v>0</v>
      </c>
      <c r="DX73" s="24">
        <v>44257</v>
      </c>
    </row>
    <row r="74" spans="1:128" x14ac:dyDescent="0.2">
      <c r="A74" s="23">
        <v>44258</v>
      </c>
      <c r="DW74" s="1">
        <v>0</v>
      </c>
      <c r="DX74" s="24">
        <v>44258</v>
      </c>
    </row>
    <row r="75" spans="1:128" x14ac:dyDescent="0.2">
      <c r="A75" s="23">
        <v>44259</v>
      </c>
      <c r="DW75" s="1">
        <v>0</v>
      </c>
      <c r="DX75" s="24">
        <v>44259</v>
      </c>
    </row>
    <row r="76" spans="1:128" x14ac:dyDescent="0.2">
      <c r="A76" s="23">
        <v>44260</v>
      </c>
      <c r="DW76" s="1">
        <v>0</v>
      </c>
      <c r="DX76" s="24">
        <v>44260</v>
      </c>
    </row>
    <row r="77" spans="1:128" x14ac:dyDescent="0.2">
      <c r="A77" s="23">
        <v>44261</v>
      </c>
      <c r="DW77" s="1">
        <v>0</v>
      </c>
      <c r="DX77" s="24">
        <v>44261</v>
      </c>
    </row>
    <row r="78" spans="1:128" x14ac:dyDescent="0.2">
      <c r="A78" s="23">
        <v>44262</v>
      </c>
      <c r="DW78" s="1">
        <v>0</v>
      </c>
      <c r="DX78" s="24">
        <v>44262</v>
      </c>
    </row>
    <row r="79" spans="1:128" x14ac:dyDescent="0.2">
      <c r="A79" s="23">
        <v>44263</v>
      </c>
      <c r="DW79" s="1">
        <v>0</v>
      </c>
      <c r="DX79" s="24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588</v>
      </c>
      <c r="C81" s="1">
        <v>0</v>
      </c>
      <c r="D81" s="1">
        <v>207</v>
      </c>
      <c r="E81" s="1">
        <v>0</v>
      </c>
      <c r="F81" s="1">
        <v>692.64</v>
      </c>
      <c r="G81" s="1">
        <v>0</v>
      </c>
      <c r="H81" s="1">
        <v>0</v>
      </c>
      <c r="I81" s="1">
        <v>30</v>
      </c>
      <c r="J81" s="1">
        <v>539.84</v>
      </c>
      <c r="K81" s="1">
        <v>33.6</v>
      </c>
      <c r="L81" s="1">
        <v>0</v>
      </c>
      <c r="M81" s="1">
        <v>0</v>
      </c>
      <c r="N81" s="1">
        <v>124.32</v>
      </c>
      <c r="O81" s="1">
        <v>59.2</v>
      </c>
      <c r="P81" s="1">
        <v>17.760000000000002</v>
      </c>
      <c r="Q81" s="1">
        <v>723.52</v>
      </c>
      <c r="R81" s="1">
        <v>4.78</v>
      </c>
      <c r="S81" s="1">
        <v>13569.92</v>
      </c>
      <c r="T81" s="1">
        <v>81</v>
      </c>
      <c r="U81" s="1">
        <v>598.80000000000007</v>
      </c>
      <c r="V81" s="1">
        <v>99.6</v>
      </c>
      <c r="W81" s="1">
        <v>36</v>
      </c>
      <c r="X81" s="1">
        <v>4.8</v>
      </c>
      <c r="Y81" s="1">
        <v>437.34</v>
      </c>
      <c r="Z81" s="1">
        <v>0</v>
      </c>
      <c r="AA81" s="1">
        <v>1792.16</v>
      </c>
      <c r="AB81" s="1">
        <v>129.6</v>
      </c>
      <c r="AC81" s="1">
        <v>54</v>
      </c>
      <c r="AD81" s="1">
        <v>1027.2</v>
      </c>
      <c r="AE81" s="1">
        <v>70.8</v>
      </c>
      <c r="AF81" s="1">
        <v>181.44</v>
      </c>
      <c r="AG81" s="1">
        <v>188.16</v>
      </c>
      <c r="AH81" s="1">
        <v>114.24</v>
      </c>
      <c r="AI81" s="1">
        <v>1881.6</v>
      </c>
      <c r="AJ81" s="1">
        <v>9</v>
      </c>
      <c r="AK81" s="1">
        <v>0</v>
      </c>
      <c r="AL81" s="1">
        <v>301.76</v>
      </c>
      <c r="AM81" s="1">
        <v>3898.8</v>
      </c>
      <c r="AN81" s="1">
        <v>12.6</v>
      </c>
      <c r="AO81" s="1">
        <v>486</v>
      </c>
      <c r="AP81" s="1">
        <v>18</v>
      </c>
      <c r="AQ81" s="1">
        <v>92</v>
      </c>
      <c r="AR81" s="1">
        <v>740.48</v>
      </c>
      <c r="AS81" s="1">
        <v>31.2</v>
      </c>
      <c r="AT81" s="1">
        <v>85.094999999999999</v>
      </c>
      <c r="AU81" s="1">
        <v>3.2</v>
      </c>
      <c r="AV81" s="1">
        <v>0</v>
      </c>
      <c r="AW81" s="1">
        <v>0</v>
      </c>
      <c r="AX81" s="1">
        <v>0</v>
      </c>
      <c r="AY81" s="1">
        <v>1462</v>
      </c>
      <c r="AZ81" s="1">
        <v>0</v>
      </c>
      <c r="BA81" s="1">
        <v>270</v>
      </c>
      <c r="BB81" s="1">
        <v>1231.2</v>
      </c>
      <c r="BC81" s="1">
        <v>1.2</v>
      </c>
      <c r="BD81" s="1">
        <v>376.5</v>
      </c>
      <c r="BE81" s="1">
        <v>27</v>
      </c>
      <c r="BF81" s="1">
        <v>0</v>
      </c>
      <c r="BG81" s="1">
        <v>96</v>
      </c>
      <c r="BH81" s="1">
        <v>144</v>
      </c>
      <c r="BI81" s="1">
        <v>45</v>
      </c>
      <c r="BJ81" s="1">
        <v>549</v>
      </c>
      <c r="BK81" s="1">
        <v>31</v>
      </c>
      <c r="BL81" s="1">
        <v>33.6</v>
      </c>
      <c r="BM81" s="1">
        <v>995</v>
      </c>
      <c r="BN81" s="1">
        <v>25</v>
      </c>
      <c r="BO81" s="1">
        <v>656</v>
      </c>
      <c r="BP81" s="1">
        <v>6.4</v>
      </c>
      <c r="BQ81" s="1">
        <v>0</v>
      </c>
      <c r="BR81" s="1">
        <v>1.2</v>
      </c>
      <c r="BS81" s="1">
        <v>62</v>
      </c>
      <c r="BT81" s="1">
        <v>170.4</v>
      </c>
      <c r="BU81" s="1">
        <v>1.2</v>
      </c>
      <c r="BV81" s="1">
        <v>13.5</v>
      </c>
      <c r="BW81" s="1">
        <v>187.5</v>
      </c>
      <c r="BX81" s="1">
        <v>1857</v>
      </c>
      <c r="BY81" s="1">
        <v>456</v>
      </c>
      <c r="BZ81" s="1">
        <v>305.64</v>
      </c>
      <c r="CA81" s="1">
        <v>51.24</v>
      </c>
      <c r="CB81" s="1">
        <v>4.32</v>
      </c>
      <c r="CC81" s="1">
        <v>0</v>
      </c>
      <c r="CD81" s="1">
        <v>5454</v>
      </c>
      <c r="CE81" s="1">
        <v>10038</v>
      </c>
      <c r="CF81" s="1">
        <v>343.2</v>
      </c>
      <c r="CG81" s="1">
        <v>2607.12</v>
      </c>
      <c r="CH81" s="1">
        <v>976.5</v>
      </c>
      <c r="CI81" s="1">
        <v>49.2</v>
      </c>
      <c r="CJ81" s="1">
        <v>34.799999999999997</v>
      </c>
      <c r="CK81" s="1">
        <v>50.4</v>
      </c>
      <c r="CL81" s="1">
        <v>144</v>
      </c>
      <c r="CM81" s="1">
        <v>91.2</v>
      </c>
      <c r="CN81" s="1">
        <v>14.4</v>
      </c>
      <c r="CO81" s="1">
        <v>22.5</v>
      </c>
      <c r="CP81" s="1">
        <v>3</v>
      </c>
      <c r="CQ81" s="1">
        <v>54</v>
      </c>
      <c r="CR81" s="1">
        <v>630</v>
      </c>
      <c r="CS81" s="1">
        <v>0</v>
      </c>
      <c r="CT81" s="1">
        <v>216</v>
      </c>
      <c r="CU81" s="1">
        <v>1731.26</v>
      </c>
      <c r="CV81" s="1">
        <v>12</v>
      </c>
      <c r="CW81" s="1">
        <v>1055.1600000000001</v>
      </c>
      <c r="CX81" s="1">
        <v>4.32</v>
      </c>
      <c r="CY81" s="1">
        <v>295.92</v>
      </c>
      <c r="CZ81" s="1">
        <v>196.56</v>
      </c>
      <c r="DA81" s="1">
        <v>1519.5</v>
      </c>
      <c r="DB81" s="1">
        <v>5670</v>
      </c>
      <c r="DC81" s="1">
        <v>3846</v>
      </c>
      <c r="DD81" s="1">
        <v>450</v>
      </c>
      <c r="DE81" s="1">
        <v>27.6</v>
      </c>
      <c r="DF81" s="1">
        <v>2728.5</v>
      </c>
      <c r="DG81" s="1">
        <v>7.5</v>
      </c>
      <c r="DH81" s="1">
        <v>2565</v>
      </c>
      <c r="DI81" s="1">
        <v>74.400000000000006</v>
      </c>
      <c r="DJ81" s="1">
        <v>2943</v>
      </c>
      <c r="DK81" s="1">
        <v>3000</v>
      </c>
      <c r="DL81" s="1">
        <v>660</v>
      </c>
      <c r="DM81" s="1">
        <v>916</v>
      </c>
      <c r="DN81" s="1">
        <v>323</v>
      </c>
      <c r="DO81" s="1">
        <v>624</v>
      </c>
      <c r="DP81" s="1">
        <v>1068</v>
      </c>
      <c r="DQ81" s="1">
        <v>0</v>
      </c>
      <c r="DW81" s="1">
        <v>88470.39499999999</v>
      </c>
      <c r="DX81" s="1" t="s">
        <v>427</v>
      </c>
    </row>
    <row r="82" spans="1:128" x14ac:dyDescent="0.2">
      <c r="A82" s="2" t="s">
        <v>428</v>
      </c>
      <c r="B82" s="1">
        <v>588</v>
      </c>
      <c r="C82" s="1">
        <v>0</v>
      </c>
      <c r="D82" s="1">
        <v>207</v>
      </c>
      <c r="E82" s="1">
        <v>0</v>
      </c>
      <c r="F82" s="1">
        <v>692.64</v>
      </c>
      <c r="G82" s="1">
        <v>0</v>
      </c>
      <c r="H82" s="1">
        <v>0</v>
      </c>
      <c r="I82" s="1">
        <v>30</v>
      </c>
      <c r="J82" s="1">
        <v>539.84</v>
      </c>
      <c r="K82" s="1">
        <v>33.6</v>
      </c>
      <c r="L82" s="1">
        <v>0</v>
      </c>
      <c r="M82" s="1">
        <v>0</v>
      </c>
      <c r="N82" s="1">
        <v>124.32</v>
      </c>
      <c r="O82" s="1">
        <v>59.2</v>
      </c>
      <c r="P82" s="1">
        <v>17.760000000000002</v>
      </c>
      <c r="Q82" s="1">
        <v>723.52</v>
      </c>
      <c r="R82" s="1">
        <v>4.78</v>
      </c>
      <c r="S82" s="1">
        <v>217.28</v>
      </c>
      <c r="T82" s="1">
        <v>81</v>
      </c>
      <c r="U82" s="1">
        <v>598.80000000000007</v>
      </c>
      <c r="V82" s="1">
        <v>99.6</v>
      </c>
      <c r="W82" s="1">
        <v>36</v>
      </c>
      <c r="X82" s="1">
        <v>4.8</v>
      </c>
      <c r="Y82" s="1">
        <v>164.28</v>
      </c>
      <c r="Z82" s="1">
        <v>0</v>
      </c>
      <c r="AA82" s="1">
        <v>345.92</v>
      </c>
      <c r="AB82" s="1">
        <v>129.6</v>
      </c>
      <c r="AC82" s="1">
        <v>54</v>
      </c>
      <c r="AD82" s="1">
        <v>1027.2</v>
      </c>
      <c r="AE82" s="1">
        <v>70.8</v>
      </c>
      <c r="AF82" s="1">
        <v>181.44</v>
      </c>
      <c r="AG82" s="1">
        <v>188.16</v>
      </c>
      <c r="AH82" s="1">
        <v>114.24</v>
      </c>
      <c r="AI82" s="1">
        <v>0</v>
      </c>
      <c r="AJ82" s="1">
        <v>9</v>
      </c>
      <c r="AK82" s="1">
        <v>0</v>
      </c>
      <c r="AL82" s="1">
        <v>301.76</v>
      </c>
      <c r="AM82" s="1">
        <v>10.8</v>
      </c>
      <c r="AN82" s="1">
        <v>12.6</v>
      </c>
      <c r="AO82" s="1">
        <v>486</v>
      </c>
      <c r="AP82" s="1">
        <v>18</v>
      </c>
      <c r="AQ82" s="1">
        <v>92</v>
      </c>
      <c r="AR82" s="1">
        <v>740.48</v>
      </c>
      <c r="AS82" s="1">
        <v>31.2</v>
      </c>
      <c r="AT82" s="1">
        <v>85.094999999999999</v>
      </c>
      <c r="AU82" s="1">
        <v>3.2</v>
      </c>
      <c r="AV82" s="1">
        <v>0</v>
      </c>
      <c r="AW82" s="1">
        <v>0</v>
      </c>
      <c r="AX82" s="1">
        <v>0</v>
      </c>
      <c r="AY82" s="1">
        <v>1462</v>
      </c>
      <c r="AZ82" s="1">
        <v>0</v>
      </c>
      <c r="BA82" s="1">
        <v>270</v>
      </c>
      <c r="BB82" s="1">
        <v>1231.2</v>
      </c>
      <c r="BC82" s="1">
        <v>1.2</v>
      </c>
      <c r="BD82" s="1">
        <v>376.5</v>
      </c>
      <c r="BE82" s="1">
        <v>27</v>
      </c>
      <c r="BF82" s="1">
        <v>0</v>
      </c>
      <c r="BG82" s="1">
        <v>96</v>
      </c>
      <c r="BH82" s="1">
        <v>144</v>
      </c>
      <c r="BI82" s="1">
        <v>45</v>
      </c>
      <c r="BJ82" s="1">
        <v>549</v>
      </c>
      <c r="BK82" s="1">
        <v>31</v>
      </c>
      <c r="BL82" s="1">
        <v>33.6</v>
      </c>
      <c r="BM82" s="1">
        <v>995</v>
      </c>
      <c r="BN82" s="1">
        <v>25</v>
      </c>
      <c r="BO82" s="1">
        <v>656</v>
      </c>
      <c r="BP82" s="1">
        <v>6.4</v>
      </c>
      <c r="BQ82" s="1">
        <v>0</v>
      </c>
      <c r="BR82" s="1">
        <v>1.2</v>
      </c>
      <c r="BS82" s="1">
        <v>62</v>
      </c>
      <c r="BT82" s="1">
        <v>170.4</v>
      </c>
      <c r="BU82" s="1">
        <v>1.2</v>
      </c>
      <c r="BV82" s="1">
        <v>13.5</v>
      </c>
      <c r="BW82" s="1">
        <v>187.5</v>
      </c>
      <c r="BX82" s="1">
        <v>996</v>
      </c>
      <c r="BY82" s="1">
        <v>0</v>
      </c>
      <c r="BZ82" s="1">
        <v>59.4</v>
      </c>
      <c r="CA82" s="1">
        <v>51.24</v>
      </c>
      <c r="CB82" s="1">
        <v>4.32</v>
      </c>
      <c r="CC82" s="1">
        <v>0</v>
      </c>
      <c r="CD82" s="1">
        <v>3180</v>
      </c>
      <c r="CE82" s="1">
        <v>1920</v>
      </c>
      <c r="CF82" s="1">
        <v>0</v>
      </c>
      <c r="CG82" s="1">
        <v>2607.12</v>
      </c>
      <c r="CH82" s="1">
        <v>7.5</v>
      </c>
      <c r="CI82" s="1">
        <v>49.2</v>
      </c>
      <c r="CJ82" s="1">
        <v>34.799999999999997</v>
      </c>
      <c r="CK82" s="1">
        <v>50.4</v>
      </c>
      <c r="CL82" s="1">
        <v>144</v>
      </c>
      <c r="CM82" s="1">
        <v>91.2</v>
      </c>
      <c r="CN82" s="1">
        <v>14.4</v>
      </c>
      <c r="CO82" s="1">
        <v>22.5</v>
      </c>
      <c r="CP82" s="1">
        <v>3</v>
      </c>
      <c r="CQ82" s="1">
        <v>54</v>
      </c>
      <c r="CR82" s="1">
        <v>330</v>
      </c>
      <c r="CS82" s="1">
        <v>0</v>
      </c>
      <c r="CT82" s="1">
        <v>216</v>
      </c>
      <c r="CU82" s="1">
        <v>1582.2</v>
      </c>
      <c r="CV82" s="1">
        <v>12</v>
      </c>
      <c r="CW82" s="1">
        <v>1055.1600000000001</v>
      </c>
      <c r="CX82" s="1">
        <v>4.32</v>
      </c>
      <c r="CY82" s="1">
        <v>295.92</v>
      </c>
      <c r="CZ82" s="1">
        <v>196.56</v>
      </c>
      <c r="DA82" s="1">
        <v>918</v>
      </c>
      <c r="DB82" s="1">
        <v>0</v>
      </c>
      <c r="DC82" s="1">
        <v>753</v>
      </c>
      <c r="DD82" s="1">
        <v>450</v>
      </c>
      <c r="DE82" s="1">
        <v>27.6</v>
      </c>
      <c r="DF82" s="1">
        <v>1758</v>
      </c>
      <c r="DG82" s="1">
        <v>7.5</v>
      </c>
      <c r="DH82" s="1">
        <v>639</v>
      </c>
      <c r="DI82" s="1">
        <v>74.400000000000006</v>
      </c>
      <c r="DJ82" s="1">
        <v>1662</v>
      </c>
      <c r="DK82" s="1">
        <v>3000</v>
      </c>
      <c r="DL82" s="1">
        <v>660</v>
      </c>
      <c r="DM82" s="1">
        <v>916</v>
      </c>
      <c r="DN82" s="1">
        <v>323</v>
      </c>
      <c r="DO82" s="1">
        <v>624</v>
      </c>
      <c r="DP82" s="1">
        <v>690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39992.355000000003</v>
      </c>
      <c r="DX82" s="1" t="s">
        <v>428</v>
      </c>
    </row>
    <row r="83" spans="1:128" x14ac:dyDescent="0.2">
      <c r="A83" s="2" t="s">
        <v>429</v>
      </c>
      <c r="S83" s="1">
        <v>13352.64</v>
      </c>
      <c r="Y83" s="1">
        <v>273.06</v>
      </c>
      <c r="AA83" s="1">
        <v>1446.24</v>
      </c>
      <c r="AI83" s="1">
        <v>1881.6</v>
      </c>
      <c r="AM83" s="1">
        <v>3888</v>
      </c>
      <c r="BX83" s="1">
        <v>861</v>
      </c>
      <c r="BY83" s="1">
        <v>456</v>
      </c>
      <c r="BZ83" s="1">
        <v>246.24</v>
      </c>
      <c r="CD83" s="1">
        <v>2274</v>
      </c>
      <c r="CE83" s="1">
        <v>8118</v>
      </c>
      <c r="CF83" s="1">
        <v>343.2</v>
      </c>
      <c r="CH83" s="1">
        <v>969</v>
      </c>
      <c r="CR83" s="1">
        <v>300</v>
      </c>
      <c r="CU83" s="1">
        <v>149.06</v>
      </c>
      <c r="DA83" s="1">
        <v>601.5</v>
      </c>
      <c r="DB83" s="1">
        <v>5670</v>
      </c>
      <c r="DC83" s="1">
        <v>3093</v>
      </c>
      <c r="DF83" s="1">
        <v>970.5</v>
      </c>
      <c r="DH83" s="1">
        <v>1926</v>
      </c>
      <c r="DJ83" s="1">
        <v>1281</v>
      </c>
      <c r="DP83" s="1">
        <v>378</v>
      </c>
      <c r="DW83" s="1">
        <v>48478.039999999994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588</v>
      </c>
      <c r="C105" s="1">
        <v>0</v>
      </c>
      <c r="D105" s="1">
        <v>207</v>
      </c>
      <c r="E105" s="1">
        <v>0</v>
      </c>
      <c r="F105" s="1">
        <v>692.64</v>
      </c>
      <c r="G105" s="1">
        <v>0</v>
      </c>
      <c r="H105" s="1">
        <v>0</v>
      </c>
      <c r="I105" s="1">
        <v>30</v>
      </c>
      <c r="J105" s="1">
        <v>539.84</v>
      </c>
      <c r="K105" s="1">
        <v>33.6</v>
      </c>
      <c r="L105" s="1">
        <v>0</v>
      </c>
      <c r="M105" s="1">
        <v>0</v>
      </c>
      <c r="N105" s="1">
        <v>124.32</v>
      </c>
      <c r="O105" s="1">
        <v>59.2</v>
      </c>
      <c r="P105" s="1">
        <v>17.760000000000002</v>
      </c>
      <c r="Q105" s="1">
        <v>723.52</v>
      </c>
      <c r="R105" s="1">
        <v>4.78</v>
      </c>
      <c r="S105" s="1">
        <v>13569.92</v>
      </c>
      <c r="T105" s="1">
        <v>81</v>
      </c>
      <c r="U105" s="1">
        <v>598.80000000000007</v>
      </c>
      <c r="V105" s="1">
        <v>99.6</v>
      </c>
      <c r="W105" s="1">
        <v>36</v>
      </c>
      <c r="Y105" s="1">
        <v>437.34</v>
      </c>
      <c r="Z105" s="1">
        <v>0</v>
      </c>
      <c r="AA105" s="1">
        <v>1792.16</v>
      </c>
      <c r="AB105" s="1">
        <v>129.6</v>
      </c>
      <c r="AC105" s="1">
        <v>54</v>
      </c>
      <c r="AD105" s="1">
        <v>1027.2</v>
      </c>
      <c r="AE105" s="1">
        <v>70.8</v>
      </c>
      <c r="AF105" s="1">
        <v>181.44</v>
      </c>
      <c r="AG105" s="1">
        <v>188.16</v>
      </c>
      <c r="AH105" s="1">
        <v>114.24</v>
      </c>
      <c r="AI105" s="1">
        <v>1881.6</v>
      </c>
      <c r="AJ105" s="1">
        <v>9</v>
      </c>
      <c r="AK105" s="1">
        <v>0</v>
      </c>
      <c r="AL105" s="1">
        <v>301.76</v>
      </c>
      <c r="AM105" s="1">
        <v>3898.8</v>
      </c>
      <c r="AN105" s="1">
        <v>12.6</v>
      </c>
      <c r="AO105" s="1">
        <v>486</v>
      </c>
      <c r="AP105" s="1">
        <v>18</v>
      </c>
      <c r="AQ105" s="1">
        <v>92</v>
      </c>
      <c r="AR105" s="1">
        <v>740.48</v>
      </c>
      <c r="AS105" s="1">
        <v>31.2</v>
      </c>
      <c r="AT105" s="1">
        <v>85.094999999999999</v>
      </c>
      <c r="AU105" s="1">
        <v>3.2</v>
      </c>
      <c r="AV105" s="1">
        <v>0</v>
      </c>
      <c r="AW105" s="1">
        <v>0</v>
      </c>
      <c r="AX105" s="1">
        <v>0</v>
      </c>
      <c r="AY105" s="1">
        <v>1462</v>
      </c>
      <c r="AZ105" s="1">
        <v>0</v>
      </c>
      <c r="BA105" s="1">
        <v>270</v>
      </c>
      <c r="BB105" s="1">
        <v>1231.2</v>
      </c>
      <c r="BC105" s="1">
        <v>1.2</v>
      </c>
      <c r="BD105" s="1">
        <v>376.5</v>
      </c>
      <c r="BE105" s="1">
        <v>27</v>
      </c>
      <c r="BF105" s="1">
        <v>0</v>
      </c>
      <c r="BG105" s="1">
        <v>96</v>
      </c>
      <c r="BH105" s="1">
        <v>144</v>
      </c>
      <c r="BI105" s="1">
        <v>45</v>
      </c>
      <c r="BJ105" s="1">
        <v>549</v>
      </c>
      <c r="BK105" s="1">
        <v>31</v>
      </c>
      <c r="BL105" s="1">
        <v>33.6</v>
      </c>
      <c r="BM105" s="1">
        <v>995</v>
      </c>
      <c r="BN105" s="1">
        <v>25</v>
      </c>
      <c r="BO105" s="1">
        <v>656</v>
      </c>
      <c r="BP105" s="1">
        <v>6.4</v>
      </c>
      <c r="BQ105" s="1">
        <v>0</v>
      </c>
      <c r="BR105" s="1">
        <v>1.2</v>
      </c>
      <c r="BS105" s="1">
        <v>62</v>
      </c>
      <c r="BT105" s="1">
        <v>170.4</v>
      </c>
      <c r="BU105" s="1">
        <v>1.2</v>
      </c>
      <c r="BV105" s="1">
        <v>13.5</v>
      </c>
      <c r="BW105" s="1">
        <v>187.5</v>
      </c>
      <c r="BX105" s="1">
        <v>1857</v>
      </c>
      <c r="BY105" s="1">
        <v>456</v>
      </c>
      <c r="BZ105" s="1">
        <v>305.64</v>
      </c>
      <c r="CA105" s="1">
        <v>51.24</v>
      </c>
      <c r="CB105" s="1">
        <v>4.32</v>
      </c>
      <c r="CC105" s="1">
        <v>0</v>
      </c>
      <c r="CD105" s="1">
        <v>5454</v>
      </c>
      <c r="CE105" s="1">
        <v>10038</v>
      </c>
      <c r="CF105" s="1">
        <v>343.2</v>
      </c>
      <c r="CG105" s="1">
        <v>2607.12</v>
      </c>
      <c r="CH105" s="1">
        <v>976.5</v>
      </c>
      <c r="CI105" s="1">
        <v>49.2</v>
      </c>
      <c r="CJ105" s="1">
        <v>34.799999999999997</v>
      </c>
      <c r="CK105" s="1">
        <v>50.4</v>
      </c>
      <c r="CL105" s="1">
        <v>144</v>
      </c>
      <c r="CM105" s="1">
        <v>91.2</v>
      </c>
      <c r="CN105" s="1">
        <v>14.4</v>
      </c>
      <c r="CO105" s="1">
        <v>22.5</v>
      </c>
      <c r="CP105" s="1">
        <v>3</v>
      </c>
      <c r="CQ105" s="1">
        <v>54</v>
      </c>
      <c r="CR105" s="1">
        <v>630</v>
      </c>
      <c r="CS105" s="1">
        <v>0</v>
      </c>
      <c r="CT105" s="1">
        <v>216</v>
      </c>
      <c r="CU105" s="1">
        <v>1731.26</v>
      </c>
      <c r="CV105" s="1">
        <v>12</v>
      </c>
      <c r="CW105" s="1">
        <v>1055.1600000000001</v>
      </c>
      <c r="CX105" s="1">
        <v>4.32</v>
      </c>
      <c r="CY105" s="1">
        <v>295.92</v>
      </c>
      <c r="CZ105" s="1">
        <v>196.56</v>
      </c>
      <c r="DA105" s="1">
        <v>1519.5</v>
      </c>
      <c r="DB105" s="1">
        <v>5670</v>
      </c>
      <c r="DC105" s="1">
        <v>3846</v>
      </c>
      <c r="DD105" s="1">
        <v>450</v>
      </c>
      <c r="DE105" s="1">
        <v>27.6</v>
      </c>
      <c r="DF105" s="1">
        <v>2728.5</v>
      </c>
      <c r="DG105" s="1">
        <v>7.5</v>
      </c>
      <c r="DH105" s="1">
        <v>2565</v>
      </c>
      <c r="DI105" s="1">
        <v>74.400000000000006</v>
      </c>
      <c r="DJ105" s="1">
        <v>2943</v>
      </c>
      <c r="DK105" s="1">
        <v>3000</v>
      </c>
      <c r="DL105" s="1">
        <v>660</v>
      </c>
      <c r="DM105" s="1">
        <v>916</v>
      </c>
      <c r="DN105" s="1">
        <v>323</v>
      </c>
      <c r="DO105" s="1">
        <v>624</v>
      </c>
      <c r="DP105" s="1">
        <v>1068</v>
      </c>
      <c r="DQ105" s="1">
        <v>0</v>
      </c>
      <c r="DR105" s="1">
        <v>0</v>
      </c>
      <c r="DV105" s="1">
        <v>0</v>
      </c>
      <c r="DW105" s="1">
        <v>88465.594999999987</v>
      </c>
      <c r="DX105" s="1" t="s">
        <v>438</v>
      </c>
    </row>
    <row r="106" spans="1:128" x14ac:dyDescent="0.2">
      <c r="A106" s="2" t="s">
        <v>428</v>
      </c>
      <c r="B106" s="1">
        <v>588</v>
      </c>
      <c r="C106" s="1">
        <v>0</v>
      </c>
      <c r="D106" s="1">
        <v>207</v>
      </c>
      <c r="E106" s="1">
        <v>0</v>
      </c>
      <c r="F106" s="1">
        <v>692.64</v>
      </c>
      <c r="G106" s="1">
        <v>0</v>
      </c>
      <c r="H106" s="1">
        <v>0</v>
      </c>
      <c r="I106" s="1">
        <v>30</v>
      </c>
      <c r="J106" s="1">
        <v>539.84</v>
      </c>
      <c r="K106" s="1">
        <v>33.6</v>
      </c>
      <c r="L106" s="1">
        <v>0</v>
      </c>
      <c r="M106" s="1">
        <v>0</v>
      </c>
      <c r="N106" s="1">
        <v>124.32</v>
      </c>
      <c r="O106" s="1">
        <v>59.2</v>
      </c>
      <c r="P106" s="1">
        <v>17.760000000000002</v>
      </c>
      <c r="Q106" s="1">
        <v>723.52</v>
      </c>
      <c r="R106" s="1">
        <v>4.78</v>
      </c>
      <c r="S106" s="1">
        <v>217.28</v>
      </c>
      <c r="T106" s="1">
        <v>81</v>
      </c>
      <c r="U106" s="1">
        <v>598.80000000000007</v>
      </c>
      <c r="V106" s="1">
        <v>99.6</v>
      </c>
      <c r="W106" s="1">
        <v>36</v>
      </c>
      <c r="Y106" s="1">
        <v>164.28</v>
      </c>
      <c r="Z106" s="1">
        <v>0</v>
      </c>
      <c r="AA106" s="1">
        <v>345.92</v>
      </c>
      <c r="AB106" s="1">
        <v>129.6</v>
      </c>
      <c r="AC106" s="1">
        <v>54</v>
      </c>
      <c r="AD106" s="1">
        <v>1027.2</v>
      </c>
      <c r="AE106" s="1">
        <v>70.8</v>
      </c>
      <c r="AF106" s="1">
        <v>181.44</v>
      </c>
      <c r="AG106" s="1">
        <v>188.16</v>
      </c>
      <c r="AH106" s="1">
        <v>114.24</v>
      </c>
      <c r="AI106" s="1">
        <v>0</v>
      </c>
      <c r="AJ106" s="1">
        <v>9</v>
      </c>
      <c r="AK106" s="1">
        <v>0</v>
      </c>
      <c r="AL106" s="1">
        <v>301.76</v>
      </c>
      <c r="AM106" s="1">
        <v>10.8</v>
      </c>
      <c r="AN106" s="1">
        <v>12.6</v>
      </c>
      <c r="AO106" s="1">
        <v>486</v>
      </c>
      <c r="AP106" s="1">
        <v>18</v>
      </c>
      <c r="AQ106" s="1">
        <v>92</v>
      </c>
      <c r="AR106" s="1">
        <v>740.48</v>
      </c>
      <c r="AS106" s="1">
        <v>31.2</v>
      </c>
      <c r="AT106" s="1">
        <v>85.094999999999999</v>
      </c>
      <c r="AU106" s="1">
        <v>3.2</v>
      </c>
      <c r="AV106" s="1">
        <v>0</v>
      </c>
      <c r="AW106" s="1">
        <v>0</v>
      </c>
      <c r="AX106" s="1">
        <v>0</v>
      </c>
      <c r="AY106" s="1">
        <v>1462</v>
      </c>
      <c r="AZ106" s="1">
        <v>0</v>
      </c>
      <c r="BA106" s="1">
        <v>270</v>
      </c>
      <c r="BB106" s="1">
        <v>1231.2</v>
      </c>
      <c r="BC106" s="1">
        <v>1.2</v>
      </c>
      <c r="BD106" s="1">
        <v>376.5</v>
      </c>
      <c r="BE106" s="1">
        <v>27</v>
      </c>
      <c r="BF106" s="1">
        <v>0</v>
      </c>
      <c r="BG106" s="1">
        <v>96</v>
      </c>
      <c r="BH106" s="1">
        <v>144</v>
      </c>
      <c r="BI106" s="1">
        <v>45</v>
      </c>
      <c r="BJ106" s="1">
        <v>549</v>
      </c>
      <c r="BK106" s="1">
        <v>31</v>
      </c>
      <c r="BL106" s="1">
        <v>33.6</v>
      </c>
      <c r="BM106" s="1">
        <v>995</v>
      </c>
      <c r="BN106" s="1">
        <v>25</v>
      </c>
      <c r="BO106" s="1">
        <v>656</v>
      </c>
      <c r="BP106" s="1">
        <v>6.4</v>
      </c>
      <c r="BQ106" s="1">
        <v>0</v>
      </c>
      <c r="BR106" s="1">
        <v>1.2</v>
      </c>
      <c r="BS106" s="1">
        <v>62</v>
      </c>
      <c r="BT106" s="1">
        <v>170.4</v>
      </c>
      <c r="BU106" s="1">
        <v>1.2</v>
      </c>
      <c r="BV106" s="1">
        <v>13.5</v>
      </c>
      <c r="BW106" s="1">
        <v>187.5</v>
      </c>
      <c r="BX106" s="1">
        <v>996</v>
      </c>
      <c r="BY106" s="1">
        <v>0</v>
      </c>
      <c r="BZ106" s="1">
        <v>59.4</v>
      </c>
      <c r="CA106" s="1">
        <v>51.24</v>
      </c>
      <c r="CB106" s="1">
        <v>4.32</v>
      </c>
      <c r="CC106" s="1">
        <v>0</v>
      </c>
      <c r="CD106" s="1">
        <v>3180</v>
      </c>
      <c r="CE106" s="1">
        <v>1920</v>
      </c>
      <c r="CF106" s="1">
        <v>0</v>
      </c>
      <c r="CG106" s="1">
        <v>2607.12</v>
      </c>
      <c r="CH106" s="1">
        <v>7.5</v>
      </c>
      <c r="CI106" s="1">
        <v>49.2</v>
      </c>
      <c r="CJ106" s="1">
        <v>34.799999999999997</v>
      </c>
      <c r="CK106" s="1">
        <v>50.4</v>
      </c>
      <c r="CL106" s="1">
        <v>144</v>
      </c>
      <c r="CM106" s="1">
        <v>91.2</v>
      </c>
      <c r="CN106" s="1">
        <v>14.4</v>
      </c>
      <c r="CO106" s="1">
        <v>22.5</v>
      </c>
      <c r="CP106" s="1">
        <v>3</v>
      </c>
      <c r="CQ106" s="1">
        <v>54</v>
      </c>
      <c r="CR106" s="1">
        <v>330</v>
      </c>
      <c r="CS106" s="1">
        <v>0</v>
      </c>
      <c r="CT106" s="1">
        <v>216</v>
      </c>
      <c r="CU106" s="1">
        <v>1582.2</v>
      </c>
      <c r="CV106" s="1">
        <v>12</v>
      </c>
      <c r="CW106" s="1">
        <v>1055.1600000000001</v>
      </c>
      <c r="CX106" s="1">
        <v>4.32</v>
      </c>
      <c r="CY106" s="1">
        <v>295.92</v>
      </c>
      <c r="CZ106" s="1">
        <v>196.56</v>
      </c>
      <c r="DA106" s="1">
        <v>918</v>
      </c>
      <c r="DB106" s="1">
        <v>0</v>
      </c>
      <c r="DC106" s="1">
        <v>753</v>
      </c>
      <c r="DD106" s="1">
        <v>450</v>
      </c>
      <c r="DE106" s="1">
        <v>27.6</v>
      </c>
      <c r="DF106" s="1">
        <v>1758</v>
      </c>
      <c r="DG106" s="1">
        <v>7.5</v>
      </c>
      <c r="DH106" s="1">
        <v>639</v>
      </c>
      <c r="DI106" s="1">
        <v>74.400000000000006</v>
      </c>
      <c r="DJ106" s="1">
        <v>1662</v>
      </c>
      <c r="DK106" s="1">
        <v>3000</v>
      </c>
      <c r="DL106" s="1">
        <v>660</v>
      </c>
      <c r="DM106" s="1">
        <v>916</v>
      </c>
      <c r="DN106" s="1">
        <v>323</v>
      </c>
      <c r="DO106" s="1">
        <v>624</v>
      </c>
      <c r="DP106" s="1">
        <v>690</v>
      </c>
      <c r="DQ106" s="1">
        <v>0</v>
      </c>
      <c r="DR106" s="1">
        <v>0</v>
      </c>
      <c r="DV106" s="1">
        <v>0</v>
      </c>
      <c r="DW106" s="1">
        <v>39987.555000000008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13352.64</v>
      </c>
      <c r="T107" s="1">
        <v>0</v>
      </c>
      <c r="U107" s="1">
        <v>0</v>
      </c>
      <c r="V107" s="1">
        <v>0</v>
      </c>
      <c r="W107" s="1">
        <v>0</v>
      </c>
      <c r="Y107" s="1">
        <v>273.06</v>
      </c>
      <c r="Z107" s="1">
        <v>0</v>
      </c>
      <c r="AA107" s="1">
        <v>1446.24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1881.6</v>
      </c>
      <c r="AJ107" s="1">
        <v>0</v>
      </c>
      <c r="AK107" s="1">
        <v>0</v>
      </c>
      <c r="AL107" s="1">
        <v>0</v>
      </c>
      <c r="AM107" s="1">
        <v>3888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861</v>
      </c>
      <c r="BY107" s="1">
        <v>456</v>
      </c>
      <c r="BZ107" s="1">
        <v>246.24</v>
      </c>
      <c r="CA107" s="1">
        <v>0</v>
      </c>
      <c r="CB107" s="1">
        <v>0</v>
      </c>
      <c r="CC107" s="1">
        <v>0</v>
      </c>
      <c r="CD107" s="1">
        <v>2274</v>
      </c>
      <c r="CE107" s="1">
        <v>8118</v>
      </c>
      <c r="CF107" s="1">
        <v>343.2</v>
      </c>
      <c r="CG107" s="1">
        <v>0</v>
      </c>
      <c r="CH107" s="1">
        <v>969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300</v>
      </c>
      <c r="CS107" s="1">
        <v>0</v>
      </c>
      <c r="CT107" s="1">
        <v>0</v>
      </c>
      <c r="CU107" s="1">
        <v>149.06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601.5</v>
      </c>
      <c r="DB107" s="1">
        <v>5670</v>
      </c>
      <c r="DC107" s="1">
        <v>3093</v>
      </c>
      <c r="DD107" s="1">
        <v>0</v>
      </c>
      <c r="DE107" s="1">
        <v>0</v>
      </c>
      <c r="DF107" s="1">
        <v>970.5</v>
      </c>
      <c r="DG107" s="1">
        <v>0</v>
      </c>
      <c r="DH107" s="1">
        <v>1926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378</v>
      </c>
      <c r="DQ107" s="1">
        <v>0</v>
      </c>
      <c r="DR107" s="1">
        <v>0</v>
      </c>
      <c r="DV107" s="1">
        <v>0</v>
      </c>
      <c r="DW107" s="1">
        <v>48478.039999999994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183.75</v>
      </c>
      <c r="C113" s="1">
        <v>0</v>
      </c>
      <c r="D113" s="1">
        <v>69</v>
      </c>
      <c r="E113" s="1">
        <v>0</v>
      </c>
      <c r="F113" s="1">
        <v>234</v>
      </c>
      <c r="G113" s="1">
        <v>0</v>
      </c>
      <c r="H113" s="1">
        <v>0</v>
      </c>
      <c r="I113" s="1">
        <v>10</v>
      </c>
      <c r="J113" s="1">
        <v>241</v>
      </c>
      <c r="K113" s="1">
        <v>14.48275862068966</v>
      </c>
      <c r="L113" s="1">
        <v>0</v>
      </c>
      <c r="M113" s="1">
        <v>0</v>
      </c>
      <c r="N113" s="1">
        <v>41.44</v>
      </c>
      <c r="O113" s="1">
        <v>20</v>
      </c>
      <c r="P113" s="1">
        <v>5.9200000000000008</v>
      </c>
      <c r="Q113" s="1">
        <v>322.99999999999989</v>
      </c>
      <c r="R113" s="1">
        <v>2</v>
      </c>
      <c r="S113" s="1">
        <v>6057.9999999999991</v>
      </c>
      <c r="T113" s="1">
        <v>45</v>
      </c>
      <c r="U113" s="1">
        <v>499.00000000000011</v>
      </c>
      <c r="V113" s="1">
        <v>73.777777777777771</v>
      </c>
      <c r="W113" s="1">
        <v>26.666666666666661</v>
      </c>
      <c r="X113" s="1">
        <v>0</v>
      </c>
      <c r="Y113" s="1">
        <v>197</v>
      </c>
      <c r="Z113" s="1">
        <v>0</v>
      </c>
      <c r="AA113" s="1">
        <v>487</v>
      </c>
      <c r="AB113" s="1">
        <v>108</v>
      </c>
      <c r="AC113" s="1">
        <v>40</v>
      </c>
      <c r="AD113" s="1">
        <v>856.00000000000011</v>
      </c>
      <c r="AE113" s="1">
        <v>52.444444444444443</v>
      </c>
      <c r="AF113" s="1">
        <v>74.05714285714285</v>
      </c>
      <c r="AG113" s="1">
        <v>83.999999999999986</v>
      </c>
      <c r="AH113" s="1">
        <v>50.999999999999993</v>
      </c>
      <c r="AI113" s="1">
        <v>196</v>
      </c>
      <c r="AJ113" s="1">
        <v>4.4554455445544559</v>
      </c>
      <c r="AK113" s="1">
        <v>0</v>
      </c>
      <c r="AL113" s="1">
        <v>82</v>
      </c>
      <c r="AM113" s="1">
        <v>2166</v>
      </c>
      <c r="AN113" s="1">
        <v>7</v>
      </c>
      <c r="AO113" s="1">
        <v>81</v>
      </c>
      <c r="AP113" s="1">
        <v>13.33333333333333</v>
      </c>
      <c r="AQ113" s="1">
        <v>10</v>
      </c>
      <c r="AR113" s="1">
        <v>356</v>
      </c>
      <c r="AS113" s="1">
        <v>16.082474226804131</v>
      </c>
      <c r="AT113" s="1">
        <v>43.863402061855673</v>
      </c>
      <c r="AU113" s="1">
        <v>1.6494845360824739</v>
      </c>
      <c r="AV113" s="1">
        <v>0</v>
      </c>
      <c r="AW113" s="1">
        <v>0</v>
      </c>
      <c r="AX113" s="1">
        <v>0</v>
      </c>
      <c r="AY113" s="1">
        <v>1462</v>
      </c>
      <c r="AZ113" s="1">
        <v>0</v>
      </c>
      <c r="BA113" s="1">
        <v>270</v>
      </c>
      <c r="BB113" s="1">
        <v>1539</v>
      </c>
      <c r="BC113" s="1">
        <v>1</v>
      </c>
      <c r="BD113" s="1">
        <v>251</v>
      </c>
      <c r="BE113" s="1">
        <v>18</v>
      </c>
      <c r="BF113" s="1">
        <v>0</v>
      </c>
      <c r="BG113" s="1">
        <v>62.337662337662337</v>
      </c>
      <c r="BH113" s="1">
        <v>120</v>
      </c>
      <c r="BI113" s="1">
        <v>23.316062176165801</v>
      </c>
      <c r="BJ113" s="1">
        <v>549</v>
      </c>
      <c r="BK113" s="1">
        <v>31</v>
      </c>
      <c r="BL113" s="1">
        <v>21</v>
      </c>
      <c r="BM113" s="1">
        <v>995</v>
      </c>
      <c r="BN113" s="1">
        <v>25</v>
      </c>
      <c r="BO113" s="1">
        <v>820</v>
      </c>
      <c r="BP113" s="1">
        <v>4.0764331210191083</v>
      </c>
      <c r="BQ113" s="1">
        <v>0</v>
      </c>
      <c r="BR113" s="1">
        <v>1</v>
      </c>
      <c r="BS113" s="1">
        <v>32.124352331606218</v>
      </c>
      <c r="BT113" s="1">
        <v>110.64935064935069</v>
      </c>
      <c r="BU113" s="1">
        <v>1</v>
      </c>
      <c r="BV113" s="1">
        <v>9</v>
      </c>
      <c r="BW113" s="1">
        <v>125</v>
      </c>
      <c r="BX113" s="1">
        <v>619</v>
      </c>
      <c r="BY113" s="1">
        <v>321.12676056338029</v>
      </c>
      <c r="BZ113" s="1">
        <v>282.99999999999989</v>
      </c>
      <c r="CA113" s="1">
        <v>61</v>
      </c>
      <c r="CB113" s="1">
        <v>2.4</v>
      </c>
      <c r="CC113" s="1">
        <v>0</v>
      </c>
      <c r="CD113" s="1">
        <v>1818</v>
      </c>
      <c r="CE113" s="1">
        <v>8365</v>
      </c>
      <c r="CF113" s="1">
        <v>286</v>
      </c>
      <c r="CG113" s="1">
        <v>2414</v>
      </c>
      <c r="CH113" s="1">
        <v>651</v>
      </c>
      <c r="CI113" s="1">
        <v>34.647887323943657</v>
      </c>
      <c r="CJ113" s="1">
        <v>24.507042253521121</v>
      </c>
      <c r="CK113" s="1">
        <v>42</v>
      </c>
      <c r="CL113" s="1">
        <v>101.4084507042254</v>
      </c>
      <c r="CM113" s="1">
        <v>64.225352112676063</v>
      </c>
      <c r="CN113" s="1">
        <v>10.140845070422539</v>
      </c>
      <c r="CO113" s="1">
        <v>15</v>
      </c>
      <c r="CP113" s="1">
        <v>1</v>
      </c>
      <c r="CQ113" s="1">
        <v>31.395348837209301</v>
      </c>
      <c r="CR113" s="1">
        <v>210</v>
      </c>
      <c r="CS113" s="1">
        <v>0</v>
      </c>
      <c r="CT113" s="1">
        <v>180</v>
      </c>
      <c r="CU113" s="1">
        <v>1603.018518518518</v>
      </c>
      <c r="CV113" s="1">
        <v>10</v>
      </c>
      <c r="CW113" s="1">
        <v>977</v>
      </c>
      <c r="CX113" s="1">
        <v>4</v>
      </c>
      <c r="CY113" s="1">
        <v>274</v>
      </c>
      <c r="CZ113" s="1">
        <v>182</v>
      </c>
      <c r="DA113" s="1">
        <v>1013</v>
      </c>
      <c r="DB113" s="1">
        <v>3780</v>
      </c>
      <c r="DC113" s="1">
        <v>1282</v>
      </c>
      <c r="DD113" s="1">
        <v>300</v>
      </c>
      <c r="DE113" s="1">
        <v>19.43661971830986</v>
      </c>
      <c r="DF113" s="1">
        <v>1819</v>
      </c>
      <c r="DG113" s="1">
        <v>5</v>
      </c>
      <c r="DH113" s="1">
        <v>855</v>
      </c>
      <c r="DI113" s="1">
        <v>52.394366197183103</v>
      </c>
      <c r="DJ113" s="1">
        <v>981</v>
      </c>
      <c r="DK113" s="1">
        <v>500</v>
      </c>
      <c r="DL113" s="1">
        <v>220</v>
      </c>
      <c r="DM113" s="1">
        <v>305.33333333333331</v>
      </c>
      <c r="DN113" s="1">
        <v>107.6666666666667</v>
      </c>
      <c r="DO113" s="1">
        <v>104</v>
      </c>
      <c r="DP113" s="1">
        <v>178</v>
      </c>
      <c r="DQ113" s="1">
        <v>0</v>
      </c>
      <c r="DR113" s="1">
        <v>0</v>
      </c>
      <c r="DV113" s="1">
        <v>0</v>
      </c>
      <c r="DW113" s="1">
        <v>49351.127981984559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151.80000000000001</v>
      </c>
      <c r="C118" s="1">
        <v>9</v>
      </c>
      <c r="D118" s="1">
        <v>15</v>
      </c>
      <c r="E118" s="1">
        <v>45</v>
      </c>
      <c r="F118" s="1">
        <v>870.98</v>
      </c>
      <c r="G118" s="1">
        <v>0</v>
      </c>
      <c r="H118" s="1">
        <v>100.64</v>
      </c>
      <c r="I118" s="1">
        <v>85</v>
      </c>
      <c r="J118" s="1">
        <v>289.52</v>
      </c>
      <c r="K118" s="1">
        <v>200</v>
      </c>
      <c r="L118" s="1">
        <v>22.4</v>
      </c>
      <c r="M118" s="1">
        <v>0</v>
      </c>
      <c r="N118" s="1">
        <v>143.19</v>
      </c>
      <c r="O118" s="1">
        <v>71.040000000000006</v>
      </c>
      <c r="P118" s="1">
        <v>121.36</v>
      </c>
      <c r="Q118" s="1">
        <v>349.44</v>
      </c>
      <c r="R118" s="1">
        <v>204</v>
      </c>
      <c r="S118" s="1">
        <v>8805.44</v>
      </c>
      <c r="T118" s="1">
        <v>50.4</v>
      </c>
      <c r="U118" s="1">
        <v>133.56</v>
      </c>
      <c r="V118" s="1">
        <v>21.84</v>
      </c>
      <c r="W118" s="1">
        <v>33.6</v>
      </c>
      <c r="X118" s="1">
        <v>666</v>
      </c>
      <c r="Y118" s="1">
        <v>428.46</v>
      </c>
      <c r="Z118" s="1">
        <v>0</v>
      </c>
      <c r="AA118" s="1">
        <v>279.68</v>
      </c>
      <c r="AB118" s="1">
        <v>61.44</v>
      </c>
      <c r="AC118" s="1">
        <v>29.04</v>
      </c>
      <c r="AD118" s="1">
        <v>1026</v>
      </c>
      <c r="AE118" s="1">
        <v>33.6</v>
      </c>
      <c r="AF118" s="1">
        <v>98.56</v>
      </c>
      <c r="AG118" s="1">
        <v>182.84</v>
      </c>
      <c r="AH118" s="1">
        <v>38.92</v>
      </c>
      <c r="AI118" s="1">
        <v>552</v>
      </c>
      <c r="AJ118" s="1">
        <v>90</v>
      </c>
      <c r="AK118" s="1">
        <v>11.6</v>
      </c>
      <c r="AL118" s="1">
        <v>229.08</v>
      </c>
      <c r="AM118" s="1">
        <v>644.4</v>
      </c>
      <c r="AN118" s="1">
        <v>0</v>
      </c>
      <c r="AO118" s="1">
        <v>1674</v>
      </c>
      <c r="AP118" s="1">
        <v>4.8</v>
      </c>
      <c r="AQ118" s="1">
        <v>128.80000000000001</v>
      </c>
      <c r="AR118" s="1">
        <v>50.44</v>
      </c>
      <c r="AS118" s="1">
        <v>25</v>
      </c>
      <c r="AT118" s="1">
        <v>83.3</v>
      </c>
      <c r="AU118" s="1">
        <v>0</v>
      </c>
      <c r="AV118" s="1">
        <v>0</v>
      </c>
      <c r="AW118" s="1">
        <v>0</v>
      </c>
      <c r="AX118" s="1">
        <v>0</v>
      </c>
      <c r="AY118" s="1">
        <v>1161.125</v>
      </c>
      <c r="AZ118" s="1">
        <v>32.375</v>
      </c>
      <c r="BA118" s="1">
        <v>266</v>
      </c>
      <c r="BB118" s="1">
        <v>1497.8</v>
      </c>
      <c r="BC118" s="1">
        <v>0</v>
      </c>
      <c r="BD118" s="1">
        <v>336</v>
      </c>
      <c r="BE118" s="1">
        <v>27</v>
      </c>
      <c r="BF118" s="1">
        <v>0</v>
      </c>
      <c r="BG118" s="1">
        <v>96</v>
      </c>
      <c r="BH118" s="1">
        <v>142.80000000000001</v>
      </c>
      <c r="BI118" s="1">
        <v>43</v>
      </c>
      <c r="BJ118" s="1">
        <v>560</v>
      </c>
      <c r="BK118" s="1">
        <v>22</v>
      </c>
      <c r="BL118" s="1">
        <v>29</v>
      </c>
      <c r="BM118" s="1">
        <v>393</v>
      </c>
      <c r="BN118" s="1">
        <v>14.25</v>
      </c>
      <c r="BO118" s="1">
        <v>3245</v>
      </c>
      <c r="BP118" s="1">
        <v>44</v>
      </c>
      <c r="BQ118" s="1">
        <v>13.5</v>
      </c>
      <c r="BR118" s="1">
        <v>264</v>
      </c>
      <c r="BS118" s="1">
        <v>38</v>
      </c>
      <c r="BT118" s="1">
        <v>288</v>
      </c>
      <c r="BU118" s="1">
        <v>0</v>
      </c>
      <c r="BV118" s="1">
        <v>538.5</v>
      </c>
      <c r="BW118" s="1">
        <v>172.5</v>
      </c>
      <c r="BX118" s="1">
        <v>213</v>
      </c>
      <c r="BY118" s="1">
        <v>120</v>
      </c>
      <c r="BZ118" s="1">
        <v>45.36</v>
      </c>
      <c r="CA118" s="1">
        <v>0.84</v>
      </c>
      <c r="CB118" s="1">
        <v>16.5</v>
      </c>
      <c r="CC118" s="1">
        <v>0</v>
      </c>
      <c r="CD118" s="1">
        <v>252</v>
      </c>
      <c r="CE118" s="1">
        <v>1845.6</v>
      </c>
      <c r="CF118" s="1">
        <v>288</v>
      </c>
      <c r="CG118" s="1">
        <v>1825.2</v>
      </c>
      <c r="CH118" s="1">
        <v>214.5</v>
      </c>
      <c r="CI118" s="1">
        <v>8.4</v>
      </c>
      <c r="CJ118" s="1">
        <v>22.8</v>
      </c>
      <c r="CK118" s="1">
        <v>0</v>
      </c>
      <c r="CL118" s="1">
        <v>37.6</v>
      </c>
      <c r="CM118" s="1">
        <v>39.799999999999997</v>
      </c>
      <c r="CN118" s="1">
        <v>46</v>
      </c>
      <c r="CO118" s="1">
        <v>0</v>
      </c>
      <c r="CP118" s="1">
        <v>87.5</v>
      </c>
      <c r="CQ118" s="1">
        <v>30</v>
      </c>
      <c r="CR118" s="1">
        <v>66</v>
      </c>
      <c r="CS118" s="1">
        <v>76.8</v>
      </c>
      <c r="CT118" s="1">
        <v>135.6</v>
      </c>
      <c r="CU118" s="1">
        <v>1755</v>
      </c>
      <c r="CV118" s="1">
        <v>96</v>
      </c>
      <c r="CW118" s="1">
        <v>123.3</v>
      </c>
      <c r="CX118" s="1">
        <v>86.4</v>
      </c>
      <c r="CY118" s="1">
        <v>723.6</v>
      </c>
      <c r="CZ118" s="1">
        <v>42.48</v>
      </c>
      <c r="DA118" s="1">
        <v>196.5</v>
      </c>
      <c r="DB118" s="1">
        <v>1224.25</v>
      </c>
      <c r="DC118" s="1">
        <v>753</v>
      </c>
      <c r="DD118" s="1">
        <v>370.5</v>
      </c>
      <c r="DE118" s="1">
        <v>14.4</v>
      </c>
      <c r="DF118" s="1">
        <v>1650</v>
      </c>
      <c r="DG118" s="1">
        <v>0</v>
      </c>
      <c r="DH118" s="1">
        <v>66</v>
      </c>
      <c r="DI118" s="1">
        <v>50</v>
      </c>
      <c r="DJ118" s="1">
        <v>135</v>
      </c>
      <c r="DK118" s="1">
        <v>514</v>
      </c>
      <c r="DL118" s="1">
        <v>54</v>
      </c>
      <c r="DM118" s="1">
        <v>28</v>
      </c>
      <c r="DN118" s="1">
        <v>13</v>
      </c>
      <c r="DO118" s="1">
        <v>432</v>
      </c>
      <c r="DP118" s="1">
        <v>624</v>
      </c>
      <c r="DV118" s="1" t="s">
        <v>424</v>
      </c>
      <c r="DW118" s="1">
        <v>41607.949999999997</v>
      </c>
    </row>
    <row r="119" spans="1:128" x14ac:dyDescent="0.2">
      <c r="A119" s="2" t="s">
        <v>443</v>
      </c>
      <c r="B119" s="1">
        <v>224.4</v>
      </c>
      <c r="C119" s="1">
        <v>39</v>
      </c>
      <c r="D119" s="1">
        <v>1467</v>
      </c>
      <c r="E119" s="1">
        <v>87</v>
      </c>
      <c r="F119" s="1">
        <v>870.24</v>
      </c>
      <c r="G119" s="1">
        <v>24</v>
      </c>
      <c r="H119" s="1">
        <v>41.44</v>
      </c>
      <c r="I119" s="1">
        <v>36</v>
      </c>
      <c r="J119" s="1">
        <v>407.68</v>
      </c>
      <c r="K119" s="1">
        <v>60</v>
      </c>
      <c r="L119" s="1">
        <v>0</v>
      </c>
      <c r="M119" s="1">
        <v>0</v>
      </c>
      <c r="N119" s="1">
        <v>121.36</v>
      </c>
      <c r="O119" s="1">
        <v>38.479999999999997</v>
      </c>
      <c r="P119" s="1">
        <v>85.84</v>
      </c>
      <c r="Q119" s="1">
        <v>40.32</v>
      </c>
      <c r="R119" s="1">
        <v>0</v>
      </c>
      <c r="S119" s="1">
        <v>6070.4</v>
      </c>
      <c r="T119" s="1">
        <v>437.4</v>
      </c>
      <c r="U119" s="1">
        <v>361.32</v>
      </c>
      <c r="V119" s="1">
        <v>56.4</v>
      </c>
      <c r="W119" s="1">
        <v>15.6</v>
      </c>
      <c r="X119" s="1">
        <v>0</v>
      </c>
      <c r="Y119" s="1">
        <v>623.82000000000005</v>
      </c>
      <c r="Z119" s="1">
        <v>0</v>
      </c>
      <c r="AA119" s="1">
        <v>828</v>
      </c>
      <c r="AB119" s="1">
        <v>300.24</v>
      </c>
      <c r="AC119" s="1">
        <v>54</v>
      </c>
      <c r="AD119" s="1">
        <v>0</v>
      </c>
      <c r="AE119" s="1">
        <v>1.2</v>
      </c>
      <c r="AF119" s="1">
        <v>11.2</v>
      </c>
      <c r="AG119" s="1">
        <v>211.12</v>
      </c>
      <c r="AH119" s="1">
        <v>56.28</v>
      </c>
      <c r="AI119" s="1">
        <v>1286.4000000000001</v>
      </c>
      <c r="AJ119" s="1">
        <v>716.4</v>
      </c>
      <c r="AK119" s="1">
        <v>0</v>
      </c>
      <c r="AL119" s="1">
        <v>195.04</v>
      </c>
      <c r="AM119" s="1">
        <v>3369.6</v>
      </c>
      <c r="AN119" s="1">
        <v>0</v>
      </c>
      <c r="AO119" s="1">
        <v>240</v>
      </c>
      <c r="AP119" s="1">
        <v>10.8</v>
      </c>
      <c r="AQ119" s="1">
        <v>441.6</v>
      </c>
      <c r="AR119" s="1">
        <v>150.28</v>
      </c>
      <c r="AS119" s="1">
        <v>21.9</v>
      </c>
      <c r="AT119" s="1">
        <v>0</v>
      </c>
      <c r="AU119" s="1">
        <v>7.6</v>
      </c>
      <c r="AV119" s="1">
        <v>0</v>
      </c>
      <c r="AW119" s="1">
        <v>0</v>
      </c>
      <c r="AX119" s="1">
        <v>0</v>
      </c>
      <c r="AY119" s="1">
        <v>360.25</v>
      </c>
      <c r="AZ119" s="1">
        <v>74.125</v>
      </c>
      <c r="BA119" s="1">
        <v>552</v>
      </c>
      <c r="BB119" s="1">
        <v>1001.6</v>
      </c>
      <c r="BC119" s="1">
        <v>216</v>
      </c>
      <c r="BD119" s="1">
        <v>198</v>
      </c>
      <c r="BE119" s="1">
        <v>66</v>
      </c>
      <c r="BF119" s="1">
        <v>90.4</v>
      </c>
      <c r="BG119" s="1">
        <v>0</v>
      </c>
      <c r="BH119" s="1">
        <v>45.6</v>
      </c>
      <c r="BI119" s="1">
        <v>16</v>
      </c>
      <c r="BJ119" s="1">
        <v>0</v>
      </c>
      <c r="BK119" s="1">
        <v>8</v>
      </c>
      <c r="BL119" s="1">
        <v>16</v>
      </c>
      <c r="BM119" s="1">
        <v>356</v>
      </c>
      <c r="BN119" s="1">
        <v>41.25</v>
      </c>
      <c r="BO119" s="1">
        <v>1784.8</v>
      </c>
      <c r="BP119" s="1">
        <v>248.8</v>
      </c>
      <c r="BQ119" s="1">
        <v>49.5</v>
      </c>
      <c r="BR119" s="1">
        <v>79.2</v>
      </c>
      <c r="BS119" s="1">
        <v>18</v>
      </c>
      <c r="BT119" s="1">
        <v>0</v>
      </c>
      <c r="BU119" s="1">
        <v>332.4</v>
      </c>
      <c r="BV119" s="1">
        <v>61.5</v>
      </c>
      <c r="BW119" s="1">
        <v>777.5</v>
      </c>
      <c r="BX119" s="1">
        <v>180</v>
      </c>
      <c r="BY119" s="1">
        <v>294</v>
      </c>
      <c r="BZ119" s="1">
        <v>33.479999999999997</v>
      </c>
      <c r="CA119" s="1">
        <v>129.36000000000001</v>
      </c>
      <c r="CB119" s="1">
        <v>1.8</v>
      </c>
      <c r="CC119" s="1">
        <v>0</v>
      </c>
      <c r="CD119" s="1">
        <v>1053</v>
      </c>
      <c r="CE119" s="1">
        <v>3843.6</v>
      </c>
      <c r="CF119" s="1">
        <v>0</v>
      </c>
      <c r="CG119" s="1">
        <v>0</v>
      </c>
      <c r="CH119" s="1">
        <v>96</v>
      </c>
      <c r="CI119" s="1">
        <v>0</v>
      </c>
      <c r="CJ119" s="1">
        <v>4.8</v>
      </c>
      <c r="CK119" s="1">
        <v>0</v>
      </c>
      <c r="CL119" s="1">
        <v>72</v>
      </c>
      <c r="CM119" s="1">
        <v>99.8</v>
      </c>
      <c r="CN119" s="1">
        <v>67.2</v>
      </c>
      <c r="CO119" s="1">
        <v>39</v>
      </c>
      <c r="CP119" s="1">
        <v>81.5</v>
      </c>
      <c r="CQ119" s="1">
        <v>42</v>
      </c>
      <c r="CR119" s="1">
        <v>36</v>
      </c>
      <c r="CS119" s="1">
        <v>6</v>
      </c>
      <c r="CT119" s="1">
        <v>214.8</v>
      </c>
      <c r="CU119" s="1">
        <v>0</v>
      </c>
      <c r="CV119" s="1">
        <v>0</v>
      </c>
      <c r="CW119" s="1">
        <v>329.58</v>
      </c>
      <c r="CX119" s="1">
        <v>0</v>
      </c>
      <c r="CY119" s="1">
        <v>179.28</v>
      </c>
      <c r="CZ119" s="1">
        <v>88.92</v>
      </c>
      <c r="DA119" s="1">
        <v>600.75</v>
      </c>
      <c r="DB119" s="1">
        <v>1825.5</v>
      </c>
      <c r="DC119" s="1">
        <v>831</v>
      </c>
      <c r="DD119" s="1">
        <v>157.5</v>
      </c>
      <c r="DE119" s="1">
        <v>3.6</v>
      </c>
      <c r="DF119" s="1">
        <v>0</v>
      </c>
      <c r="DG119" s="1">
        <v>10.5</v>
      </c>
      <c r="DH119" s="1">
        <v>54</v>
      </c>
      <c r="DI119" s="1">
        <v>117.6</v>
      </c>
      <c r="DJ119" s="1">
        <v>354</v>
      </c>
      <c r="DK119" s="1">
        <v>264</v>
      </c>
      <c r="DL119" s="1">
        <v>60</v>
      </c>
      <c r="DM119" s="1">
        <v>66.5</v>
      </c>
      <c r="DN119" s="1">
        <v>84.5</v>
      </c>
      <c r="DO119" s="1">
        <v>12</v>
      </c>
      <c r="DP119" s="1">
        <v>264</v>
      </c>
      <c r="DV119" s="1" t="s">
        <v>424</v>
      </c>
      <c r="DW119" s="1">
        <v>36999.854999999989</v>
      </c>
    </row>
    <row r="120" spans="1:128" x14ac:dyDescent="0.2">
      <c r="A120" s="2"/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444</v>
      </c>
      <c r="B125" s="1">
        <v>376.2</v>
      </c>
      <c r="C125" s="1">
        <v>48</v>
      </c>
      <c r="D125" s="1">
        <v>1482</v>
      </c>
      <c r="E125" s="1">
        <v>132</v>
      </c>
      <c r="F125" s="1">
        <v>1741.22</v>
      </c>
      <c r="G125" s="1">
        <v>24</v>
      </c>
      <c r="H125" s="1">
        <v>142.08000000000001</v>
      </c>
      <c r="I125" s="1">
        <v>121</v>
      </c>
      <c r="J125" s="1">
        <v>697.2</v>
      </c>
      <c r="K125" s="1">
        <v>260</v>
      </c>
      <c r="L125" s="1">
        <v>22.4</v>
      </c>
      <c r="M125" s="1">
        <v>0</v>
      </c>
      <c r="N125" s="1">
        <v>264.55</v>
      </c>
      <c r="O125" s="1">
        <v>109.52</v>
      </c>
      <c r="P125" s="1">
        <v>207.2</v>
      </c>
      <c r="Q125" s="1">
        <v>389.76</v>
      </c>
      <c r="R125" s="1">
        <v>204</v>
      </c>
      <c r="S125" s="1">
        <v>14875.84</v>
      </c>
      <c r="T125" s="1">
        <v>487.8</v>
      </c>
      <c r="U125" s="1">
        <v>494.88</v>
      </c>
      <c r="V125" s="1">
        <v>78.239999999999995</v>
      </c>
      <c r="W125" s="1">
        <v>49.2</v>
      </c>
      <c r="X125" s="1">
        <v>666</v>
      </c>
      <c r="Y125" s="1">
        <v>1052.28</v>
      </c>
      <c r="Z125" s="1">
        <v>0</v>
      </c>
      <c r="AA125" s="1">
        <v>1107.68</v>
      </c>
      <c r="AB125" s="1">
        <v>361.68</v>
      </c>
      <c r="AC125" s="1">
        <v>83.039999999999992</v>
      </c>
      <c r="AD125" s="1">
        <v>1026</v>
      </c>
      <c r="AE125" s="1">
        <v>34.799999999999997</v>
      </c>
      <c r="AF125" s="1">
        <v>109.76</v>
      </c>
      <c r="AG125" s="1">
        <v>393.96</v>
      </c>
      <c r="AH125" s="1">
        <v>95.2</v>
      </c>
      <c r="AI125" s="1">
        <v>1838.4</v>
      </c>
      <c r="AJ125" s="1">
        <v>806.4</v>
      </c>
      <c r="AK125" s="1">
        <v>11.6</v>
      </c>
      <c r="AL125" s="1">
        <v>424.12</v>
      </c>
      <c r="AM125" s="1">
        <v>4014</v>
      </c>
      <c r="AN125" s="1">
        <v>0</v>
      </c>
      <c r="AO125" s="1">
        <v>1914</v>
      </c>
      <c r="AP125" s="1">
        <v>15.6</v>
      </c>
      <c r="AQ125" s="1">
        <v>570.40000000000009</v>
      </c>
      <c r="AR125" s="1">
        <v>200.72</v>
      </c>
      <c r="AS125" s="1">
        <v>46.9</v>
      </c>
      <c r="AT125" s="1">
        <v>83.3</v>
      </c>
      <c r="AU125" s="1">
        <v>7.6</v>
      </c>
      <c r="AV125" s="1">
        <v>0</v>
      </c>
      <c r="AW125" s="1">
        <v>0</v>
      </c>
      <c r="AX125" s="1">
        <v>0</v>
      </c>
      <c r="AY125" s="1">
        <v>1521.375</v>
      </c>
      <c r="AZ125" s="1">
        <v>106.5</v>
      </c>
      <c r="BA125" s="1">
        <v>818</v>
      </c>
      <c r="BB125" s="1">
        <v>2499.4</v>
      </c>
      <c r="BC125" s="1">
        <v>216</v>
      </c>
      <c r="BD125" s="1">
        <v>534</v>
      </c>
      <c r="BE125" s="1">
        <v>93</v>
      </c>
      <c r="BF125" s="1">
        <v>90.4</v>
      </c>
      <c r="BG125" s="1">
        <v>96</v>
      </c>
      <c r="BH125" s="1">
        <v>188.4</v>
      </c>
      <c r="BI125" s="1">
        <v>59</v>
      </c>
      <c r="BJ125" s="1">
        <v>560</v>
      </c>
      <c r="BK125" s="1">
        <v>30</v>
      </c>
      <c r="BL125" s="1">
        <v>45</v>
      </c>
      <c r="BM125" s="1">
        <v>749</v>
      </c>
      <c r="BN125" s="1">
        <v>55.5</v>
      </c>
      <c r="BO125" s="1">
        <v>5029.8</v>
      </c>
      <c r="BP125" s="1">
        <v>292.8</v>
      </c>
      <c r="BQ125" s="1">
        <v>63</v>
      </c>
      <c r="BR125" s="1">
        <v>343.2</v>
      </c>
      <c r="BS125" s="1">
        <v>56</v>
      </c>
      <c r="BT125" s="1">
        <v>288</v>
      </c>
      <c r="BU125" s="1">
        <v>332.4</v>
      </c>
      <c r="BV125" s="1">
        <v>600</v>
      </c>
      <c r="BW125" s="1">
        <v>950</v>
      </c>
      <c r="BX125" s="1">
        <v>393</v>
      </c>
      <c r="BY125" s="1">
        <v>414</v>
      </c>
      <c r="BZ125" s="1">
        <v>78.84</v>
      </c>
      <c r="CA125" s="1">
        <v>130.19999999999999</v>
      </c>
      <c r="CB125" s="1">
        <v>18.3</v>
      </c>
      <c r="CC125" s="1">
        <v>0</v>
      </c>
      <c r="CD125" s="1">
        <v>1305</v>
      </c>
      <c r="CE125" s="1">
        <v>5689.2</v>
      </c>
      <c r="CF125" s="1">
        <v>288</v>
      </c>
      <c r="CG125" s="1">
        <v>1825.2</v>
      </c>
      <c r="CH125" s="1">
        <v>310.5</v>
      </c>
      <c r="CI125" s="1">
        <v>8.4</v>
      </c>
      <c r="CJ125" s="1">
        <v>27.6</v>
      </c>
      <c r="CK125" s="1">
        <v>0</v>
      </c>
      <c r="CL125" s="1">
        <v>109.6</v>
      </c>
      <c r="CM125" s="1">
        <v>139.6</v>
      </c>
      <c r="CN125" s="1">
        <v>113.2</v>
      </c>
      <c r="CO125" s="1">
        <v>39</v>
      </c>
      <c r="CP125" s="1">
        <v>169</v>
      </c>
      <c r="CQ125" s="1">
        <v>72</v>
      </c>
      <c r="CR125" s="1">
        <v>102</v>
      </c>
      <c r="CS125" s="1">
        <v>82.8</v>
      </c>
      <c r="CT125" s="1">
        <v>350.4</v>
      </c>
      <c r="CU125" s="1">
        <v>1755</v>
      </c>
      <c r="CV125" s="1">
        <v>96</v>
      </c>
      <c r="CW125" s="1">
        <v>452.88</v>
      </c>
      <c r="CX125" s="1">
        <v>86.4</v>
      </c>
      <c r="CY125" s="1">
        <v>902.88</v>
      </c>
      <c r="CZ125" s="1">
        <v>131.4</v>
      </c>
      <c r="DA125" s="1">
        <v>797.25</v>
      </c>
      <c r="DB125" s="1">
        <v>3049.75</v>
      </c>
      <c r="DC125" s="1">
        <v>1584</v>
      </c>
      <c r="DD125" s="1">
        <v>528</v>
      </c>
      <c r="DE125" s="1">
        <v>18</v>
      </c>
      <c r="DF125" s="1">
        <v>1650</v>
      </c>
      <c r="DG125" s="1">
        <v>10.5</v>
      </c>
      <c r="DH125" s="1">
        <v>120</v>
      </c>
      <c r="DI125" s="1">
        <v>167.6</v>
      </c>
      <c r="DJ125" s="1">
        <v>489</v>
      </c>
      <c r="DK125" s="1">
        <v>778</v>
      </c>
      <c r="DL125" s="1">
        <v>114</v>
      </c>
      <c r="DM125" s="1">
        <v>94.5</v>
      </c>
      <c r="DN125" s="1">
        <v>97.5</v>
      </c>
      <c r="DO125" s="1">
        <v>444</v>
      </c>
      <c r="DP125" s="1">
        <v>888</v>
      </c>
      <c r="DQ125" s="1">
        <v>0</v>
      </c>
      <c r="DR125" s="1">
        <v>0</v>
      </c>
      <c r="DV125" s="1">
        <v>0</v>
      </c>
      <c r="DW125" s="1">
        <v>78607.805000000008</v>
      </c>
      <c r="DX125" s="1" t="s">
        <v>444</v>
      </c>
    </row>
    <row r="126" spans="1:128" x14ac:dyDescent="0.2">
      <c r="A126" s="2" t="s">
        <v>445</v>
      </c>
      <c r="B126" s="1">
        <v>117.5625</v>
      </c>
      <c r="C126" s="1">
        <v>16</v>
      </c>
      <c r="D126" s="1">
        <v>494</v>
      </c>
      <c r="E126" s="1">
        <v>44</v>
      </c>
      <c r="F126" s="1">
        <v>588.25</v>
      </c>
      <c r="G126" s="1">
        <v>4</v>
      </c>
      <c r="H126" s="1">
        <v>45.980582524271838</v>
      </c>
      <c r="I126" s="1">
        <v>40.333333333333343</v>
      </c>
      <c r="J126" s="1">
        <v>311.25</v>
      </c>
      <c r="K126" s="1">
        <v>112.06896551724139</v>
      </c>
      <c r="L126" s="1">
        <v>9.6551724137931032</v>
      </c>
      <c r="M126" s="1">
        <v>0</v>
      </c>
      <c r="N126" s="1">
        <v>88.183333333333337</v>
      </c>
      <c r="O126" s="1">
        <v>37.000000000000007</v>
      </c>
      <c r="P126" s="1">
        <v>69.066666666666663</v>
      </c>
      <c r="Q126" s="1">
        <v>174</v>
      </c>
      <c r="R126" s="1">
        <v>85.355648535564853</v>
      </c>
      <c r="S126" s="1">
        <v>6640.9999999999991</v>
      </c>
      <c r="T126" s="1">
        <v>270.99999999999989</v>
      </c>
      <c r="U126" s="1">
        <v>412.4</v>
      </c>
      <c r="V126" s="1">
        <v>57.955555555555549</v>
      </c>
      <c r="W126" s="1">
        <v>36.444444444444443</v>
      </c>
      <c r="X126" s="1">
        <v>482.60869565217388</v>
      </c>
      <c r="Y126" s="1">
        <v>474.00000000000011</v>
      </c>
      <c r="Z126" s="1">
        <v>0</v>
      </c>
      <c r="AA126" s="1">
        <v>301</v>
      </c>
      <c r="AB126" s="1">
        <v>301.39999999999998</v>
      </c>
      <c r="AC126" s="1">
        <v>61.511111111111099</v>
      </c>
      <c r="AD126" s="1">
        <v>855</v>
      </c>
      <c r="AE126" s="1">
        <v>25.777777777777779</v>
      </c>
      <c r="AF126" s="1">
        <v>44.8</v>
      </c>
      <c r="AG126" s="1">
        <v>175.875</v>
      </c>
      <c r="AH126" s="1">
        <v>42.5</v>
      </c>
      <c r="AI126" s="1">
        <v>191.5</v>
      </c>
      <c r="AJ126" s="1">
        <v>399.20792079207922</v>
      </c>
      <c r="AK126" s="1">
        <v>1.208333333333333</v>
      </c>
      <c r="AL126" s="1">
        <v>115.25</v>
      </c>
      <c r="AM126" s="1">
        <v>2230</v>
      </c>
      <c r="AN126" s="1">
        <v>0</v>
      </c>
      <c r="AO126" s="1">
        <v>319</v>
      </c>
      <c r="AP126" s="1">
        <v>11.555555555555561</v>
      </c>
      <c r="AQ126" s="1">
        <v>62.000000000000007</v>
      </c>
      <c r="AR126" s="1">
        <v>96.5</v>
      </c>
      <c r="AS126" s="1">
        <v>24.175257731958759</v>
      </c>
      <c r="AT126" s="1">
        <v>42.938144329896907</v>
      </c>
      <c r="AU126" s="1">
        <v>3.9175257731958761</v>
      </c>
      <c r="AV126" s="1">
        <v>0</v>
      </c>
      <c r="AW126" s="1">
        <v>0</v>
      </c>
      <c r="AX126" s="1">
        <v>0</v>
      </c>
      <c r="AY126" s="1">
        <v>1521.375</v>
      </c>
      <c r="AZ126" s="1">
        <v>106.5</v>
      </c>
      <c r="BA126" s="1">
        <v>818</v>
      </c>
      <c r="BB126" s="1">
        <v>3124.25</v>
      </c>
      <c r="BC126" s="1">
        <v>180</v>
      </c>
      <c r="BD126" s="1">
        <v>356</v>
      </c>
      <c r="BE126" s="1">
        <v>62</v>
      </c>
      <c r="BF126" s="1">
        <v>57.579617834394902</v>
      </c>
      <c r="BG126" s="1">
        <v>62.337662337662337</v>
      </c>
      <c r="BH126" s="1">
        <v>157</v>
      </c>
      <c r="BI126" s="1">
        <v>30.569948186528499</v>
      </c>
      <c r="BJ126" s="1">
        <v>560</v>
      </c>
      <c r="BK126" s="1">
        <v>30</v>
      </c>
      <c r="BL126" s="1">
        <v>28.125</v>
      </c>
      <c r="BM126" s="1">
        <v>749</v>
      </c>
      <c r="BN126" s="1">
        <v>55.5</v>
      </c>
      <c r="BO126" s="1">
        <v>6287.25</v>
      </c>
      <c r="BP126" s="1">
        <v>186.49681528662421</v>
      </c>
      <c r="BQ126" s="1">
        <v>42</v>
      </c>
      <c r="BR126" s="1">
        <v>286</v>
      </c>
      <c r="BS126" s="1">
        <v>29.015544041450781</v>
      </c>
      <c r="BT126" s="1">
        <v>187.012987012987</v>
      </c>
      <c r="BU126" s="1">
        <v>277</v>
      </c>
      <c r="BV126" s="1">
        <v>400</v>
      </c>
      <c r="BW126" s="1">
        <v>633.33333333333337</v>
      </c>
      <c r="BX126" s="1">
        <v>131</v>
      </c>
      <c r="BY126" s="1">
        <v>291.54929577464787</v>
      </c>
      <c r="BZ126" s="1">
        <v>73</v>
      </c>
      <c r="CA126" s="1">
        <v>155</v>
      </c>
      <c r="CB126" s="1">
        <v>10.16666666666667</v>
      </c>
      <c r="CC126" s="1">
        <v>0</v>
      </c>
      <c r="CD126" s="1">
        <v>435</v>
      </c>
      <c r="CE126" s="1">
        <v>4741</v>
      </c>
      <c r="CF126" s="1">
        <v>240</v>
      </c>
      <c r="CG126" s="1">
        <v>1690</v>
      </c>
      <c r="CH126" s="1">
        <v>207</v>
      </c>
      <c r="CI126" s="1">
        <v>5.915492957746479</v>
      </c>
      <c r="CJ126" s="1">
        <v>19.43661971830986</v>
      </c>
      <c r="CK126" s="1">
        <v>0</v>
      </c>
      <c r="CL126" s="1">
        <v>77.183098591549296</v>
      </c>
      <c r="CM126" s="1">
        <v>98.309859154929583</v>
      </c>
      <c r="CN126" s="1">
        <v>79.718309859154942</v>
      </c>
      <c r="CO126" s="1">
        <v>26</v>
      </c>
      <c r="CP126" s="1">
        <v>56.333333333333343</v>
      </c>
      <c r="CQ126" s="1">
        <v>41.860465116279073</v>
      </c>
      <c r="CR126" s="1">
        <v>34</v>
      </c>
      <c r="CS126" s="1">
        <v>58.309859154929583</v>
      </c>
      <c r="CT126" s="1">
        <v>292</v>
      </c>
      <c r="CU126" s="1">
        <v>1625</v>
      </c>
      <c r="CV126" s="1">
        <v>80</v>
      </c>
      <c r="CW126" s="1">
        <v>419.33333333333331</v>
      </c>
      <c r="CX126" s="1">
        <v>80</v>
      </c>
      <c r="CY126" s="1">
        <v>835.99999999999989</v>
      </c>
      <c r="CZ126" s="1">
        <v>121.6666666666667</v>
      </c>
      <c r="DA126" s="1">
        <v>531.5</v>
      </c>
      <c r="DB126" s="1">
        <v>2033.166666666667</v>
      </c>
      <c r="DC126" s="1">
        <v>528</v>
      </c>
      <c r="DD126" s="1">
        <v>352</v>
      </c>
      <c r="DE126" s="1">
        <v>12.67605633802817</v>
      </c>
      <c r="DF126" s="1">
        <v>1100</v>
      </c>
      <c r="DG126" s="1">
        <v>7</v>
      </c>
      <c r="DH126" s="1">
        <v>40</v>
      </c>
      <c r="DI126" s="1">
        <v>118.0281690140845</v>
      </c>
      <c r="DJ126" s="1">
        <v>163</v>
      </c>
      <c r="DK126" s="1">
        <v>129.66666666666671</v>
      </c>
      <c r="DL126" s="1">
        <v>38</v>
      </c>
      <c r="DM126" s="1">
        <v>31.5</v>
      </c>
      <c r="DN126" s="1">
        <v>32.5</v>
      </c>
      <c r="DO126" s="1">
        <v>74</v>
      </c>
      <c r="DP126" s="1">
        <v>148</v>
      </c>
      <c r="DQ126" s="1">
        <v>0</v>
      </c>
      <c r="DR126" s="1">
        <v>0</v>
      </c>
      <c r="DV126" s="1">
        <v>0</v>
      </c>
      <c r="DW126" s="1">
        <v>49407.39799142725</v>
      </c>
      <c r="DX126" s="1" t="s">
        <v>445</v>
      </c>
    </row>
    <row r="127" spans="1:128" x14ac:dyDescent="0.2">
      <c r="A127" s="2"/>
      <c r="DW127" s="1">
        <v>0</v>
      </c>
    </row>
    <row r="128" spans="1:128" x14ac:dyDescent="0.2">
      <c r="A128" s="2" t="s">
        <v>446</v>
      </c>
      <c r="B128" s="1">
        <v>211.8</v>
      </c>
      <c r="C128" s="1">
        <v>-48</v>
      </c>
      <c r="D128" s="1">
        <v>-1275</v>
      </c>
      <c r="E128" s="1">
        <v>-132</v>
      </c>
      <c r="F128" s="1">
        <v>-1048.58</v>
      </c>
      <c r="G128" s="1">
        <v>-24</v>
      </c>
      <c r="H128" s="1">
        <v>-142.08000000000001</v>
      </c>
      <c r="I128" s="1">
        <v>-91</v>
      </c>
      <c r="J128" s="1">
        <v>-157.36000000000001</v>
      </c>
      <c r="K128" s="1">
        <v>-226.4</v>
      </c>
      <c r="L128" s="1">
        <v>-22.4</v>
      </c>
      <c r="M128" s="1">
        <v>0</v>
      </c>
      <c r="N128" s="1">
        <v>-140.22999999999999</v>
      </c>
      <c r="O128" s="1">
        <v>-50.320000000000007</v>
      </c>
      <c r="P128" s="1">
        <v>-189.44</v>
      </c>
      <c r="Q128" s="1">
        <v>333.76</v>
      </c>
      <c r="R128" s="1">
        <v>-199.22</v>
      </c>
      <c r="S128" s="1">
        <v>-1305.92</v>
      </c>
      <c r="T128" s="1">
        <v>-406.8</v>
      </c>
      <c r="U128" s="1">
        <v>103.9200000000001</v>
      </c>
      <c r="V128" s="1">
        <v>21.36</v>
      </c>
      <c r="W128" s="1">
        <v>-13.2</v>
      </c>
      <c r="X128" s="1">
        <v>-661.2</v>
      </c>
      <c r="Y128" s="1">
        <v>-614.93999999999994</v>
      </c>
      <c r="Z128" s="1">
        <v>0</v>
      </c>
      <c r="AA128" s="1">
        <v>684.48</v>
      </c>
      <c r="AB128" s="1">
        <v>-232.08</v>
      </c>
      <c r="AC128" s="1">
        <v>-29.039999999999988</v>
      </c>
      <c r="AD128" s="1">
        <v>1.200000000000045</v>
      </c>
      <c r="AE128" s="1">
        <v>35.999999999999993</v>
      </c>
      <c r="AF128" s="1">
        <v>71.679999999999993</v>
      </c>
      <c r="AG128" s="1">
        <v>-205.8</v>
      </c>
      <c r="AH128" s="1">
        <v>19.039999999999988</v>
      </c>
      <c r="AI128" s="1">
        <v>43.199999999999818</v>
      </c>
      <c r="AJ128" s="1">
        <v>-797.4</v>
      </c>
      <c r="AK128" s="1">
        <v>-11.6</v>
      </c>
      <c r="AL128" s="1">
        <v>-122.36</v>
      </c>
      <c r="AM128" s="1">
        <v>-115.1999999999998</v>
      </c>
      <c r="AN128" s="1">
        <v>12.6</v>
      </c>
      <c r="AO128" s="1">
        <v>-1428</v>
      </c>
      <c r="AP128" s="1">
        <v>2.399999999999999</v>
      </c>
      <c r="AQ128" s="1">
        <v>-478.40000000000009</v>
      </c>
      <c r="AR128" s="1">
        <v>539.76</v>
      </c>
      <c r="AS128" s="1">
        <v>-15.7</v>
      </c>
      <c r="AT128" s="1">
        <v>1.7950000000000019</v>
      </c>
      <c r="AU128" s="1">
        <v>-4.3999999999999986</v>
      </c>
      <c r="AV128" s="1">
        <v>0</v>
      </c>
      <c r="AW128" s="1">
        <v>0</v>
      </c>
      <c r="AX128" s="1">
        <v>0</v>
      </c>
      <c r="AY128" s="1">
        <v>-59.375</v>
      </c>
      <c r="AZ128" s="1">
        <v>-106.5</v>
      </c>
      <c r="BA128" s="1">
        <v>-548</v>
      </c>
      <c r="BB128" s="1">
        <v>-1268.2</v>
      </c>
      <c r="BC128" s="1">
        <v>-214.8</v>
      </c>
      <c r="BD128" s="1">
        <v>-157.5</v>
      </c>
      <c r="BE128" s="1">
        <v>-66</v>
      </c>
      <c r="BF128" s="1">
        <v>-90.4</v>
      </c>
      <c r="BG128" s="1">
        <v>0</v>
      </c>
      <c r="BH128" s="1">
        <v>-44.400000000000013</v>
      </c>
      <c r="BI128" s="1">
        <v>-14</v>
      </c>
      <c r="BJ128" s="1">
        <v>-11</v>
      </c>
      <c r="BK128" s="1">
        <v>1</v>
      </c>
      <c r="BL128" s="1">
        <v>-11.4</v>
      </c>
      <c r="BM128" s="1">
        <v>246</v>
      </c>
      <c r="BN128" s="1">
        <v>-30.5</v>
      </c>
      <c r="BO128" s="1">
        <v>-4373.8</v>
      </c>
      <c r="BP128" s="1">
        <v>-286.39999999999998</v>
      </c>
      <c r="BQ128" s="1">
        <v>-63</v>
      </c>
      <c r="BR128" s="1">
        <v>-342</v>
      </c>
      <c r="BS128" s="1">
        <v>6</v>
      </c>
      <c r="BT128" s="1">
        <v>-117.6</v>
      </c>
      <c r="BU128" s="1">
        <v>-331.2</v>
      </c>
      <c r="BV128" s="1">
        <v>-586.5</v>
      </c>
      <c r="BW128" s="1">
        <v>-762.5</v>
      </c>
      <c r="BX128" s="1">
        <v>1464</v>
      </c>
      <c r="BY128" s="1">
        <v>42</v>
      </c>
      <c r="BZ128" s="1">
        <v>226.8</v>
      </c>
      <c r="CA128" s="1">
        <v>-78.960000000000008</v>
      </c>
      <c r="CB128" s="1">
        <v>-13.98</v>
      </c>
      <c r="CC128" s="1">
        <v>0</v>
      </c>
      <c r="CD128" s="1">
        <v>4149</v>
      </c>
      <c r="CE128" s="1">
        <v>4348.8</v>
      </c>
      <c r="CF128" s="1">
        <v>55.199999999999989</v>
      </c>
      <c r="CG128" s="1">
        <v>781.91999999999985</v>
      </c>
      <c r="CH128" s="1">
        <v>666</v>
      </c>
      <c r="CI128" s="1">
        <v>40.799999999999997</v>
      </c>
      <c r="CJ128" s="1">
        <v>7.1999999999999957</v>
      </c>
      <c r="CK128" s="1">
        <v>50.4</v>
      </c>
      <c r="CL128" s="1">
        <v>34.400000000000013</v>
      </c>
      <c r="CM128" s="1">
        <v>-48.399999999999991</v>
      </c>
      <c r="CN128" s="1">
        <v>-98.8</v>
      </c>
      <c r="CO128" s="1">
        <v>-16.5</v>
      </c>
      <c r="CP128" s="1">
        <v>-166</v>
      </c>
      <c r="CQ128" s="1">
        <v>-18</v>
      </c>
      <c r="CR128" s="1">
        <v>528</v>
      </c>
      <c r="CS128" s="1">
        <v>-82.8</v>
      </c>
      <c r="CT128" s="1">
        <v>-134.4</v>
      </c>
      <c r="CU128" s="1">
        <v>-23.740000000000009</v>
      </c>
      <c r="CV128" s="1">
        <v>-84</v>
      </c>
      <c r="CW128" s="1">
        <v>602.28000000000009</v>
      </c>
      <c r="CX128" s="1">
        <v>-82.080000000000013</v>
      </c>
      <c r="CY128" s="1">
        <v>-606.96</v>
      </c>
      <c r="CZ128" s="1">
        <v>65.16</v>
      </c>
      <c r="DA128" s="1">
        <v>722.25</v>
      </c>
      <c r="DB128" s="1">
        <v>2620.25</v>
      </c>
      <c r="DC128" s="1">
        <v>2262</v>
      </c>
      <c r="DD128" s="1">
        <v>-78</v>
      </c>
      <c r="DE128" s="1">
        <v>9.6000000000000014</v>
      </c>
      <c r="DF128" s="1">
        <v>1078.5</v>
      </c>
      <c r="DG128" s="1">
        <v>-3</v>
      </c>
      <c r="DH128" s="1">
        <v>2445</v>
      </c>
      <c r="DI128" s="1">
        <v>-93.199999999999989</v>
      </c>
      <c r="DJ128" s="1">
        <v>2454</v>
      </c>
      <c r="DK128" s="1">
        <v>2222</v>
      </c>
      <c r="DL128" s="1">
        <v>546</v>
      </c>
      <c r="DM128" s="1">
        <v>821.5</v>
      </c>
      <c r="DN128" s="1">
        <v>225.5</v>
      </c>
      <c r="DO128" s="1">
        <v>180</v>
      </c>
      <c r="DP128" s="1">
        <v>180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9862.590000000002</v>
      </c>
      <c r="DX128" s="1" t="s">
        <v>446</v>
      </c>
    </row>
    <row r="129" spans="1:128" x14ac:dyDescent="0.2">
      <c r="A129" s="2"/>
    </row>
    <row r="130" spans="1:128" x14ac:dyDescent="0.2">
      <c r="A130" s="2" t="s">
        <v>447</v>
      </c>
      <c r="B130" s="1" t="s">
        <v>448</v>
      </c>
      <c r="Q130" s="1" t="s">
        <v>449</v>
      </c>
      <c r="AY130" s="1" t="s">
        <v>450</v>
      </c>
      <c r="BW130" s="1" t="s">
        <v>451</v>
      </c>
      <c r="CR130" s="1" t="s">
        <v>452</v>
      </c>
      <c r="DA130" s="1" t="s">
        <v>144</v>
      </c>
      <c r="DJ130" s="1" t="s">
        <v>453</v>
      </c>
      <c r="DX130" s="1" t="s">
        <v>447</v>
      </c>
    </row>
    <row r="131" spans="1:128" x14ac:dyDescent="0.2">
      <c r="A131" s="2" t="s">
        <v>454</v>
      </c>
      <c r="B131" s="1">
        <v>2091.08</v>
      </c>
      <c r="N131" s="1">
        <v>201.28</v>
      </c>
      <c r="Q131" s="1">
        <v>26673.09499999999</v>
      </c>
      <c r="AY131" s="1">
        <v>6197.1999999999989</v>
      </c>
      <c r="BW131" s="1">
        <v>22690.02</v>
      </c>
      <c r="CQ131" s="1">
        <v>54</v>
      </c>
      <c r="CR131" s="1">
        <v>4141.22</v>
      </c>
      <c r="DA131" s="1">
        <v>16888.5</v>
      </c>
      <c r="DJ131" s="1">
        <v>9534</v>
      </c>
      <c r="DW131" s="1">
        <v>88470.39499999999</v>
      </c>
      <c r="DX131" s="1" t="s">
        <v>454</v>
      </c>
    </row>
    <row r="132" spans="1:128" x14ac:dyDescent="0.2">
      <c r="A132" s="2" t="s">
        <v>455</v>
      </c>
      <c r="B132" s="1">
        <v>5046.0999999999995</v>
      </c>
      <c r="N132" s="1">
        <v>581.27</v>
      </c>
      <c r="Q132" s="1">
        <v>31443.16</v>
      </c>
      <c r="AY132" s="1">
        <v>14666.775</v>
      </c>
      <c r="BW132" s="1">
        <v>12008.64</v>
      </c>
      <c r="CQ132" s="1">
        <v>72</v>
      </c>
      <c r="CR132" s="1">
        <v>3959.76</v>
      </c>
      <c r="DA132" s="1">
        <v>7925.1</v>
      </c>
      <c r="DJ132" s="1">
        <v>2905</v>
      </c>
      <c r="DW132" s="1">
        <v>78607.805000000008</v>
      </c>
      <c r="DX132" s="1" t="s">
        <v>455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456</v>
      </c>
      <c r="V134" s="1">
        <v>99.6</v>
      </c>
      <c r="AR134" s="1">
        <v>740.48</v>
      </c>
      <c r="DA134" s="1">
        <v>16814.099999999999</v>
      </c>
      <c r="DJ134" s="1">
        <v>5943</v>
      </c>
      <c r="DQ134" s="1">
        <v>0</v>
      </c>
      <c r="DW134" s="1">
        <v>23597.18</v>
      </c>
      <c r="DX134" s="1" t="s">
        <v>456</v>
      </c>
    </row>
    <row r="135" spans="1:128" x14ac:dyDescent="0.2">
      <c r="A135" s="2"/>
    </row>
    <row r="136" spans="1:128" x14ac:dyDescent="0.2">
      <c r="A136" s="2" t="s">
        <v>457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457</v>
      </c>
    </row>
    <row r="137" spans="1:128" x14ac:dyDescent="0.2">
      <c r="A137" s="2"/>
    </row>
    <row r="138" spans="1:128" x14ac:dyDescent="0.2">
      <c r="A138" s="2" t="s">
        <v>458</v>
      </c>
      <c r="V138" s="1">
        <v>-185.72</v>
      </c>
      <c r="AR138" s="1">
        <v>456.44857142857143</v>
      </c>
      <c r="DA138" s="1">
        <v>1373.7071428571401</v>
      </c>
      <c r="DJ138" s="1">
        <v>4803.0952380952394</v>
      </c>
      <c r="DQ138" s="1">
        <v>0</v>
      </c>
      <c r="DX138" s="1" t="s">
        <v>458</v>
      </c>
    </row>
    <row r="139" spans="1:128" x14ac:dyDescent="0.2">
      <c r="A139" s="2"/>
    </row>
    <row r="140" spans="1:128" x14ac:dyDescent="0.2">
      <c r="A140" s="2"/>
      <c r="I140" s="1">
        <v>242</v>
      </c>
      <c r="Y140" s="1">
        <v>2104.56</v>
      </c>
      <c r="AA140" s="1">
        <v>2215.36</v>
      </c>
      <c r="AL140" s="1">
        <v>848.24</v>
      </c>
      <c r="AQ140" s="1">
        <v>1140.8</v>
      </c>
      <c r="AR140" s="1">
        <v>401.43999999999988</v>
      </c>
      <c r="AY140" s="1">
        <v>3042.75</v>
      </c>
      <c r="BA140" s="1">
        <v>1636</v>
      </c>
      <c r="BB140" s="1">
        <v>4998.8</v>
      </c>
      <c r="BL140" s="1">
        <v>90</v>
      </c>
      <c r="BM140" s="1">
        <v>1498</v>
      </c>
      <c r="BO140" s="1">
        <v>10059.6</v>
      </c>
      <c r="DA140" s="1">
        <v>1594.5</v>
      </c>
      <c r="DJ140" s="1">
        <v>978</v>
      </c>
      <c r="DQ140" s="1">
        <v>0</v>
      </c>
      <c r="DW140" s="1">
        <v>30850.05</v>
      </c>
    </row>
    <row r="141" spans="1:128" x14ac:dyDescent="0.2">
      <c r="A141" s="2" t="s">
        <v>459</v>
      </c>
      <c r="B141" s="1">
        <v>8303.5450000000001</v>
      </c>
      <c r="C141" s="1">
        <v>233.67500000000001</v>
      </c>
      <c r="D141" s="1">
        <v>3430</v>
      </c>
      <c r="E141" s="1">
        <v>303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1542.3824999999999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33207.111666666671</v>
      </c>
      <c r="T141" s="1">
        <v>664.24910714285716</v>
      </c>
      <c r="U141" s="1">
        <v>2336.3649999999998</v>
      </c>
      <c r="V141" s="1">
        <v>1867.41</v>
      </c>
      <c r="W141" s="1">
        <v>70</v>
      </c>
      <c r="X141" s="1">
        <v>1100</v>
      </c>
      <c r="Y141" s="1">
        <v>2825.2537500000012</v>
      </c>
      <c r="Z141" s="1">
        <v>234.20999999999989</v>
      </c>
      <c r="AA141" s="1">
        <v>4357.4506666666684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7500.8457142857133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4398.5706666666674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121.94166666666671</v>
      </c>
      <c r="BM141" s="1">
        <v>1989.8791666666671</v>
      </c>
      <c r="BN141" s="1">
        <v>168.875</v>
      </c>
      <c r="BO141" s="1">
        <v>6478.7184523809537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833.07500000000005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5012</v>
      </c>
      <c r="CE141" s="1">
        <v>12848.09821428571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917.90499999999997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1462.732</v>
      </c>
      <c r="CX141" s="1">
        <v>99.225000000000009</v>
      </c>
      <c r="CY141" s="1">
        <v>1654.0462500000001</v>
      </c>
      <c r="CZ141" s="1">
        <v>404.12249999999989</v>
      </c>
      <c r="DA141" s="1">
        <v>2044.9468750000001</v>
      </c>
      <c r="DB141" s="1">
        <v>7541.1336309523813</v>
      </c>
      <c r="DC141" s="1">
        <v>5475.4624999999996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191209.8104404762</v>
      </c>
      <c r="DX141" s="1" t="s">
        <v>459</v>
      </c>
    </row>
    <row r="142" spans="1:128" x14ac:dyDescent="0.2">
      <c r="A142" s="2" t="s">
        <v>460</v>
      </c>
      <c r="DW142" s="1">
        <v>0</v>
      </c>
      <c r="DX142" s="1" t="s">
        <v>460</v>
      </c>
    </row>
    <row r="143" spans="1:128" x14ac:dyDescent="0.2">
      <c r="A143" s="2" t="s">
        <v>461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461</v>
      </c>
    </row>
    <row r="144" spans="1:128" x14ac:dyDescent="0.2">
      <c r="A144" s="2" t="s">
        <v>462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462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463</v>
      </c>
      <c r="B147" s="1">
        <v>2746.3449999999998</v>
      </c>
      <c r="C147" s="1">
        <v>203.67500000000001</v>
      </c>
      <c r="D147" s="1">
        <v>1750</v>
      </c>
      <c r="E147" s="1">
        <v>270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1270.0625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25062.471666666672</v>
      </c>
      <c r="T147" s="1">
        <v>577.84910714285718</v>
      </c>
      <c r="U147" s="1">
        <v>1780.7650000000001</v>
      </c>
      <c r="V147" s="1">
        <v>1161.33</v>
      </c>
      <c r="W147" s="1">
        <v>70</v>
      </c>
      <c r="X147" s="1">
        <v>1100</v>
      </c>
      <c r="Y147" s="1">
        <v>2230.2937500000012</v>
      </c>
      <c r="Z147" s="1">
        <v>203.12999999999991</v>
      </c>
      <c r="AA147" s="1">
        <v>2414.410666666668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6557.6457142857134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3927.820666666667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114.7416666666667</v>
      </c>
      <c r="BM147" s="1">
        <v>926.37916666666661</v>
      </c>
      <c r="BN147" s="1">
        <v>157.375</v>
      </c>
      <c r="BO147" s="1">
        <v>5036.3184523809541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734.07500000000005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800</v>
      </c>
      <c r="CE147" s="1">
        <v>9410.0982142857119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917.90499999999997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1025.331999999999</v>
      </c>
      <c r="CX147" s="1">
        <v>99.225000000000009</v>
      </c>
      <c r="CY147" s="1">
        <v>1495.2862500000001</v>
      </c>
      <c r="CZ147" s="1">
        <v>298.10249999999991</v>
      </c>
      <c r="DA147" s="1">
        <v>1533.1968750000001</v>
      </c>
      <c r="DB147" s="1">
        <v>6987.6336309523813</v>
      </c>
      <c r="DC147" s="1">
        <v>4749.4624999999996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142286.33044047619</v>
      </c>
      <c r="DX147" s="1" t="s">
        <v>463</v>
      </c>
    </row>
    <row r="148" spans="1:128" x14ac:dyDescent="0.2">
      <c r="A148" s="2" t="s">
        <v>464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1860.0525</v>
      </c>
      <c r="J148" s="1">
        <v>1312.610666666666</v>
      </c>
      <c r="K148" s="1">
        <v>754.35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35082.471666666701</v>
      </c>
      <c r="T148" s="1">
        <v>577.84910714285718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2629.59375</v>
      </c>
      <c r="Z148" s="1">
        <v>203.12999999999991</v>
      </c>
      <c r="AA148" s="1">
        <v>2496.450666666668</v>
      </c>
      <c r="AB148" s="1">
        <v>1532.5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1876.1626666666671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2404.9949999999999</v>
      </c>
      <c r="AM148" s="1">
        <v>5621.6457142857098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1232.368285714286</v>
      </c>
      <c r="AZ148" s="1">
        <v>356.87</v>
      </c>
      <c r="BA148" s="1">
        <v>670.78125</v>
      </c>
      <c r="BB148" s="1">
        <v>1519.9386904761909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926.37916666666661</v>
      </c>
      <c r="BN148" s="1">
        <v>157.375</v>
      </c>
      <c r="BO148" s="1">
        <v>4436.3184523809541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2205.6937499999999</v>
      </c>
      <c r="BX148" s="1">
        <v>1034.075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1100</v>
      </c>
      <c r="CE148" s="1">
        <v>8708.2982142857109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642.50499999999988</v>
      </c>
      <c r="CO148" s="1">
        <v>57.6</v>
      </c>
      <c r="CP148" s="1">
        <v>436.6875</v>
      </c>
      <c r="CQ148" s="1">
        <v>150</v>
      </c>
      <c r="CR148" s="1">
        <v>480.4375</v>
      </c>
      <c r="CS148" s="1">
        <v>150</v>
      </c>
      <c r="CT148" s="1">
        <v>556.95000000000005</v>
      </c>
      <c r="CU148" s="1">
        <v>2089.395</v>
      </c>
      <c r="CV148" s="1">
        <v>113.85</v>
      </c>
      <c r="CW148" s="1">
        <v>1216.98914285714</v>
      </c>
      <c r="CX148" s="1">
        <v>99.225000000000009</v>
      </c>
      <c r="CY148" s="1">
        <v>715.28624999999977</v>
      </c>
      <c r="CZ148" s="1">
        <v>298.10249999999991</v>
      </c>
      <c r="DA148" s="1">
        <v>1935.6968750000001</v>
      </c>
      <c r="DB148" s="1">
        <v>4629.6711309523798</v>
      </c>
      <c r="DC148" s="1">
        <v>5032.2124999999996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661.76250000000005</v>
      </c>
      <c r="DI148" s="1">
        <v>700</v>
      </c>
      <c r="DJ148" s="1">
        <v>1058.25</v>
      </c>
      <c r="DK148" s="1">
        <v>1321.75</v>
      </c>
      <c r="DL148" s="1">
        <v>172.3125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150412.46270238099</v>
      </c>
      <c r="DX148" s="1" t="s">
        <v>464</v>
      </c>
    </row>
    <row r="149" spans="1:128" x14ac:dyDescent="0.2">
      <c r="A149" s="2" t="s">
        <v>465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2120.6285714285709</v>
      </c>
      <c r="G149" s="1">
        <v>114</v>
      </c>
      <c r="H149" s="1">
        <v>500</v>
      </c>
      <c r="I149" s="1">
        <v>660.05250000000001</v>
      </c>
      <c r="J149" s="1">
        <v>1312.610666666666</v>
      </c>
      <c r="K149" s="1">
        <v>254.35</v>
      </c>
      <c r="L149" s="1">
        <v>68.703125</v>
      </c>
      <c r="M149" s="1">
        <v>0</v>
      </c>
      <c r="N149" s="1">
        <v>770.06250000000034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21405.291666666672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1942.453750000001</v>
      </c>
      <c r="Z149" s="1">
        <v>203.12999999999991</v>
      </c>
      <c r="AA149" s="1">
        <v>2496.450666666668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638.59500000000014</v>
      </c>
      <c r="AM149" s="1">
        <v>4281.4957142857129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1732.368285714286</v>
      </c>
      <c r="AZ149" s="1">
        <v>356.87</v>
      </c>
      <c r="BA149" s="1">
        <v>670.78125</v>
      </c>
      <c r="BB149" s="1">
        <v>1419.9386904761909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6676.3791666666666</v>
      </c>
      <c r="BN149" s="1">
        <v>357.375</v>
      </c>
      <c r="BO149" s="1">
        <v>3878.5184523809512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234.07499999999999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13977.09821428571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436.6875</v>
      </c>
      <c r="CQ149" s="1">
        <v>150</v>
      </c>
      <c r="CR149" s="1">
        <v>480.4375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1108.989142857143</v>
      </c>
      <c r="CX149" s="1">
        <v>99.225000000000009</v>
      </c>
      <c r="CY149" s="1">
        <v>1015.28625</v>
      </c>
      <c r="CZ149" s="1">
        <v>298.10249999999991</v>
      </c>
      <c r="DA149" s="1">
        <v>1485.6968750000001</v>
      </c>
      <c r="DB149" s="1">
        <v>4379.6711309523807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1058.25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136658.440202381</v>
      </c>
      <c r="DX149" s="1" t="s">
        <v>465</v>
      </c>
    </row>
    <row r="150" spans="1:128" x14ac:dyDescent="0.2">
      <c r="A150" s="2" t="s">
        <v>466</v>
      </c>
      <c r="B150" s="1">
        <v>2746.3449999999998</v>
      </c>
      <c r="C150" s="1">
        <v>203.67500000000001</v>
      </c>
      <c r="D150" s="1">
        <v>2165.6574999999998</v>
      </c>
      <c r="E150" s="1">
        <v>304.41000000000003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15962.31166666667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5381.4957142857129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7232.3682857142858</v>
      </c>
      <c r="AZ150" s="1">
        <v>356.87</v>
      </c>
      <c r="BA150" s="1">
        <v>670.78125</v>
      </c>
      <c r="BB150" s="1">
        <v>1246.138690476191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129.7416666666667</v>
      </c>
      <c r="BM150" s="1">
        <v>2176.3791666666671</v>
      </c>
      <c r="BN150" s="1">
        <v>357.375</v>
      </c>
      <c r="BO150" s="1">
        <v>4793.4934523809516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18622.78571428571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610.36428571428587</v>
      </c>
      <c r="CM150" s="1">
        <v>621.80500000000006</v>
      </c>
      <c r="CN150" s="1">
        <v>442.50499999999988</v>
      </c>
      <c r="CO150" s="1">
        <v>57.6</v>
      </c>
      <c r="CP150" s="1">
        <v>436.6875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1015.28625</v>
      </c>
      <c r="CZ150" s="1">
        <v>298.10249999999991</v>
      </c>
      <c r="DA150" s="1">
        <v>1352.8218750000001</v>
      </c>
      <c r="DB150" s="1">
        <v>8433.4461309523813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143525.007702381</v>
      </c>
      <c r="DX150" s="1" t="s">
        <v>466</v>
      </c>
    </row>
    <row r="151" spans="1:128" x14ac:dyDescent="0.2">
      <c r="A151" s="2" t="s">
        <v>467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43555.291666666672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2796.450666666668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16781.495714285709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1232.368285714286</v>
      </c>
      <c r="AZ151" s="1">
        <v>356.87</v>
      </c>
      <c r="BA151" s="1">
        <v>670.78125</v>
      </c>
      <c r="BB151" s="1">
        <v>1446.138690476191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429.74166666666667</v>
      </c>
      <c r="BM151" s="1">
        <v>1426.3791666666671</v>
      </c>
      <c r="BN151" s="1">
        <v>157.375</v>
      </c>
      <c r="BO151" s="1">
        <v>5293.4934523809516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9522.7857142857119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436.6875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1808.989142857143</v>
      </c>
      <c r="CX151" s="1">
        <v>99.225000000000009</v>
      </c>
      <c r="CY151" s="1">
        <v>715.28624999999977</v>
      </c>
      <c r="CZ151" s="1">
        <v>298.10249999999991</v>
      </c>
      <c r="DA151" s="1">
        <v>1352.8218750000001</v>
      </c>
      <c r="DB151" s="1">
        <v>5383.4461309523813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173.3125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170022.98770238101</v>
      </c>
      <c r="DX151" s="1" t="s">
        <v>467</v>
      </c>
    </row>
    <row r="152" spans="1:128" x14ac:dyDescent="0.2">
      <c r="A152" s="2" t="s">
        <v>468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5367.76</v>
      </c>
      <c r="R152" s="1">
        <v>400</v>
      </c>
      <c r="S152" s="1">
        <v>17487.311666666668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11881.495714285709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1532.368285714286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926.37916666666661</v>
      </c>
      <c r="BN152" s="1">
        <v>157.375</v>
      </c>
      <c r="BO152" s="1">
        <v>6743.4934523809516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2207.6937499999999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6322.7857142857119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3633.4461309523808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139013.0185595238</v>
      </c>
      <c r="DX152" s="1" t="s">
        <v>468</v>
      </c>
    </row>
    <row r="153" spans="1:128" x14ac:dyDescent="0.2">
      <c r="A153" s="2" t="s">
        <v>469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13787.31166666667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14381.495714285709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1632.368285714286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2626.3791666666671</v>
      </c>
      <c r="BN153" s="1">
        <v>157.375</v>
      </c>
      <c r="BO153" s="1">
        <v>3343.493452380952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2307.6937499999999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3922.7857142857119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3436.95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2383.4461309523808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130463.0185595238</v>
      </c>
      <c r="DX153" s="1" t="s">
        <v>469</v>
      </c>
    </row>
    <row r="154" spans="1:128" x14ac:dyDescent="0.2">
      <c r="A154" s="2" t="s">
        <v>470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10355.29166666667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7281.4957142857129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1532.368285714286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5726.3791666666666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2207.6937499999999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12122.78571428571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127768.83855952381</v>
      </c>
      <c r="DX154" s="1" t="s">
        <v>470</v>
      </c>
    </row>
    <row r="155" spans="1:128" x14ac:dyDescent="0.2">
      <c r="A155" s="2"/>
    </row>
    <row r="156" spans="1:128" x14ac:dyDescent="0.2">
      <c r="A156" s="2" t="s">
        <v>471</v>
      </c>
      <c r="B156" s="1">
        <v>8461.8668095238099</v>
      </c>
      <c r="C156" s="1">
        <v>277.89933333333329</v>
      </c>
      <c r="D156" s="1">
        <v>3800.5970952380949</v>
      </c>
      <c r="E156" s="1">
        <v>379.24761904761903</v>
      </c>
      <c r="F156" s="1">
        <v>5301.473809523809</v>
      </c>
      <c r="G156" s="1">
        <v>195.14285714285711</v>
      </c>
      <c r="H156" s="1">
        <v>607.54666666666662</v>
      </c>
      <c r="I156" s="1">
        <v>1014.920023809524</v>
      </c>
      <c r="J156" s="1">
        <v>1937.2106666666659</v>
      </c>
      <c r="K156" s="1">
        <v>290.22380952380951</v>
      </c>
      <c r="L156" s="1">
        <v>216.13931547619049</v>
      </c>
      <c r="M156" s="1">
        <v>0</v>
      </c>
      <c r="N156" s="1">
        <v>1691.474880952381</v>
      </c>
      <c r="O156" s="1">
        <v>435.91505952380948</v>
      </c>
      <c r="P156" s="1">
        <v>899.10000000000014</v>
      </c>
      <c r="Q156" s="1">
        <v>1193.893333333333</v>
      </c>
      <c r="R156" s="1">
        <v>492.35523809523812</v>
      </c>
      <c r="S156" s="1">
        <v>25921.125000000011</v>
      </c>
      <c r="T156" s="1">
        <v>690.09672619047626</v>
      </c>
      <c r="U156" s="1">
        <v>2265.9364285714282</v>
      </c>
      <c r="V156" s="1">
        <v>2053.130000000001</v>
      </c>
      <c r="W156" s="1">
        <v>57.885714285714293</v>
      </c>
      <c r="X156" s="1">
        <v>1095.2</v>
      </c>
      <c r="Y156" s="1">
        <v>3167.9266071428578</v>
      </c>
      <c r="Z156" s="1">
        <v>248.16428571428571</v>
      </c>
      <c r="AA156" s="1">
        <v>4064.321142857144</v>
      </c>
      <c r="AB156" s="1">
        <v>1166.268571428571</v>
      </c>
      <c r="AC156" s="1">
        <v>226.36571428571429</v>
      </c>
      <c r="AD156" s="1">
        <v>1615.3785714285709</v>
      </c>
      <c r="AE156" s="1">
        <v>142.8571428571428</v>
      </c>
      <c r="AF156" s="1">
        <v>532.96</v>
      </c>
      <c r="AG156" s="1">
        <v>2510.0693333333338</v>
      </c>
      <c r="AH156" s="1">
        <v>202.75933333333339</v>
      </c>
      <c r="AI156" s="1">
        <v>5694.5357142857138</v>
      </c>
      <c r="AJ156" s="1">
        <v>857.4571428571428</v>
      </c>
      <c r="AK156" s="1">
        <v>2533.2571428571432</v>
      </c>
      <c r="AL156" s="1">
        <v>1122.208333333333</v>
      </c>
      <c r="AM156" s="1">
        <v>8345.8742857142861</v>
      </c>
      <c r="AN156" s="1">
        <v>258.17142857142852</v>
      </c>
      <c r="AO156" s="1">
        <v>3532.7857142857142</v>
      </c>
      <c r="AP156" s="1">
        <v>64.65857142857142</v>
      </c>
      <c r="AQ156" s="1">
        <v>1902.222619047619</v>
      </c>
      <c r="AR156" s="1">
        <v>0</v>
      </c>
      <c r="AS156" s="1">
        <v>125.5543214285714</v>
      </c>
      <c r="AT156" s="1">
        <v>83.639285714285705</v>
      </c>
      <c r="AU156" s="1">
        <v>57.057678571428568</v>
      </c>
      <c r="AV156" s="1">
        <v>0</v>
      </c>
      <c r="AW156" s="1">
        <v>0</v>
      </c>
      <c r="AX156" s="1">
        <v>238.66666666666671</v>
      </c>
      <c r="AY156" s="1">
        <v>2936.570666666667</v>
      </c>
      <c r="AZ156" s="1">
        <v>491.37</v>
      </c>
      <c r="BA156" s="1">
        <v>556.78125</v>
      </c>
      <c r="BB156" s="1">
        <v>1956.7386904761911</v>
      </c>
      <c r="BC156" s="1">
        <v>640.79999999999995</v>
      </c>
      <c r="BD156" s="1">
        <v>1110.5</v>
      </c>
      <c r="BE156" s="1">
        <v>208.3125</v>
      </c>
      <c r="BF156" s="1">
        <v>252.9</v>
      </c>
      <c r="BG156" s="1">
        <v>224</v>
      </c>
      <c r="BH156" s="1">
        <v>156</v>
      </c>
      <c r="BI156" s="1">
        <v>125</v>
      </c>
      <c r="BJ156" s="1">
        <v>739</v>
      </c>
      <c r="BK156" s="1">
        <v>83.641249999999999</v>
      </c>
      <c r="BL156" s="1">
        <v>88.341666666666669</v>
      </c>
      <c r="BM156" s="1">
        <v>994.87916666666661</v>
      </c>
      <c r="BN156" s="1">
        <v>143.875</v>
      </c>
      <c r="BO156" s="1">
        <v>5822.7184523809537</v>
      </c>
      <c r="BP156" s="1">
        <v>0</v>
      </c>
      <c r="BQ156" s="1">
        <v>189.15625</v>
      </c>
      <c r="BR156" s="1">
        <v>348.8</v>
      </c>
      <c r="BS156" s="1">
        <v>108</v>
      </c>
      <c r="BT156" s="1">
        <v>379.6</v>
      </c>
      <c r="BU156" s="1">
        <v>738.8</v>
      </c>
      <c r="BV156" s="1">
        <v>1178.5</v>
      </c>
      <c r="BW156" s="1">
        <v>3968.5151785714279</v>
      </c>
      <c r="BX156" s="1">
        <v>0</v>
      </c>
      <c r="BY156" s="1">
        <v>0</v>
      </c>
      <c r="BZ156" s="1">
        <v>680.0560714285715</v>
      </c>
      <c r="CA156" s="1">
        <v>189.21500000000009</v>
      </c>
      <c r="CB156" s="1">
        <v>381.04607142857151</v>
      </c>
      <c r="CC156" s="1">
        <v>0</v>
      </c>
      <c r="CD156" s="1">
        <v>7144.5714285714284</v>
      </c>
      <c r="CE156" s="1">
        <v>11640.55535714285</v>
      </c>
      <c r="CF156" s="1">
        <v>115.71428571428569</v>
      </c>
      <c r="CG156" s="1">
        <v>3625.7828571428572</v>
      </c>
      <c r="CH156" s="1">
        <v>935.03571428571422</v>
      </c>
      <c r="CI156" s="1">
        <v>317.02857142857152</v>
      </c>
      <c r="CJ156" s="1">
        <v>272.51428571428568</v>
      </c>
      <c r="CK156" s="1">
        <v>605.74285714285713</v>
      </c>
      <c r="CL156" s="1">
        <v>7954.1357142857141</v>
      </c>
      <c r="CM156" s="1">
        <v>955.46214285714291</v>
      </c>
      <c r="CN156" s="1">
        <v>1166.933571428571</v>
      </c>
      <c r="CO156" s="1">
        <v>98.528571428571425</v>
      </c>
      <c r="CP156" s="1">
        <v>634.42559523809518</v>
      </c>
      <c r="CQ156" s="1">
        <v>131.85714285714289</v>
      </c>
      <c r="CR156" s="1">
        <v>2036.223214285714</v>
      </c>
      <c r="CS156" s="1">
        <v>276.85714285714289</v>
      </c>
      <c r="CT156" s="1">
        <v>1327.1214285714291</v>
      </c>
      <c r="CU156" s="1">
        <v>2273.849285714286</v>
      </c>
      <c r="CV156" s="1">
        <v>170.42142857142861</v>
      </c>
      <c r="CW156" s="1">
        <v>1628.589142857142</v>
      </c>
      <c r="CX156" s="1">
        <v>157.54499999999999</v>
      </c>
      <c r="CY156" s="1">
        <v>2083.5776785714279</v>
      </c>
      <c r="CZ156" s="1">
        <v>509.42249999999979</v>
      </c>
      <c r="DA156" s="1">
        <v>2322.5540178571432</v>
      </c>
      <c r="DB156" s="1">
        <v>7033.1336309523813</v>
      </c>
      <c r="DC156" s="1">
        <v>5157.8910714285703</v>
      </c>
      <c r="DD156" s="1">
        <v>2010.928571428572</v>
      </c>
      <c r="DE156" s="1">
        <v>338.68571428571431</v>
      </c>
      <c r="DF156" s="1">
        <v>585.42857142857156</v>
      </c>
      <c r="DG156" s="1">
        <v>69.599999999999994</v>
      </c>
      <c r="DH156" s="1">
        <v>407.47678571428509</v>
      </c>
      <c r="DI156" s="1">
        <v>1238.6571428571431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7.630952380952408</v>
      </c>
      <c r="DP156" s="1">
        <v>293.17857142857162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188191.71715476201</v>
      </c>
      <c r="DX156" s="1" t="s">
        <v>471</v>
      </c>
    </row>
    <row r="157" spans="1:128" x14ac:dyDescent="0.2">
      <c r="A157" s="2" t="s">
        <v>460</v>
      </c>
      <c r="B157" s="1">
        <v>158.32180952380961</v>
      </c>
      <c r="C157" s="1">
        <v>44.224333333333327</v>
      </c>
      <c r="D157" s="1">
        <v>370.59709523809522</v>
      </c>
      <c r="E157" s="1">
        <v>76.24761904761904</v>
      </c>
      <c r="F157" s="1">
        <v>0</v>
      </c>
      <c r="G157" s="1">
        <v>21.142857142857139</v>
      </c>
      <c r="H157" s="1">
        <v>107.5466666666667</v>
      </c>
      <c r="I157" s="1">
        <v>101.8675238095238</v>
      </c>
      <c r="J157" s="1">
        <v>0</v>
      </c>
      <c r="K157" s="1">
        <v>0</v>
      </c>
      <c r="L157" s="1">
        <v>147.43619047619049</v>
      </c>
      <c r="M157" s="1">
        <v>0</v>
      </c>
      <c r="N157" s="1">
        <v>149.09238095238101</v>
      </c>
      <c r="O157" s="1">
        <v>24.243809523809531</v>
      </c>
      <c r="P157" s="1">
        <v>133.94</v>
      </c>
      <c r="Q157" s="1">
        <v>242.45333333333329</v>
      </c>
      <c r="R157" s="1">
        <v>92.355238095238093</v>
      </c>
      <c r="S157" s="1">
        <v>0</v>
      </c>
      <c r="T157" s="1">
        <v>25.847619047619059</v>
      </c>
      <c r="U157" s="1">
        <v>0</v>
      </c>
      <c r="V157" s="1">
        <v>185.72</v>
      </c>
      <c r="W157" s="1">
        <v>0</v>
      </c>
      <c r="X157" s="1">
        <v>0</v>
      </c>
      <c r="Y157" s="1">
        <v>342.67285714285708</v>
      </c>
      <c r="Z157" s="1">
        <v>13.954285714285721</v>
      </c>
      <c r="AA157" s="1">
        <v>0</v>
      </c>
      <c r="AB157" s="1">
        <v>337.74857142857138</v>
      </c>
      <c r="AC157" s="1">
        <v>59.325714285714298</v>
      </c>
      <c r="AD157" s="1">
        <v>0</v>
      </c>
      <c r="AE157" s="1">
        <v>0</v>
      </c>
      <c r="AF157" s="1">
        <v>32.95999999999998</v>
      </c>
      <c r="AG157" s="1">
        <v>808.34666666666669</v>
      </c>
      <c r="AH157" s="1">
        <v>0</v>
      </c>
      <c r="AI157" s="1">
        <v>379.88571428571407</v>
      </c>
      <c r="AJ157" s="1">
        <v>157.45714285714291</v>
      </c>
      <c r="AK157" s="1">
        <v>618.05714285714282</v>
      </c>
      <c r="AL157" s="1">
        <v>16.25333333333333</v>
      </c>
      <c r="AM157" s="1">
        <v>845.02857142857101</v>
      </c>
      <c r="AN157" s="1">
        <v>79.971428571428575</v>
      </c>
      <c r="AO157" s="1">
        <v>237.28571428571431</v>
      </c>
      <c r="AP157" s="1">
        <v>0</v>
      </c>
      <c r="AQ157" s="1">
        <v>513.4476190476189</v>
      </c>
      <c r="AR157" s="1">
        <v>0</v>
      </c>
      <c r="AS157" s="1">
        <v>27.89057142857143</v>
      </c>
      <c r="AT157" s="1">
        <v>0</v>
      </c>
      <c r="AU157" s="1">
        <v>16.536428571428569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1652.071428571428</v>
      </c>
      <c r="BX157" s="1">
        <v>0</v>
      </c>
      <c r="BZ157" s="1">
        <v>0</v>
      </c>
      <c r="CA157" s="1">
        <v>77.45999999999998</v>
      </c>
      <c r="CB157" s="1">
        <v>0</v>
      </c>
      <c r="CC157" s="1">
        <v>0</v>
      </c>
      <c r="CD157" s="1">
        <v>2132.571428571428</v>
      </c>
      <c r="CE157" s="1">
        <v>0</v>
      </c>
      <c r="CF157" s="1">
        <v>0</v>
      </c>
      <c r="CG157" s="1">
        <v>0</v>
      </c>
      <c r="CH157" s="1">
        <v>0</v>
      </c>
      <c r="CI157" s="1">
        <v>67.028571428571439</v>
      </c>
      <c r="CJ157" s="1">
        <v>72.51428571428572</v>
      </c>
      <c r="CK157" s="1">
        <v>350.74285714285719</v>
      </c>
      <c r="CL157" s="1">
        <v>7143.7714285714283</v>
      </c>
      <c r="CM157" s="1">
        <v>333.6571428571429</v>
      </c>
      <c r="CN157" s="1">
        <v>249.02857142857141</v>
      </c>
      <c r="CO157" s="1">
        <v>10.928571428571431</v>
      </c>
      <c r="CP157" s="1">
        <v>108.7380952380952</v>
      </c>
      <c r="CQ157" s="1">
        <v>0</v>
      </c>
      <c r="CR157" s="1">
        <v>1504.785714285714</v>
      </c>
      <c r="CS157" s="1">
        <v>126.8571428571429</v>
      </c>
      <c r="CT157" s="1">
        <v>796.97142857142853</v>
      </c>
      <c r="CU157" s="1">
        <v>0</v>
      </c>
      <c r="CV157" s="1">
        <v>56.571428571428569</v>
      </c>
      <c r="CW157" s="1">
        <v>165.85714285714269</v>
      </c>
      <c r="CX157" s="1">
        <v>58.320000000000007</v>
      </c>
      <c r="CY157" s="1">
        <v>429.53142857142848</v>
      </c>
      <c r="CZ157" s="1">
        <v>105.3</v>
      </c>
      <c r="DA157" s="1">
        <v>277.60714285714312</v>
      </c>
      <c r="DB157" s="1">
        <v>0</v>
      </c>
      <c r="DC157" s="1">
        <v>0</v>
      </c>
      <c r="DD157" s="1">
        <v>540.42857142857156</v>
      </c>
      <c r="DE157" s="1">
        <v>108.6857142857143</v>
      </c>
      <c r="DF157" s="1">
        <v>0</v>
      </c>
      <c r="DG157" s="1">
        <v>15</v>
      </c>
      <c r="DH157" s="1">
        <v>0</v>
      </c>
      <c r="DI157" s="1">
        <v>638.65714285714273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23629.610142857138</v>
      </c>
      <c r="DX157" s="1" t="s">
        <v>460</v>
      </c>
    </row>
    <row r="158" spans="1:128" x14ac:dyDescent="0.2">
      <c r="A158" s="2" t="s">
        <v>461</v>
      </c>
      <c r="B158" s="1">
        <v>5474.7</v>
      </c>
      <c r="C158" s="1">
        <v>0</v>
      </c>
      <c r="D158" s="1">
        <v>1620</v>
      </c>
      <c r="E158" s="1">
        <v>0</v>
      </c>
      <c r="F158" s="1">
        <v>1047.165238095238</v>
      </c>
      <c r="G158" s="1">
        <v>0</v>
      </c>
      <c r="H158" s="1">
        <v>0</v>
      </c>
      <c r="I158" s="1">
        <v>0</v>
      </c>
      <c r="J158" s="1">
        <v>53.399999999999977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50.771428571428487</v>
      </c>
      <c r="V158" s="1">
        <v>15.600000000000019</v>
      </c>
      <c r="W158" s="1">
        <v>0</v>
      </c>
      <c r="X158" s="1">
        <v>0</v>
      </c>
      <c r="Y158" s="1">
        <v>77.700000000000045</v>
      </c>
      <c r="Z158" s="1">
        <v>0</v>
      </c>
      <c r="AA158" s="1">
        <v>122.7104761904759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170.52</v>
      </c>
      <c r="AH158" s="1">
        <v>5.653333333333336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2.2285714285714282</v>
      </c>
      <c r="AQ158" s="1">
        <v>0</v>
      </c>
      <c r="AR158" s="1">
        <v>0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62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10.5</v>
      </c>
      <c r="BW158" s="1">
        <v>49.75</v>
      </c>
      <c r="BX158" s="1">
        <v>0</v>
      </c>
      <c r="BZ158" s="1">
        <v>53.794285714285706</v>
      </c>
      <c r="CA158" s="1">
        <v>1.680000000000007</v>
      </c>
      <c r="CB158" s="1">
        <v>0</v>
      </c>
      <c r="CC158" s="1">
        <v>0</v>
      </c>
      <c r="CD158" s="1">
        <v>1035</v>
      </c>
      <c r="CE158" s="1">
        <v>92.057142857142026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0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0</v>
      </c>
      <c r="DC158" s="1">
        <v>0</v>
      </c>
      <c r="DD158" s="1">
        <v>22.5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10944.370476190479</v>
      </c>
      <c r="DX158" s="1" t="s">
        <v>461</v>
      </c>
    </row>
    <row r="159" spans="1:128" x14ac:dyDescent="0.2">
      <c r="A159" s="2" t="s">
        <v>462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35.873809523809527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858.65333333333365</v>
      </c>
      <c r="T159" s="1">
        <v>68.40000000000002</v>
      </c>
      <c r="U159" s="1">
        <v>434.4</v>
      </c>
      <c r="V159" s="1">
        <v>690.48</v>
      </c>
      <c r="W159" s="1">
        <v>0</v>
      </c>
      <c r="X159" s="1">
        <v>0</v>
      </c>
      <c r="Y159" s="1">
        <v>517.2600000000001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0</v>
      </c>
      <c r="AE159" s="1">
        <v>0</v>
      </c>
      <c r="AF159" s="1">
        <v>0</v>
      </c>
      <c r="AG159" s="1">
        <v>226.2399999999999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0</v>
      </c>
      <c r="AZ159" s="1">
        <v>72.5</v>
      </c>
      <c r="BA159" s="1">
        <v>0</v>
      </c>
      <c r="BB159" s="1">
        <v>0</v>
      </c>
      <c r="BC159" s="1">
        <v>220.8</v>
      </c>
      <c r="BD159" s="1">
        <v>310.5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5</v>
      </c>
      <c r="BL159" s="1">
        <v>0</v>
      </c>
      <c r="BM159" s="1">
        <v>68.5</v>
      </c>
      <c r="BN159" s="1">
        <v>0</v>
      </c>
      <c r="BO159" s="1">
        <v>786.40000000000009</v>
      </c>
      <c r="BQ159" s="1">
        <v>13.5</v>
      </c>
      <c r="BR159" s="1">
        <v>0</v>
      </c>
      <c r="BS159" s="1">
        <v>0</v>
      </c>
      <c r="BT159" s="1">
        <v>0</v>
      </c>
      <c r="BU159" s="1">
        <v>238.8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7.2800000000000011</v>
      </c>
      <c r="CB159" s="1">
        <v>2.2799999999999989</v>
      </c>
      <c r="CC159" s="1">
        <v>0</v>
      </c>
      <c r="CD159" s="1">
        <v>3177</v>
      </c>
      <c r="CE159" s="1">
        <v>2138.4</v>
      </c>
      <c r="CF159" s="1">
        <v>0</v>
      </c>
      <c r="CG159" s="1">
        <v>625.78285714285721</v>
      </c>
      <c r="CH159" s="1">
        <v>22.285714285714221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184.45428571428579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45.5</v>
      </c>
      <c r="DC159" s="1">
        <v>408.42857142857162</v>
      </c>
      <c r="DD159" s="1">
        <v>348</v>
      </c>
      <c r="DE159" s="1">
        <v>0</v>
      </c>
      <c r="DF159" s="1">
        <v>0</v>
      </c>
      <c r="DG159" s="1">
        <v>7.5</v>
      </c>
      <c r="DH159" s="1">
        <v>0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20972.41857142857</v>
      </c>
      <c r="DX159" s="1" t="s">
        <v>462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472</v>
      </c>
      <c r="B162" s="1">
        <v>2746.3449999999998</v>
      </c>
      <c r="C162" s="1">
        <v>203.67500000000001</v>
      </c>
      <c r="D162" s="1">
        <v>1750</v>
      </c>
      <c r="E162" s="1">
        <v>270</v>
      </c>
      <c r="F162" s="1">
        <v>3120.6285714285709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1270.0625</v>
      </c>
      <c r="O162" s="1">
        <v>331.75124999999991</v>
      </c>
      <c r="P162" s="1">
        <v>566.84000000000015</v>
      </c>
      <c r="Q162" s="1">
        <v>767.76000000000022</v>
      </c>
      <c r="R162" s="1">
        <v>400</v>
      </c>
      <c r="S162" s="1">
        <v>25062.471666666672</v>
      </c>
      <c r="T162" s="1">
        <v>577.84910714285718</v>
      </c>
      <c r="U162" s="1">
        <v>1780.7650000000001</v>
      </c>
      <c r="V162" s="1">
        <v>1161.33</v>
      </c>
      <c r="W162" s="1">
        <v>57.885714285714293</v>
      </c>
      <c r="X162" s="1">
        <v>1095.2</v>
      </c>
      <c r="Y162" s="1">
        <v>2230.2937500000012</v>
      </c>
      <c r="Z162" s="1">
        <v>203.12999999999991</v>
      </c>
      <c r="AA162" s="1">
        <v>2414.410666666668</v>
      </c>
      <c r="AB162" s="1">
        <v>589.59999999999991</v>
      </c>
      <c r="AC162" s="1">
        <v>167.04</v>
      </c>
      <c r="AD162" s="1">
        <v>1615.3785714285709</v>
      </c>
      <c r="AE162" s="1">
        <v>142.8571428571428</v>
      </c>
      <c r="AF162" s="1">
        <v>500.00000000000011</v>
      </c>
      <c r="AG162" s="1">
        <v>1304.962666666667</v>
      </c>
      <c r="AH162" s="1">
        <v>187.0260000000001</v>
      </c>
      <c r="AI162" s="1">
        <v>4525.0499999999993</v>
      </c>
      <c r="AJ162" s="1">
        <v>700</v>
      </c>
      <c r="AK162" s="1">
        <v>1915.2</v>
      </c>
      <c r="AL162" s="1">
        <v>638.59500000000014</v>
      </c>
      <c r="AM162" s="1">
        <v>6557.6457142857153</v>
      </c>
      <c r="AN162" s="1">
        <v>178.1999999999999</v>
      </c>
      <c r="AO162" s="1">
        <v>2353.5</v>
      </c>
      <c r="AP162" s="1">
        <v>55.95</v>
      </c>
      <c r="AQ162" s="1">
        <v>1177.1750000000011</v>
      </c>
      <c r="AR162" s="1">
        <v>0</v>
      </c>
      <c r="AS162" s="1">
        <v>94.813749999999999</v>
      </c>
      <c r="AT162" s="1">
        <v>83.639285714285705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2936.570666666667</v>
      </c>
      <c r="AZ162" s="1">
        <v>356.87</v>
      </c>
      <c r="BA162" s="1">
        <v>556.78125</v>
      </c>
      <c r="BB162" s="1">
        <v>1956.7386904761911</v>
      </c>
      <c r="BC162" s="1">
        <v>419.99999999999989</v>
      </c>
      <c r="BD162" s="1">
        <v>800</v>
      </c>
      <c r="BE162" s="1">
        <v>208.3125</v>
      </c>
      <c r="BF162" s="1">
        <v>252.9</v>
      </c>
      <c r="BG162" s="1">
        <v>224</v>
      </c>
      <c r="BH162" s="1">
        <v>156</v>
      </c>
      <c r="BI162" s="1">
        <v>125</v>
      </c>
      <c r="BJ162" s="1">
        <v>739</v>
      </c>
      <c r="BK162" s="1">
        <v>78.641249999999999</v>
      </c>
      <c r="BL162" s="1">
        <v>88.341666666666669</v>
      </c>
      <c r="BM162" s="1">
        <v>926.37916666666661</v>
      </c>
      <c r="BN162" s="1">
        <v>143.875</v>
      </c>
      <c r="BO162" s="1">
        <v>5036.3184523809541</v>
      </c>
      <c r="BQ162" s="1">
        <v>175.65625</v>
      </c>
      <c r="BR162" s="1">
        <v>348.8</v>
      </c>
      <c r="BS162" s="1">
        <v>108</v>
      </c>
      <c r="BT162" s="1">
        <v>379.6</v>
      </c>
      <c r="BU162" s="1">
        <v>499.99999999999989</v>
      </c>
      <c r="BV162" s="1">
        <v>1000</v>
      </c>
      <c r="BW162" s="1">
        <v>1905.693749999999</v>
      </c>
      <c r="BX162" s="1">
        <v>0</v>
      </c>
      <c r="BZ162" s="1">
        <v>357.34178571428572</v>
      </c>
      <c r="CA162" s="1">
        <v>102.7950000000002</v>
      </c>
      <c r="CB162" s="1">
        <v>378.76607142857148</v>
      </c>
      <c r="CC162" s="1">
        <v>0</v>
      </c>
      <c r="CD162" s="1">
        <v>800</v>
      </c>
      <c r="CE162" s="1">
        <v>9410.0982142857119</v>
      </c>
      <c r="CF162" s="1">
        <v>115.71428571428569</v>
      </c>
      <c r="CG162" s="1">
        <v>3000</v>
      </c>
      <c r="CH162" s="1">
        <v>912.75</v>
      </c>
      <c r="CI162" s="1">
        <v>250</v>
      </c>
      <c r="CJ162" s="1">
        <v>199.99999999999989</v>
      </c>
      <c r="CK162" s="1">
        <v>254.99999999999989</v>
      </c>
      <c r="CL162" s="1">
        <v>810.36428571428587</v>
      </c>
      <c r="CM162" s="1">
        <v>621.80500000000006</v>
      </c>
      <c r="CN162" s="1">
        <v>917.90499999999975</v>
      </c>
      <c r="CO162" s="1">
        <v>57.599999999999987</v>
      </c>
      <c r="CP162" s="1">
        <v>426.6875</v>
      </c>
      <c r="CQ162" s="1">
        <v>131.85714285714289</v>
      </c>
      <c r="CR162" s="1">
        <v>480.4375</v>
      </c>
      <c r="CS162" s="1">
        <v>150</v>
      </c>
      <c r="CT162" s="1">
        <v>436.95</v>
      </c>
      <c r="CU162" s="1">
        <v>2089.395</v>
      </c>
      <c r="CV162" s="1">
        <v>113.85</v>
      </c>
      <c r="CW162" s="1">
        <v>1025.331999999999</v>
      </c>
      <c r="CX162" s="1">
        <v>99.225000000000009</v>
      </c>
      <c r="CY162" s="1">
        <v>1495.286249999999</v>
      </c>
      <c r="CZ162" s="1">
        <v>298.10249999999979</v>
      </c>
      <c r="DA162" s="1">
        <v>1533.1968750000001</v>
      </c>
      <c r="DB162" s="1">
        <v>6987.6336309523813</v>
      </c>
      <c r="DC162" s="1">
        <v>4749.4624999999987</v>
      </c>
      <c r="DD162" s="1">
        <v>1100</v>
      </c>
      <c r="DE162" s="1">
        <v>230</v>
      </c>
      <c r="DF162" s="1">
        <v>585.42857142857156</v>
      </c>
      <c r="DG162" s="1">
        <v>47.099999999999987</v>
      </c>
      <c r="DH162" s="1">
        <v>407.47678571428509</v>
      </c>
      <c r="DI162" s="1">
        <v>599.99999999999989</v>
      </c>
      <c r="DJ162" s="1">
        <v>0</v>
      </c>
      <c r="DK162" s="1">
        <v>0</v>
      </c>
      <c r="DO162" s="1">
        <v>7.630952380952408</v>
      </c>
      <c r="DP162" s="1">
        <v>293.17857142857162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132645.3179642857</v>
      </c>
      <c r="DX162" s="1" t="s">
        <v>472</v>
      </c>
    </row>
    <row r="163" spans="1:128" x14ac:dyDescent="0.2">
      <c r="A163" s="2" t="s">
        <v>473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3120.6285714285718</v>
      </c>
      <c r="G163" s="1">
        <v>114</v>
      </c>
      <c r="H163" s="1">
        <v>500.00000000000011</v>
      </c>
      <c r="I163" s="1">
        <v>1860.0525</v>
      </c>
      <c r="J163" s="1">
        <v>1312.6106666666651</v>
      </c>
      <c r="K163" s="1">
        <v>754.35000000000014</v>
      </c>
      <c r="L163" s="1">
        <v>68.703125</v>
      </c>
      <c r="M163" s="1">
        <v>0</v>
      </c>
      <c r="N163" s="1">
        <v>1270.0625</v>
      </c>
      <c r="O163" s="1">
        <v>331.7512499999998</v>
      </c>
      <c r="P163" s="1">
        <v>566.84000000000037</v>
      </c>
      <c r="Q163" s="1">
        <v>767.75999999999976</v>
      </c>
      <c r="R163" s="1">
        <v>400</v>
      </c>
      <c r="S163" s="1">
        <v>35082.471666666701</v>
      </c>
      <c r="T163" s="1">
        <v>577.84910714285695</v>
      </c>
      <c r="U163" s="1">
        <v>1780.765000000001</v>
      </c>
      <c r="V163" s="1">
        <v>1161.3300000000011</v>
      </c>
      <c r="W163" s="1">
        <v>70.000000000000014</v>
      </c>
      <c r="X163" s="1">
        <v>1100</v>
      </c>
      <c r="Y163" s="1">
        <v>2629.5937499999991</v>
      </c>
      <c r="Z163" s="1">
        <v>203.12999999999991</v>
      </c>
      <c r="AA163" s="1">
        <v>2496.4506666666662</v>
      </c>
      <c r="AB163" s="1">
        <v>1532.5</v>
      </c>
      <c r="AC163" s="1">
        <v>167.04</v>
      </c>
      <c r="AD163" s="1">
        <v>1707.150000000001</v>
      </c>
      <c r="AE163" s="1">
        <v>150</v>
      </c>
      <c r="AF163" s="1">
        <v>499.99999999999989</v>
      </c>
      <c r="AG163" s="1">
        <v>1876.1626666666671</v>
      </c>
      <c r="AH163" s="1">
        <v>187.0260000000001</v>
      </c>
      <c r="AI163" s="1">
        <v>4525.0499999999993</v>
      </c>
      <c r="AJ163" s="1">
        <v>700</v>
      </c>
      <c r="AK163" s="1">
        <v>1915.2</v>
      </c>
      <c r="AL163" s="1">
        <v>2404.994999999999</v>
      </c>
      <c r="AM163" s="1">
        <v>5621.645714285708</v>
      </c>
      <c r="AN163" s="1">
        <v>178.2</v>
      </c>
      <c r="AO163" s="1">
        <v>2353.5</v>
      </c>
      <c r="AP163" s="1">
        <v>55.95000000000001</v>
      </c>
      <c r="AQ163" s="1">
        <v>1177.1750000000011</v>
      </c>
      <c r="AR163" s="1">
        <v>181.98542857142851</v>
      </c>
      <c r="AS163" s="1">
        <v>94.813750000000027</v>
      </c>
      <c r="AT163" s="1">
        <v>104.265</v>
      </c>
      <c r="AU163" s="1">
        <v>36.721249999999984</v>
      </c>
      <c r="AV163" s="1">
        <v>0</v>
      </c>
      <c r="AW163" s="1">
        <v>0</v>
      </c>
      <c r="AX163" s="1">
        <v>0</v>
      </c>
      <c r="AY163" s="1">
        <v>1232.368285714286</v>
      </c>
      <c r="AZ163" s="1">
        <v>356.87</v>
      </c>
      <c r="BA163" s="1">
        <v>670.78125</v>
      </c>
      <c r="BB163" s="1">
        <v>1519.9386904761909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129.7416666666667</v>
      </c>
      <c r="BM163" s="1">
        <v>926.37916666666661</v>
      </c>
      <c r="BN163" s="1">
        <v>157.375</v>
      </c>
      <c r="BO163" s="1">
        <v>4436.3184523809541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500.00000000000011</v>
      </c>
      <c r="BV163" s="1">
        <v>1000</v>
      </c>
      <c r="BW163" s="1">
        <v>2205.6937499999999</v>
      </c>
      <c r="BX163" s="1">
        <v>335.86428571428593</v>
      </c>
      <c r="BZ163" s="1">
        <v>357.34178571428589</v>
      </c>
      <c r="CA163" s="1">
        <v>102.7950000000002</v>
      </c>
      <c r="CB163" s="1">
        <v>378.76607142857142</v>
      </c>
      <c r="CC163" s="1">
        <v>0</v>
      </c>
      <c r="CD163" s="1">
        <v>1100</v>
      </c>
      <c r="CE163" s="1">
        <v>8708.2982142857127</v>
      </c>
      <c r="CF163" s="1">
        <v>258</v>
      </c>
      <c r="CG163" s="1">
        <v>3000</v>
      </c>
      <c r="CH163" s="1">
        <v>912.75</v>
      </c>
      <c r="CI163" s="1">
        <v>249.99999999999989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642.50500000000011</v>
      </c>
      <c r="CO163" s="1">
        <v>57.599999999999987</v>
      </c>
      <c r="CP163" s="1">
        <v>436.6875</v>
      </c>
      <c r="CQ163" s="1">
        <v>150</v>
      </c>
      <c r="CR163" s="1">
        <v>480.4375</v>
      </c>
      <c r="CS163" s="1">
        <v>150</v>
      </c>
      <c r="CT163" s="1">
        <v>556.95000000000027</v>
      </c>
      <c r="CU163" s="1">
        <v>2089.395</v>
      </c>
      <c r="CV163" s="1">
        <v>113.85</v>
      </c>
      <c r="CW163" s="1">
        <v>1216.98914285714</v>
      </c>
      <c r="CX163" s="1">
        <v>99.225000000000037</v>
      </c>
      <c r="CY163" s="1">
        <v>715.28624999999988</v>
      </c>
      <c r="CZ163" s="1">
        <v>298.10250000000008</v>
      </c>
      <c r="DA163" s="1">
        <v>1935.6968750000001</v>
      </c>
      <c r="DB163" s="1">
        <v>4629.6711309523798</v>
      </c>
      <c r="DC163" s="1">
        <v>5032.2125000000005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661.76250000000027</v>
      </c>
      <c r="DI163" s="1">
        <v>700.00000000000011</v>
      </c>
      <c r="DJ163" s="1">
        <v>98.880952380952294</v>
      </c>
      <c r="DK163" s="1">
        <v>459.02380952380958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146389.08517857149</v>
      </c>
      <c r="DX163" s="1" t="s">
        <v>473</v>
      </c>
    </row>
    <row r="164" spans="1:128" x14ac:dyDescent="0.2">
      <c r="A164" s="2" t="s">
        <v>474</v>
      </c>
      <c r="B164" s="1">
        <v>2746.3449999999998</v>
      </c>
      <c r="C164" s="1">
        <v>203.67500000000001</v>
      </c>
      <c r="D164" s="1">
        <v>2165.6574999999989</v>
      </c>
      <c r="E164" s="1">
        <v>270</v>
      </c>
      <c r="F164" s="1">
        <v>2120.6285714285709</v>
      </c>
      <c r="G164" s="1">
        <v>114</v>
      </c>
      <c r="H164" s="1">
        <v>499.99999999999989</v>
      </c>
      <c r="I164" s="1">
        <v>660.05250000000046</v>
      </c>
      <c r="J164" s="1">
        <v>1312.6106666666681</v>
      </c>
      <c r="K164" s="1">
        <v>254.35000000000011</v>
      </c>
      <c r="L164" s="1">
        <v>68.703125</v>
      </c>
      <c r="M164" s="1">
        <v>0</v>
      </c>
      <c r="N164" s="1">
        <v>770.06250000000091</v>
      </c>
      <c r="O164" s="1">
        <v>331.75125000000008</v>
      </c>
      <c r="P164" s="1">
        <v>566.83999999999992</v>
      </c>
      <c r="Q164" s="1">
        <v>767.76000000000022</v>
      </c>
      <c r="R164" s="1">
        <v>400</v>
      </c>
      <c r="S164" s="1">
        <v>21405.291666666672</v>
      </c>
      <c r="T164" s="1">
        <v>477.84910714285718</v>
      </c>
      <c r="U164" s="1">
        <v>1780.765000000001</v>
      </c>
      <c r="V164" s="1">
        <v>1161.3299999999981</v>
      </c>
      <c r="W164" s="1">
        <v>69.999999999999986</v>
      </c>
      <c r="X164" s="1">
        <v>1100</v>
      </c>
      <c r="Y164" s="1">
        <v>1942.453750000001</v>
      </c>
      <c r="Z164" s="1">
        <v>203.1299999999998</v>
      </c>
      <c r="AA164" s="1">
        <v>2496.4506666666671</v>
      </c>
      <c r="AB164" s="1">
        <v>589.59999999999945</v>
      </c>
      <c r="AC164" s="1">
        <v>167.04</v>
      </c>
      <c r="AD164" s="1">
        <v>1707.149999999999</v>
      </c>
      <c r="AE164" s="1">
        <v>150</v>
      </c>
      <c r="AF164" s="1">
        <v>500.00000000000011</v>
      </c>
      <c r="AG164" s="1">
        <v>924.96266666666725</v>
      </c>
      <c r="AH164" s="1">
        <v>187.02600000000001</v>
      </c>
      <c r="AI164" s="1">
        <v>4525.0499999999975</v>
      </c>
      <c r="AJ164" s="1">
        <v>700</v>
      </c>
      <c r="AK164" s="1">
        <v>1915.200000000001</v>
      </c>
      <c r="AL164" s="1">
        <v>638.59500000000025</v>
      </c>
      <c r="AM164" s="1">
        <v>4281.4957142857156</v>
      </c>
      <c r="AN164" s="1">
        <v>178.2</v>
      </c>
      <c r="AO164" s="1">
        <v>2353.4999999999991</v>
      </c>
      <c r="AP164" s="1">
        <v>55.95</v>
      </c>
      <c r="AQ164" s="1">
        <v>1177.1750000000011</v>
      </c>
      <c r="AR164" s="1">
        <v>292.09699999999992</v>
      </c>
      <c r="AS164" s="1">
        <v>94.813749999999999</v>
      </c>
      <c r="AT164" s="1">
        <v>104.265</v>
      </c>
      <c r="AU164" s="1">
        <v>36.721250000000012</v>
      </c>
      <c r="AV164" s="1">
        <v>0</v>
      </c>
      <c r="AW164" s="1">
        <v>0</v>
      </c>
      <c r="AX164" s="1">
        <v>0</v>
      </c>
      <c r="AY164" s="1">
        <v>1732.368285714286</v>
      </c>
      <c r="AZ164" s="1">
        <v>356.87000000000012</v>
      </c>
      <c r="BA164" s="1">
        <v>670.78125</v>
      </c>
      <c r="BB164" s="1">
        <v>1419.9386904761921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129.7416666666667</v>
      </c>
      <c r="BM164" s="1">
        <v>6676.3791666666684</v>
      </c>
      <c r="BN164" s="1">
        <v>357.375</v>
      </c>
      <c r="BO164" s="1">
        <v>3878.5184523809512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499.99999999999989</v>
      </c>
      <c r="BV164" s="1">
        <v>1000</v>
      </c>
      <c r="BW164" s="1">
        <v>1907.693749999999</v>
      </c>
      <c r="BX164" s="1">
        <v>234.0750000000003</v>
      </c>
      <c r="BZ164" s="1">
        <v>357.34178571428578</v>
      </c>
      <c r="CA164" s="1">
        <v>102.7950000000001</v>
      </c>
      <c r="CB164" s="1">
        <v>378.76607142857171</v>
      </c>
      <c r="CC164" s="1">
        <v>0</v>
      </c>
      <c r="CD164" s="1">
        <v>800</v>
      </c>
      <c r="CE164" s="1">
        <v>13977.09821428571</v>
      </c>
      <c r="CF164" s="1">
        <v>258</v>
      </c>
      <c r="CG164" s="1">
        <v>3000</v>
      </c>
      <c r="CH164" s="1">
        <v>912.75</v>
      </c>
      <c r="CI164" s="1">
        <v>250</v>
      </c>
      <c r="CJ164" s="1">
        <v>200.00000000000011</v>
      </c>
      <c r="CK164" s="1">
        <v>254.9999999999998</v>
      </c>
      <c r="CL164" s="1">
        <v>810.36428571428587</v>
      </c>
      <c r="CM164" s="1">
        <v>621.80500000000029</v>
      </c>
      <c r="CN164" s="1">
        <v>642.50500000000011</v>
      </c>
      <c r="CO164" s="1">
        <v>57.599999999999973</v>
      </c>
      <c r="CP164" s="1">
        <v>436.6875</v>
      </c>
      <c r="CQ164" s="1">
        <v>150</v>
      </c>
      <c r="CR164" s="1">
        <v>480.4375</v>
      </c>
      <c r="CS164" s="1">
        <v>150</v>
      </c>
      <c r="CT164" s="1">
        <v>436.95000000000027</v>
      </c>
      <c r="CU164" s="1">
        <v>2089.395</v>
      </c>
      <c r="CV164" s="1">
        <v>113.85</v>
      </c>
      <c r="CW164" s="1">
        <v>1108.989142857143</v>
      </c>
      <c r="CX164" s="1">
        <v>99.224999999999952</v>
      </c>
      <c r="CY164" s="1">
        <v>1015.28625</v>
      </c>
      <c r="CZ164" s="1">
        <v>298.10249999999968</v>
      </c>
      <c r="DA164" s="1">
        <v>1485.696875000001</v>
      </c>
      <c r="DB164" s="1">
        <v>4379.671130952378</v>
      </c>
      <c r="DC164" s="1">
        <v>4724.4624999999987</v>
      </c>
      <c r="DD164" s="1">
        <v>1100</v>
      </c>
      <c r="DE164" s="1">
        <v>230</v>
      </c>
      <c r="DF164" s="1">
        <v>1518</v>
      </c>
      <c r="DG164" s="1">
        <v>47.100000000000009</v>
      </c>
      <c r="DH164" s="1">
        <v>499.76250000000027</v>
      </c>
      <c r="DI164" s="1">
        <v>599.99999999999989</v>
      </c>
      <c r="DJ164" s="1">
        <v>1058.25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135235.44020238091</v>
      </c>
      <c r="DX164" s="1" t="s">
        <v>474</v>
      </c>
    </row>
    <row r="165" spans="1:128" x14ac:dyDescent="0.2">
      <c r="A165" s="2" t="s">
        <v>475</v>
      </c>
      <c r="B165" s="1">
        <v>2746.3449999999998</v>
      </c>
      <c r="C165" s="1">
        <v>203.67500000000001</v>
      </c>
      <c r="D165" s="1">
        <v>2165.6574999999989</v>
      </c>
      <c r="E165" s="1">
        <v>304.40999999999991</v>
      </c>
      <c r="F165" s="1">
        <v>2620.6285714285718</v>
      </c>
      <c r="G165" s="1">
        <v>114</v>
      </c>
      <c r="H165" s="1">
        <v>500.00000000000011</v>
      </c>
      <c r="I165" s="1">
        <v>660.05249999999978</v>
      </c>
      <c r="J165" s="1">
        <v>1287.6106666666651</v>
      </c>
      <c r="K165" s="1">
        <v>254.34999999999971</v>
      </c>
      <c r="L165" s="1">
        <v>68.703125</v>
      </c>
      <c r="M165" s="1">
        <v>0</v>
      </c>
      <c r="N165" s="1">
        <v>770.0625</v>
      </c>
      <c r="O165" s="1">
        <v>331.75125000000003</v>
      </c>
      <c r="P165" s="1">
        <v>566.83999999999969</v>
      </c>
      <c r="Q165" s="1">
        <v>767.76000000000022</v>
      </c>
      <c r="R165" s="1">
        <v>400</v>
      </c>
      <c r="S165" s="1">
        <v>15962.31166666667</v>
      </c>
      <c r="T165" s="1">
        <v>477.84910714285712</v>
      </c>
      <c r="U165" s="1">
        <v>1780.7650000000001</v>
      </c>
      <c r="V165" s="1">
        <v>1161.33</v>
      </c>
      <c r="W165" s="1">
        <v>70.000000000000014</v>
      </c>
      <c r="X165" s="1">
        <v>1100</v>
      </c>
      <c r="Y165" s="1">
        <v>1942.4537499999999</v>
      </c>
      <c r="Z165" s="1">
        <v>203.12999999999991</v>
      </c>
      <c r="AA165" s="1">
        <v>2496.450666666668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499.99999999999989</v>
      </c>
      <c r="AG165" s="1">
        <v>924.96266666666634</v>
      </c>
      <c r="AH165" s="1">
        <v>187.0260000000001</v>
      </c>
      <c r="AI165" s="1">
        <v>4525.0500000000011</v>
      </c>
      <c r="AJ165" s="1">
        <v>700</v>
      </c>
      <c r="AK165" s="1">
        <v>1915.2</v>
      </c>
      <c r="AL165" s="1">
        <v>638.59500000000071</v>
      </c>
      <c r="AM165" s="1">
        <v>5381.4957142857102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292.09700000000021</v>
      </c>
      <c r="AS165" s="1">
        <v>94.813750000000056</v>
      </c>
      <c r="AT165" s="1">
        <v>104.265</v>
      </c>
      <c r="AU165" s="1">
        <v>36.721250000000033</v>
      </c>
      <c r="AV165" s="1">
        <v>0</v>
      </c>
      <c r="AW165" s="1">
        <v>0</v>
      </c>
      <c r="AX165" s="1">
        <v>0</v>
      </c>
      <c r="AY165" s="1">
        <v>7232.3682857142876</v>
      </c>
      <c r="AZ165" s="1">
        <v>356.87</v>
      </c>
      <c r="BA165" s="1">
        <v>670.78125</v>
      </c>
      <c r="BB165" s="1">
        <v>1246.13869047619</v>
      </c>
      <c r="BC165" s="1">
        <v>420.00000000000011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129.7416666666667</v>
      </c>
      <c r="BM165" s="1">
        <v>2176.379166666668</v>
      </c>
      <c r="BN165" s="1">
        <v>357.375</v>
      </c>
      <c r="BO165" s="1">
        <v>4793.4934523809497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500.00000000000028</v>
      </c>
      <c r="BV165" s="1">
        <v>1000</v>
      </c>
      <c r="BW165" s="1">
        <v>1907.6937500000031</v>
      </c>
      <c r="BX165" s="1">
        <v>234.07499999999939</v>
      </c>
      <c r="BZ165" s="1">
        <v>357.34178571428572</v>
      </c>
      <c r="CA165" s="1">
        <v>102.7950000000002</v>
      </c>
      <c r="CB165" s="1">
        <v>378.76607142857142</v>
      </c>
      <c r="CC165" s="1">
        <v>0</v>
      </c>
      <c r="CD165" s="1">
        <v>800</v>
      </c>
      <c r="CE165" s="1">
        <v>18622.78571428571</v>
      </c>
      <c r="CF165" s="1">
        <v>257.99999999999977</v>
      </c>
      <c r="CG165" s="1">
        <v>3000</v>
      </c>
      <c r="CH165" s="1">
        <v>912.74999999999955</v>
      </c>
      <c r="CI165" s="1">
        <v>250.00000000000011</v>
      </c>
      <c r="CJ165" s="1">
        <v>199.99999999999989</v>
      </c>
      <c r="CK165" s="1">
        <v>254.99999999999989</v>
      </c>
      <c r="CL165" s="1">
        <v>610.36428571428587</v>
      </c>
      <c r="CM165" s="1">
        <v>621.80500000000029</v>
      </c>
      <c r="CN165" s="1">
        <v>442.50500000000011</v>
      </c>
      <c r="CO165" s="1">
        <v>57.600000000000023</v>
      </c>
      <c r="CP165" s="1">
        <v>436.6875</v>
      </c>
      <c r="CQ165" s="1">
        <v>150</v>
      </c>
      <c r="CR165" s="1">
        <v>480.43749999999949</v>
      </c>
      <c r="CS165" s="1">
        <v>150</v>
      </c>
      <c r="CT165" s="1">
        <v>436.95000000000027</v>
      </c>
      <c r="CU165" s="1">
        <v>2089.395</v>
      </c>
      <c r="CV165" s="1">
        <v>113.85</v>
      </c>
      <c r="CW165" s="1">
        <v>1808.989142857143</v>
      </c>
      <c r="CX165" s="1">
        <v>99.225000000000037</v>
      </c>
      <c r="CY165" s="1">
        <v>1015.28625</v>
      </c>
      <c r="CZ165" s="1">
        <v>298.10250000000002</v>
      </c>
      <c r="DA165" s="1">
        <v>1352.8218750000001</v>
      </c>
      <c r="DB165" s="1">
        <v>8433.4461309523813</v>
      </c>
      <c r="DC165" s="1">
        <v>4724.4625000000005</v>
      </c>
      <c r="DD165" s="1">
        <v>1100</v>
      </c>
      <c r="DE165" s="1">
        <v>230.00000000000011</v>
      </c>
      <c r="DF165" s="1">
        <v>1518</v>
      </c>
      <c r="DG165" s="1">
        <v>47.099999999999987</v>
      </c>
      <c r="DH165" s="1">
        <v>499.76249999999982</v>
      </c>
      <c r="DI165" s="1">
        <v>600.00000000000011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142102.007702381</v>
      </c>
      <c r="DX165" s="1" t="s">
        <v>475</v>
      </c>
    </row>
    <row r="166" spans="1:128" x14ac:dyDescent="0.2">
      <c r="A166" s="2" t="s">
        <v>476</v>
      </c>
      <c r="B166" s="1">
        <v>2746.3450000000012</v>
      </c>
      <c r="C166" s="1">
        <v>203.6750000000001</v>
      </c>
      <c r="D166" s="1">
        <v>2165.6574999999989</v>
      </c>
      <c r="E166" s="1">
        <v>304.40999999999991</v>
      </c>
      <c r="F166" s="1">
        <v>2620.6285714285709</v>
      </c>
      <c r="G166" s="1">
        <v>114</v>
      </c>
      <c r="H166" s="1">
        <v>499.99999999999989</v>
      </c>
      <c r="I166" s="1">
        <v>660.05249999999978</v>
      </c>
      <c r="J166" s="1">
        <v>1287.610666666666</v>
      </c>
      <c r="K166" s="1">
        <v>254.35000000000011</v>
      </c>
      <c r="L166" s="1">
        <v>68.703125</v>
      </c>
      <c r="M166" s="1">
        <v>0</v>
      </c>
      <c r="N166" s="1">
        <v>770.06249999999955</v>
      </c>
      <c r="O166" s="1">
        <v>331.75125000000008</v>
      </c>
      <c r="P166" s="1">
        <v>566.84000000000015</v>
      </c>
      <c r="Q166" s="1">
        <v>767.76000000000067</v>
      </c>
      <c r="R166" s="1">
        <v>399.99999999999977</v>
      </c>
      <c r="S166" s="1">
        <v>43555.29166666665</v>
      </c>
      <c r="T166" s="1">
        <v>477.84910714285701</v>
      </c>
      <c r="U166" s="1">
        <v>1780.7650000000031</v>
      </c>
      <c r="V166" s="1">
        <v>1161.33</v>
      </c>
      <c r="W166" s="1">
        <v>69.999999999999986</v>
      </c>
      <c r="X166" s="1">
        <v>1100</v>
      </c>
      <c r="Y166" s="1">
        <v>1942.453750000001</v>
      </c>
      <c r="Z166" s="1">
        <v>203.12999999999991</v>
      </c>
      <c r="AA166" s="1">
        <v>2796.4506666666671</v>
      </c>
      <c r="AB166" s="1">
        <v>589.59999999999945</v>
      </c>
      <c r="AC166" s="1">
        <v>5767.04</v>
      </c>
      <c r="AD166" s="1">
        <v>1707.149999999999</v>
      </c>
      <c r="AE166" s="1">
        <v>149.99999999999989</v>
      </c>
      <c r="AF166" s="1">
        <v>500.00000000000011</v>
      </c>
      <c r="AG166" s="1">
        <v>1224.9626666666679</v>
      </c>
      <c r="AH166" s="1">
        <v>187.0260000000001</v>
      </c>
      <c r="AI166" s="1">
        <v>4525.0500000000029</v>
      </c>
      <c r="AJ166" s="1">
        <v>700</v>
      </c>
      <c r="AK166" s="1">
        <v>1915.2</v>
      </c>
      <c r="AL166" s="1">
        <v>638.59500000000025</v>
      </c>
      <c r="AM166" s="1">
        <v>16781.495714285709</v>
      </c>
      <c r="AN166" s="1">
        <v>178.2000000000001</v>
      </c>
      <c r="AO166" s="1">
        <v>2353.5</v>
      </c>
      <c r="AP166" s="1">
        <v>55.94999999999991</v>
      </c>
      <c r="AQ166" s="1">
        <v>1177.1750000000011</v>
      </c>
      <c r="AR166" s="1">
        <v>392.09699999999981</v>
      </c>
      <c r="AS166" s="1">
        <v>94.813750000000027</v>
      </c>
      <c r="AT166" s="1">
        <v>104.2649999999999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1232.368285714286</v>
      </c>
      <c r="AZ166" s="1">
        <v>356.87</v>
      </c>
      <c r="BA166" s="1">
        <v>670.78125</v>
      </c>
      <c r="BB166" s="1">
        <v>1446.138690476191</v>
      </c>
      <c r="BC166" s="1">
        <v>419.99999999999989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429.74166666666662</v>
      </c>
      <c r="BM166" s="1">
        <v>1426.3791666666659</v>
      </c>
      <c r="BN166" s="1">
        <v>157.375</v>
      </c>
      <c r="BO166" s="1">
        <v>5293.4934523809497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499.99999999999972</v>
      </c>
      <c r="BV166" s="1">
        <v>1000</v>
      </c>
      <c r="BW166" s="1">
        <v>1907.693749999999</v>
      </c>
      <c r="BX166" s="1">
        <v>234.0750000000003</v>
      </c>
      <c r="BZ166" s="1">
        <v>357.34178571428589</v>
      </c>
      <c r="CA166" s="1">
        <v>102.7950000000002</v>
      </c>
      <c r="CB166" s="1">
        <v>138.76607142857151</v>
      </c>
      <c r="CC166" s="1">
        <v>0</v>
      </c>
      <c r="CD166" s="1">
        <v>800</v>
      </c>
      <c r="CE166" s="1">
        <v>9522.7857142857101</v>
      </c>
      <c r="CF166" s="1">
        <v>258</v>
      </c>
      <c r="CG166" s="1">
        <v>3000</v>
      </c>
      <c r="CH166" s="1">
        <v>912.75000000000045</v>
      </c>
      <c r="CI166" s="1">
        <v>250</v>
      </c>
      <c r="CJ166" s="1">
        <v>200</v>
      </c>
      <c r="CK166" s="1">
        <v>255</v>
      </c>
      <c r="CL166" s="1">
        <v>970.36428571428587</v>
      </c>
      <c r="CM166" s="1">
        <v>381.80499999999961</v>
      </c>
      <c r="CN166" s="1">
        <v>442.50500000000011</v>
      </c>
      <c r="CO166" s="1">
        <v>57.600000000000023</v>
      </c>
      <c r="CP166" s="1">
        <v>436.6875</v>
      </c>
      <c r="CQ166" s="1">
        <v>150</v>
      </c>
      <c r="CR166" s="1">
        <v>480.4375</v>
      </c>
      <c r="CS166" s="1">
        <v>150</v>
      </c>
      <c r="CT166" s="1">
        <v>436.95</v>
      </c>
      <c r="CU166" s="1">
        <v>2089.3950000000009</v>
      </c>
      <c r="CV166" s="1">
        <v>113.85</v>
      </c>
      <c r="CW166" s="1">
        <v>1808.989142857143</v>
      </c>
      <c r="CX166" s="1">
        <v>99.225000000000009</v>
      </c>
      <c r="CY166" s="1">
        <v>715.28624999999988</v>
      </c>
      <c r="CZ166" s="1">
        <v>298.10250000000008</v>
      </c>
      <c r="DA166" s="1">
        <v>1352.8218750000001</v>
      </c>
      <c r="DB166" s="1">
        <v>5383.4461309523813</v>
      </c>
      <c r="DC166" s="1">
        <v>4449.4625000000024</v>
      </c>
      <c r="DD166" s="1">
        <v>1100</v>
      </c>
      <c r="DE166" s="1">
        <v>230</v>
      </c>
      <c r="DF166" s="1">
        <v>1518.0000000000009</v>
      </c>
      <c r="DG166" s="1">
        <v>47.100000000000009</v>
      </c>
      <c r="DH166" s="1">
        <v>499.76249999999982</v>
      </c>
      <c r="DI166" s="1">
        <v>599.99999999999989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168599.98770238101</v>
      </c>
      <c r="DX166" s="1" t="s">
        <v>476</v>
      </c>
    </row>
    <row r="167" spans="1:128" x14ac:dyDescent="0.2">
      <c r="A167" s="2" t="s">
        <v>477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2120.6285714285709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5367.76</v>
      </c>
      <c r="R167" s="1">
        <v>400.00000000000011</v>
      </c>
      <c r="S167" s="1">
        <v>17487.311666666668</v>
      </c>
      <c r="T167" s="1">
        <v>477.84910714285712</v>
      </c>
      <c r="U167" s="1">
        <v>1780.765000000001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2796.450666666668</v>
      </c>
      <c r="AB167" s="1">
        <v>589.5999999999998</v>
      </c>
      <c r="AC167" s="1">
        <v>5767.04</v>
      </c>
      <c r="AD167" s="1">
        <v>1707.15</v>
      </c>
      <c r="AE167" s="1">
        <v>150</v>
      </c>
      <c r="AF167" s="1">
        <v>499.99999999999989</v>
      </c>
      <c r="AG167" s="1">
        <v>1224.962666666667</v>
      </c>
      <c r="AH167" s="1">
        <v>187.0260000000001</v>
      </c>
      <c r="AI167" s="1">
        <v>4525.0499999999993</v>
      </c>
      <c r="AJ167" s="1">
        <v>700</v>
      </c>
      <c r="AK167" s="1">
        <v>1915.2</v>
      </c>
      <c r="AL167" s="1">
        <v>638.59500000000014</v>
      </c>
      <c r="AM167" s="1">
        <v>11881.495714285709</v>
      </c>
      <c r="AN167" s="1">
        <v>178.2</v>
      </c>
      <c r="AO167" s="1">
        <v>2353.5</v>
      </c>
      <c r="AP167" s="1">
        <v>55.95</v>
      </c>
      <c r="AQ167" s="1">
        <v>1177.1750000000011</v>
      </c>
      <c r="AR167" s="1">
        <v>311.02542857142862</v>
      </c>
      <c r="AS167" s="1">
        <v>94.813750000000041</v>
      </c>
      <c r="AT167" s="1">
        <v>104.265</v>
      </c>
      <c r="AU167" s="1">
        <v>36.721249999999991</v>
      </c>
      <c r="AV167" s="1">
        <v>0</v>
      </c>
      <c r="AW167" s="1">
        <v>0</v>
      </c>
      <c r="AX167" s="1">
        <v>0</v>
      </c>
      <c r="AY167" s="1">
        <v>1532.368285714286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926.37916666666661</v>
      </c>
      <c r="BN167" s="1">
        <v>157.375</v>
      </c>
      <c r="BO167" s="1">
        <v>6743.4934523809516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2207.6937499999999</v>
      </c>
      <c r="BX167" s="1">
        <v>0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6322.7857142857119</v>
      </c>
      <c r="CF167" s="1">
        <v>258</v>
      </c>
      <c r="CG167" s="1">
        <v>3000</v>
      </c>
      <c r="CH167" s="1">
        <v>912.75</v>
      </c>
      <c r="CI167" s="1">
        <v>250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442.505</v>
      </c>
      <c r="CO167" s="1">
        <v>57.6</v>
      </c>
      <c r="CP167" s="1">
        <v>426.68750000000011</v>
      </c>
      <c r="CQ167" s="1">
        <v>150</v>
      </c>
      <c r="CR167" s="1">
        <v>480.4375</v>
      </c>
      <c r="CS167" s="1">
        <v>150</v>
      </c>
      <c r="CT167" s="1">
        <v>436.95000000000027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715.28625</v>
      </c>
      <c r="CZ167" s="1">
        <v>298.10250000000002</v>
      </c>
      <c r="DA167" s="1">
        <v>1302.8218750000001</v>
      </c>
      <c r="DB167" s="1">
        <v>3633.4461309523808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191.25595238095241</v>
      </c>
      <c r="DK167" s="1">
        <v>459.02380952380952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135460.77674999999</v>
      </c>
      <c r="DX167" s="1" t="s">
        <v>477</v>
      </c>
    </row>
    <row r="168" spans="1:128" x14ac:dyDescent="0.2">
      <c r="A168" s="2" t="s">
        <v>478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767.75999999999988</v>
      </c>
      <c r="R168" s="1">
        <v>400.00000000000011</v>
      </c>
      <c r="S168" s="1">
        <v>13787.31166666667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2796.4506666666671</v>
      </c>
      <c r="AB168" s="1">
        <v>589.59999999999968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638.59500000000025</v>
      </c>
      <c r="AM168" s="1">
        <v>14381.495714285709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1632.368285714286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114.7416666666666</v>
      </c>
      <c r="BM168" s="1">
        <v>2626.3791666666671</v>
      </c>
      <c r="BN168" s="1">
        <v>157.375</v>
      </c>
      <c r="BO168" s="1">
        <v>3343.493452380952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2307.6937499999999</v>
      </c>
      <c r="BX168" s="1">
        <v>0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3922.7857142857142</v>
      </c>
      <c r="CF168" s="1">
        <v>258</v>
      </c>
      <c r="CG168" s="1">
        <v>3000</v>
      </c>
      <c r="CH168" s="1">
        <v>912.75</v>
      </c>
      <c r="CI168" s="1">
        <v>249.99999999999989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3436.95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1302.8218750000001</v>
      </c>
      <c r="DB168" s="1">
        <v>2383.4461309523808</v>
      </c>
      <c r="DC168" s="1">
        <v>4449.4624999999987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128813.9435595238</v>
      </c>
      <c r="DX168" s="1" t="s">
        <v>478</v>
      </c>
    </row>
    <row r="169" spans="1:128" x14ac:dyDescent="0.2">
      <c r="A169" s="2" t="s">
        <v>479</v>
      </c>
      <c r="B169" s="1">
        <v>2746.3450000000021</v>
      </c>
      <c r="C169" s="1">
        <v>203.67500000000001</v>
      </c>
      <c r="D169" s="1">
        <v>2165.6574999999998</v>
      </c>
      <c r="E169" s="1">
        <v>304.40999999999991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767.75999999999965</v>
      </c>
      <c r="R169" s="1">
        <v>400.00000000000011</v>
      </c>
      <c r="S169" s="1">
        <v>10355.291666666681</v>
      </c>
      <c r="T169" s="1">
        <v>477.84910714285718</v>
      </c>
      <c r="U169" s="1">
        <v>1780.765000000001</v>
      </c>
      <c r="V169" s="1">
        <v>1161.33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499.99999999999989</v>
      </c>
      <c r="AG169" s="1">
        <v>924.96266666666747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638.59500000000014</v>
      </c>
      <c r="AM169" s="1">
        <v>7281.4957142857102</v>
      </c>
      <c r="AN169" s="1">
        <v>178.1999999999999</v>
      </c>
      <c r="AO169" s="1">
        <v>2353.5</v>
      </c>
      <c r="AP169" s="1">
        <v>55.950000000000017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1532.368285714286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114.7416666666668</v>
      </c>
      <c r="BM169" s="1">
        <v>5726.3791666666666</v>
      </c>
      <c r="BN169" s="1">
        <v>157.375</v>
      </c>
      <c r="BO169" s="1">
        <v>3343.4934523809529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2207.6937499999999</v>
      </c>
      <c r="BX169" s="1">
        <v>4.0142857142858466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12122.78571428571</v>
      </c>
      <c r="CF169" s="1">
        <v>258</v>
      </c>
      <c r="CG169" s="1">
        <v>3000.0000000000009</v>
      </c>
      <c r="CH169" s="1">
        <v>912.75</v>
      </c>
      <c r="CI169" s="1">
        <v>250.00000000000011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436.94999999999919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2183.4461309523831</v>
      </c>
      <c r="DC169" s="1">
        <v>4449.4625000000005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126123.7778452381</v>
      </c>
      <c r="DX169" s="1" t="s">
        <v>479</v>
      </c>
    </row>
    <row r="170" spans="1:128" x14ac:dyDescent="0.2">
      <c r="A170" s="2"/>
    </row>
    <row r="171" spans="1:128" x14ac:dyDescent="0.2">
      <c r="A171" s="2" t="s">
        <v>480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480</v>
      </c>
    </row>
    <row r="172" spans="1:128" x14ac:dyDescent="0.2">
      <c r="A172" s="23">
        <v>43938</v>
      </c>
      <c r="DW172" s="1">
        <v>0</v>
      </c>
      <c r="DX172" s="24">
        <v>43938</v>
      </c>
    </row>
    <row r="173" spans="1:128" x14ac:dyDescent="0.2">
      <c r="A173" s="23">
        <v>43939</v>
      </c>
      <c r="DW173" s="1">
        <v>0</v>
      </c>
      <c r="DX173" s="24">
        <v>43939</v>
      </c>
    </row>
    <row r="174" spans="1:128" x14ac:dyDescent="0.2">
      <c r="A174" s="23">
        <v>43940</v>
      </c>
      <c r="DW174" s="1">
        <v>0</v>
      </c>
      <c r="DX174" s="24">
        <v>43940</v>
      </c>
    </row>
    <row r="175" spans="1:128" x14ac:dyDescent="0.2">
      <c r="A175" s="2"/>
      <c r="DW175" s="1">
        <v>0</v>
      </c>
      <c r="DX175" s="1" t="s">
        <v>481</v>
      </c>
    </row>
    <row r="176" spans="1:128" x14ac:dyDescent="0.2">
      <c r="A176" s="2"/>
      <c r="DW176" s="1">
        <v>0</v>
      </c>
      <c r="DX176" s="1" t="s">
        <v>481</v>
      </c>
    </row>
    <row r="177" spans="1:128" x14ac:dyDescent="0.2">
      <c r="A177" s="2" t="s">
        <v>472</v>
      </c>
      <c r="DW177" s="1">
        <v>0</v>
      </c>
      <c r="DX177" s="1" t="s">
        <v>472</v>
      </c>
    </row>
    <row r="178" spans="1:128" x14ac:dyDescent="0.2">
      <c r="A178" s="2" t="s">
        <v>473</v>
      </c>
      <c r="DW178" s="1">
        <v>0</v>
      </c>
      <c r="DX178" s="1" t="s">
        <v>473</v>
      </c>
    </row>
    <row r="179" spans="1:128" x14ac:dyDescent="0.2">
      <c r="A179" s="2" t="s">
        <v>474</v>
      </c>
      <c r="DW179" s="1">
        <v>0</v>
      </c>
      <c r="DX179" s="1" t="s">
        <v>474</v>
      </c>
    </row>
    <row r="180" spans="1:128" x14ac:dyDescent="0.2">
      <c r="A180" s="2" t="s">
        <v>475</v>
      </c>
      <c r="DW180" s="1">
        <v>0</v>
      </c>
      <c r="DX180" s="1" t="s">
        <v>475</v>
      </c>
    </row>
    <row r="181" spans="1:128" x14ac:dyDescent="0.2">
      <c r="A181" s="2" t="s">
        <v>476</v>
      </c>
      <c r="DW181" s="1">
        <v>0</v>
      </c>
      <c r="DX181" s="1" t="s">
        <v>476</v>
      </c>
    </row>
    <row r="182" spans="1:128" x14ac:dyDescent="0.2">
      <c r="A182" s="2" t="s">
        <v>477</v>
      </c>
      <c r="DW182" s="1">
        <v>0</v>
      </c>
      <c r="DX182" s="1" t="s">
        <v>477</v>
      </c>
    </row>
    <row r="183" spans="1:128" x14ac:dyDescent="0.2">
      <c r="A183" s="2" t="s">
        <v>478</v>
      </c>
      <c r="DW183" s="1">
        <v>0</v>
      </c>
      <c r="DX183" s="1" t="s">
        <v>478</v>
      </c>
    </row>
    <row r="184" spans="1:128" x14ac:dyDescent="0.2">
      <c r="A184" s="2" t="s">
        <v>479</v>
      </c>
      <c r="DW184" s="1">
        <v>0</v>
      </c>
      <c r="DX184" s="1" t="s">
        <v>479</v>
      </c>
    </row>
    <row r="185" spans="1:128" x14ac:dyDescent="0.2">
      <c r="A185" s="2"/>
    </row>
    <row r="186" spans="1:128" x14ac:dyDescent="0.2">
      <c r="A186" s="2" t="s">
        <v>482</v>
      </c>
      <c r="B186" s="1">
        <v>-8461.8668095238099</v>
      </c>
      <c r="C186" s="1">
        <v>-277.89933333333329</v>
      </c>
      <c r="D186" s="1">
        <v>-3800.5970952380949</v>
      </c>
      <c r="E186" s="1">
        <v>-379.24761904761903</v>
      </c>
      <c r="F186" s="1">
        <v>-5301.473809523809</v>
      </c>
      <c r="G186" s="1">
        <v>-195.14285714285711</v>
      </c>
      <c r="H186" s="1">
        <v>-607.54666666666662</v>
      </c>
      <c r="I186" s="1">
        <v>-1014.920023809524</v>
      </c>
      <c r="J186" s="1">
        <v>-1937.2106666666659</v>
      </c>
      <c r="K186" s="1">
        <v>-290.22380952380951</v>
      </c>
      <c r="L186" s="1">
        <v>-216.13931547619049</v>
      </c>
      <c r="M186" s="1">
        <v>0</v>
      </c>
      <c r="N186" s="1">
        <v>-1691.474880952381</v>
      </c>
      <c r="O186" s="1">
        <v>-435.91505952380948</v>
      </c>
      <c r="P186" s="1">
        <v>-899.10000000000014</v>
      </c>
      <c r="Q186" s="1">
        <v>-1193.893333333333</v>
      </c>
      <c r="R186" s="1">
        <v>-492.35523809523812</v>
      </c>
      <c r="S186" s="1">
        <v>-25921.125000000011</v>
      </c>
      <c r="T186" s="1">
        <v>-690.09672619047626</v>
      </c>
      <c r="U186" s="1">
        <v>-2265.9364285714282</v>
      </c>
      <c r="V186" s="1">
        <v>-2053.130000000001</v>
      </c>
      <c r="W186" s="1">
        <v>-57.885714285714293</v>
      </c>
      <c r="X186" s="1">
        <v>-1095.2</v>
      </c>
      <c r="Y186" s="1">
        <v>-3167.9266071428578</v>
      </c>
      <c r="Z186" s="1">
        <v>-248.16428571428571</v>
      </c>
      <c r="AA186" s="1">
        <v>-4064.321142857144</v>
      </c>
      <c r="AB186" s="1">
        <v>-1166.268571428571</v>
      </c>
      <c r="AC186" s="1">
        <v>-226.36571428571429</v>
      </c>
      <c r="AD186" s="1">
        <v>-1615.3785714285709</v>
      </c>
      <c r="AE186" s="1">
        <v>-142.8571428571428</v>
      </c>
      <c r="AF186" s="1">
        <v>-532.96</v>
      </c>
      <c r="AG186" s="1">
        <v>-2510.0693333333338</v>
      </c>
      <c r="AH186" s="1">
        <v>-202.75933333333339</v>
      </c>
      <c r="AI186" s="1">
        <v>-5694.5357142857138</v>
      </c>
      <c r="AJ186" s="1">
        <v>-857.4571428571428</v>
      </c>
      <c r="AK186" s="1">
        <v>-2533.2571428571432</v>
      </c>
      <c r="AL186" s="1">
        <v>-1122.208333333333</v>
      </c>
      <c r="AM186" s="1">
        <v>-8345.8742857142861</v>
      </c>
      <c r="AN186" s="1">
        <v>-258.17142857142852</v>
      </c>
      <c r="AO186" s="1">
        <v>-3532.7857142857142</v>
      </c>
      <c r="AP186" s="1">
        <v>-64.65857142857142</v>
      </c>
      <c r="AQ186" s="1">
        <v>-1902.222619047619</v>
      </c>
      <c r="AR186" s="1">
        <v>0</v>
      </c>
      <c r="AS186" s="1">
        <v>-125.5543214285714</v>
      </c>
      <c r="AT186" s="1">
        <v>-83.639285714285705</v>
      </c>
      <c r="AU186" s="1">
        <v>-57.057678571428568</v>
      </c>
      <c r="AV186" s="1">
        <v>0</v>
      </c>
      <c r="AW186" s="1">
        <v>0</v>
      </c>
      <c r="AX186" s="1">
        <v>-238.66666666666671</v>
      </c>
      <c r="AY186" s="1">
        <v>-2936.570666666667</v>
      </c>
      <c r="AZ186" s="1">
        <v>-491.37</v>
      </c>
      <c r="BA186" s="1">
        <v>-556.78125</v>
      </c>
      <c r="BB186" s="1">
        <v>-1956.7386904761911</v>
      </c>
      <c r="BC186" s="1">
        <v>-640.79999999999995</v>
      </c>
      <c r="BD186" s="1">
        <v>-1110.5</v>
      </c>
      <c r="BE186" s="1">
        <v>-208.3125</v>
      </c>
      <c r="BF186" s="1">
        <v>-252.9</v>
      </c>
      <c r="BG186" s="1">
        <v>-224</v>
      </c>
      <c r="BH186" s="1">
        <v>-156</v>
      </c>
      <c r="BI186" s="1">
        <v>-125</v>
      </c>
      <c r="BJ186" s="1">
        <v>-739</v>
      </c>
      <c r="BK186" s="1">
        <v>-83.641249999999999</v>
      </c>
      <c r="BL186" s="1">
        <v>-88.341666666666669</v>
      </c>
      <c r="BM186" s="1">
        <v>-994.87916666666661</v>
      </c>
      <c r="BN186" s="1">
        <v>-143.875</v>
      </c>
      <c r="BO186" s="1">
        <v>-5822.7184523809537</v>
      </c>
      <c r="BP186" s="1">
        <v>0</v>
      </c>
      <c r="BQ186" s="1">
        <v>-189.15625</v>
      </c>
      <c r="BR186" s="1">
        <v>-348.8</v>
      </c>
      <c r="BS186" s="1">
        <v>-108</v>
      </c>
      <c r="BT186" s="1">
        <v>-379.6</v>
      </c>
      <c r="BU186" s="1">
        <v>-738.8</v>
      </c>
      <c r="BV186" s="1">
        <v>-1178.5</v>
      </c>
      <c r="BW186" s="1">
        <v>-3968.5151785714279</v>
      </c>
      <c r="BX186" s="1">
        <v>0</v>
      </c>
      <c r="BY186" s="1">
        <v>0</v>
      </c>
      <c r="BZ186" s="1">
        <v>-680.0560714285715</v>
      </c>
      <c r="CA186" s="1">
        <v>-189.21500000000009</v>
      </c>
      <c r="CB186" s="1">
        <v>-381.04607142857151</v>
      </c>
      <c r="CC186" s="1">
        <v>0</v>
      </c>
      <c r="CD186" s="1">
        <v>-7144.5714285714284</v>
      </c>
      <c r="CE186" s="1">
        <v>-11640.55535714285</v>
      </c>
      <c r="CF186" s="1">
        <v>-115.71428571428569</v>
      </c>
      <c r="CG186" s="1">
        <v>-3625.7828571428572</v>
      </c>
      <c r="CH186" s="1">
        <v>-935.03571428571422</v>
      </c>
      <c r="CI186" s="1">
        <v>-317.02857142857152</v>
      </c>
      <c r="CJ186" s="1">
        <v>-272.51428571428568</v>
      </c>
      <c r="CK186" s="1">
        <v>-605.74285714285713</v>
      </c>
      <c r="CL186" s="1">
        <v>-7954.1357142857141</v>
      </c>
      <c r="CM186" s="1">
        <v>-955.46214285714291</v>
      </c>
      <c r="CN186" s="1">
        <v>-1166.933571428571</v>
      </c>
      <c r="CO186" s="1">
        <v>-98.528571428571425</v>
      </c>
      <c r="CP186" s="1">
        <v>-634.42559523809518</v>
      </c>
      <c r="CQ186" s="1">
        <v>-131.85714285714289</v>
      </c>
      <c r="CR186" s="1">
        <v>-2036.223214285714</v>
      </c>
      <c r="CS186" s="1">
        <v>-276.85714285714289</v>
      </c>
      <c r="CT186" s="1">
        <v>-1327.1214285714291</v>
      </c>
      <c r="CU186" s="1">
        <v>-2273.849285714286</v>
      </c>
      <c r="CV186" s="1">
        <v>-170.42142857142861</v>
      </c>
      <c r="CW186" s="1">
        <v>-1628.589142857142</v>
      </c>
      <c r="CX186" s="1">
        <v>-157.54499999999999</v>
      </c>
      <c r="CY186" s="1">
        <v>-2083.5776785714279</v>
      </c>
      <c r="CZ186" s="1">
        <v>-509.42249999999979</v>
      </c>
      <c r="DA186" s="1">
        <v>-2322.5540178571432</v>
      </c>
      <c r="DB186" s="1">
        <v>-7033.1336309523813</v>
      </c>
      <c r="DC186" s="1">
        <v>-5157.8910714285703</v>
      </c>
      <c r="DD186" s="1">
        <v>-2010.928571428572</v>
      </c>
      <c r="DE186" s="1">
        <v>-338.68571428571431</v>
      </c>
      <c r="DF186" s="1">
        <v>-585.42857142857156</v>
      </c>
      <c r="DG186" s="1">
        <v>-69.599999999999994</v>
      </c>
      <c r="DH186" s="1">
        <v>-407.47678571428509</v>
      </c>
      <c r="DI186" s="1">
        <v>-1238.6571428571431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-7.630952380952408</v>
      </c>
      <c r="DP186" s="1">
        <v>-293.17857142857162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-188191.71715476201</v>
      </c>
      <c r="DX186" s="1" t="s">
        <v>482</v>
      </c>
    </row>
    <row r="187" spans="1:128" x14ac:dyDescent="0.2">
      <c r="A187" s="2" t="s">
        <v>460</v>
      </c>
      <c r="B187" s="1">
        <v>-158.32180952380961</v>
      </c>
      <c r="C187" s="1">
        <v>-44.224333333333327</v>
      </c>
      <c r="D187" s="1">
        <v>-370.59709523809522</v>
      </c>
      <c r="E187" s="1">
        <v>-76.24761904761904</v>
      </c>
      <c r="F187" s="1">
        <v>0</v>
      </c>
      <c r="G187" s="1">
        <v>-21.142857142857139</v>
      </c>
      <c r="H187" s="1">
        <v>-107.5466666666667</v>
      </c>
      <c r="I187" s="1">
        <v>-101.8675238095238</v>
      </c>
      <c r="J187" s="1">
        <v>0</v>
      </c>
      <c r="K187" s="1">
        <v>0</v>
      </c>
      <c r="L187" s="1">
        <v>-147.43619047619049</v>
      </c>
      <c r="M187" s="1">
        <v>0</v>
      </c>
      <c r="N187" s="1">
        <v>-149.09238095238101</v>
      </c>
      <c r="O187" s="1">
        <v>-24.243809523809531</v>
      </c>
      <c r="P187" s="1">
        <v>-133.94</v>
      </c>
      <c r="Q187" s="1">
        <v>-242.45333333333329</v>
      </c>
      <c r="R187" s="1">
        <v>-92.355238095238093</v>
      </c>
      <c r="S187" s="1">
        <v>0</v>
      </c>
      <c r="T187" s="1">
        <v>-25.847619047619059</v>
      </c>
      <c r="U187" s="1">
        <v>0</v>
      </c>
      <c r="V187" s="1">
        <v>-185.72</v>
      </c>
      <c r="W187" s="1">
        <v>0</v>
      </c>
      <c r="X187" s="1">
        <v>0</v>
      </c>
      <c r="Y187" s="1">
        <v>-342.67285714285708</v>
      </c>
      <c r="Z187" s="1">
        <v>-13.954285714285721</v>
      </c>
      <c r="AA187" s="1">
        <v>0</v>
      </c>
      <c r="AB187" s="1">
        <v>-337.74857142857138</v>
      </c>
      <c r="AC187" s="1">
        <v>-59.325714285714298</v>
      </c>
      <c r="AD187" s="1">
        <v>0</v>
      </c>
      <c r="AE187" s="1">
        <v>0</v>
      </c>
      <c r="AF187" s="1">
        <v>-32.95999999999998</v>
      </c>
      <c r="AG187" s="1">
        <v>-808.34666666666669</v>
      </c>
      <c r="AH187" s="1">
        <v>0</v>
      </c>
      <c r="AI187" s="1">
        <v>-379.88571428571407</v>
      </c>
      <c r="AJ187" s="1">
        <v>-157.45714285714291</v>
      </c>
      <c r="AK187" s="1">
        <v>-618.05714285714282</v>
      </c>
      <c r="AL187" s="1">
        <v>-16.25333333333333</v>
      </c>
      <c r="AM187" s="1">
        <v>-845.02857142857101</v>
      </c>
      <c r="AN187" s="1">
        <v>-79.971428571428575</v>
      </c>
      <c r="AO187" s="1">
        <v>-237.28571428571431</v>
      </c>
      <c r="AP187" s="1">
        <v>0</v>
      </c>
      <c r="AQ187" s="1">
        <v>-513.4476190476189</v>
      </c>
      <c r="AR187" s="1">
        <v>0</v>
      </c>
      <c r="AS187" s="1">
        <v>-27.89057142857143</v>
      </c>
      <c r="AT187" s="1">
        <v>0</v>
      </c>
      <c r="AU187" s="1">
        <v>-16.536428571428569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-1652.071428571428</v>
      </c>
      <c r="BX187" s="1">
        <v>0</v>
      </c>
      <c r="BY187" s="1">
        <v>0</v>
      </c>
      <c r="BZ187" s="1">
        <v>0</v>
      </c>
      <c r="CA187" s="1">
        <v>-77.45999999999998</v>
      </c>
      <c r="CB187" s="1">
        <v>0</v>
      </c>
      <c r="CC187" s="1">
        <v>0</v>
      </c>
      <c r="CD187" s="1">
        <v>-2132.571428571428</v>
      </c>
      <c r="CE187" s="1">
        <v>0</v>
      </c>
      <c r="CF187" s="1">
        <v>0</v>
      </c>
      <c r="CG187" s="1">
        <v>0</v>
      </c>
      <c r="CH187" s="1">
        <v>0</v>
      </c>
      <c r="CI187" s="1">
        <v>-67.028571428571439</v>
      </c>
      <c r="CJ187" s="1">
        <v>-72.51428571428572</v>
      </c>
      <c r="CK187" s="1">
        <v>-350.74285714285719</v>
      </c>
      <c r="CL187" s="1">
        <v>-7143.7714285714283</v>
      </c>
      <c r="CM187" s="1">
        <v>-333.6571428571429</v>
      </c>
      <c r="CN187" s="1">
        <v>-249.02857142857141</v>
      </c>
      <c r="CO187" s="1">
        <v>-10.928571428571431</v>
      </c>
      <c r="CP187" s="1">
        <v>-108.7380952380952</v>
      </c>
      <c r="CQ187" s="1">
        <v>0</v>
      </c>
      <c r="CR187" s="1">
        <v>-1504.785714285714</v>
      </c>
      <c r="CS187" s="1">
        <v>-126.8571428571429</v>
      </c>
      <c r="CT187" s="1">
        <v>-796.97142857142853</v>
      </c>
      <c r="CU187" s="1">
        <v>0</v>
      </c>
      <c r="CV187" s="1">
        <v>-56.571428571428569</v>
      </c>
      <c r="CW187" s="1">
        <v>-165.85714285714269</v>
      </c>
      <c r="CX187" s="1">
        <v>-58.320000000000007</v>
      </c>
      <c r="CY187" s="1">
        <v>-429.53142857142848</v>
      </c>
      <c r="CZ187" s="1">
        <v>-105.3</v>
      </c>
      <c r="DA187" s="1">
        <v>-277.60714285714312</v>
      </c>
      <c r="DB187" s="1">
        <v>0</v>
      </c>
      <c r="DC187" s="1">
        <v>0</v>
      </c>
      <c r="DD187" s="1">
        <v>-540.42857142857156</v>
      </c>
      <c r="DE187" s="1">
        <v>-108.6857142857143</v>
      </c>
      <c r="DF187" s="1">
        <v>0</v>
      </c>
      <c r="DG187" s="1">
        <v>-15</v>
      </c>
      <c r="DH187" s="1">
        <v>0</v>
      </c>
      <c r="DI187" s="1">
        <v>-638.65714285714273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-23629.610142857138</v>
      </c>
      <c r="DX187" s="1" t="s">
        <v>460</v>
      </c>
    </row>
    <row r="188" spans="1:128" x14ac:dyDescent="0.2">
      <c r="A188" s="2" t="s">
        <v>461</v>
      </c>
      <c r="B188" s="1">
        <v>-5474.7</v>
      </c>
      <c r="C188" s="1">
        <v>0</v>
      </c>
      <c r="D188" s="1">
        <v>-1620</v>
      </c>
      <c r="E188" s="1">
        <v>0</v>
      </c>
      <c r="F188" s="1">
        <v>-1047.165238095238</v>
      </c>
      <c r="G188" s="1">
        <v>0</v>
      </c>
      <c r="H188" s="1">
        <v>0</v>
      </c>
      <c r="I188" s="1">
        <v>0</v>
      </c>
      <c r="J188" s="1">
        <v>-53.399999999999977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-50.771428571428487</v>
      </c>
      <c r="V188" s="1">
        <v>-15.600000000000019</v>
      </c>
      <c r="W188" s="1">
        <v>0</v>
      </c>
      <c r="X188" s="1">
        <v>0</v>
      </c>
      <c r="Y188" s="1">
        <v>-77.700000000000045</v>
      </c>
      <c r="Z188" s="1">
        <v>0</v>
      </c>
      <c r="AA188" s="1">
        <v>-122.7104761904759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-170.52</v>
      </c>
      <c r="AH188" s="1">
        <v>-5.653333333333336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-2.2285714285714282</v>
      </c>
      <c r="AQ188" s="1">
        <v>0</v>
      </c>
      <c r="AR188" s="1">
        <v>0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-62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-10.5</v>
      </c>
      <c r="BW188" s="1">
        <v>-49.75</v>
      </c>
      <c r="BX188" s="1">
        <v>0</v>
      </c>
      <c r="BY188" s="1">
        <v>0</v>
      </c>
      <c r="BZ188" s="1">
        <v>-53.794285714285706</v>
      </c>
      <c r="CA188" s="1">
        <v>-1.680000000000007</v>
      </c>
      <c r="CB188" s="1">
        <v>0</v>
      </c>
      <c r="CC188" s="1">
        <v>0</v>
      </c>
      <c r="CD188" s="1">
        <v>-1035</v>
      </c>
      <c r="CE188" s="1">
        <v>-92.057142857142026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0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0</v>
      </c>
      <c r="DC188" s="1">
        <v>0</v>
      </c>
      <c r="DD188" s="1">
        <v>-22.5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-10944.370476190479</v>
      </c>
      <c r="DX188" s="1" t="s">
        <v>461</v>
      </c>
    </row>
    <row r="189" spans="1:128" x14ac:dyDescent="0.2">
      <c r="A189" s="2" t="s">
        <v>462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-35.873809523809527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-858.65333333333365</v>
      </c>
      <c r="T189" s="1">
        <v>-68.40000000000002</v>
      </c>
      <c r="U189" s="1">
        <v>-434.4</v>
      </c>
      <c r="V189" s="1">
        <v>-690.48</v>
      </c>
      <c r="W189" s="1">
        <v>0</v>
      </c>
      <c r="X189" s="1">
        <v>0</v>
      </c>
      <c r="Y189" s="1">
        <v>-517.2600000000001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0</v>
      </c>
      <c r="AE189" s="1">
        <v>0</v>
      </c>
      <c r="AF189" s="1">
        <v>0</v>
      </c>
      <c r="AG189" s="1">
        <v>-226.2399999999999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0</v>
      </c>
      <c r="AZ189" s="1">
        <v>-72.5</v>
      </c>
      <c r="BA189" s="1">
        <v>0</v>
      </c>
      <c r="BB189" s="1">
        <v>0</v>
      </c>
      <c r="BC189" s="1">
        <v>-220.8</v>
      </c>
      <c r="BD189" s="1">
        <v>-310.5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-5</v>
      </c>
      <c r="BL189" s="1">
        <v>0</v>
      </c>
      <c r="BM189" s="1">
        <v>-68.5</v>
      </c>
      <c r="BN189" s="1">
        <v>0</v>
      </c>
      <c r="BO189" s="1">
        <v>-786.40000000000009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-238.8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-7.2800000000000011</v>
      </c>
      <c r="CB189" s="1">
        <v>-2.2799999999999989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-625.78285714285721</v>
      </c>
      <c r="CH189" s="1">
        <v>-22.285714285714221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-184.45428571428579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-45.5</v>
      </c>
      <c r="DC189" s="1">
        <v>-408.42857142857162</v>
      </c>
      <c r="DD189" s="1">
        <v>-348</v>
      </c>
      <c r="DE189" s="1">
        <v>0</v>
      </c>
      <c r="DF189" s="1">
        <v>0</v>
      </c>
      <c r="DG189" s="1">
        <v>-7.5</v>
      </c>
      <c r="DH189" s="1">
        <v>0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-20972.41857142857</v>
      </c>
      <c r="DX189" s="1" t="s">
        <v>462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483</v>
      </c>
      <c r="B192" s="1">
        <v>-2746.3449999999998</v>
      </c>
      <c r="C192" s="1">
        <v>-203.67500000000001</v>
      </c>
      <c r="D192" s="1">
        <v>-1750</v>
      </c>
      <c r="E192" s="1">
        <v>-270</v>
      </c>
      <c r="F192" s="1">
        <v>-3120.6285714285709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-1270.0625</v>
      </c>
      <c r="O192" s="1">
        <v>-331.75124999999991</v>
      </c>
      <c r="P192" s="1">
        <v>-566.84000000000015</v>
      </c>
      <c r="Q192" s="1">
        <v>-767.76000000000022</v>
      </c>
      <c r="R192" s="1">
        <v>-400</v>
      </c>
      <c r="S192" s="1">
        <v>-25062.471666666672</v>
      </c>
      <c r="T192" s="1">
        <v>-577.84910714285718</v>
      </c>
      <c r="U192" s="1">
        <v>-1780.7650000000001</v>
      </c>
      <c r="V192" s="1">
        <v>-1161.33</v>
      </c>
      <c r="W192" s="1">
        <v>-57.885714285714293</v>
      </c>
      <c r="X192" s="1">
        <v>-1095.2</v>
      </c>
      <c r="Y192" s="1">
        <v>-2230.2937500000012</v>
      </c>
      <c r="Z192" s="1">
        <v>-203.12999999999991</v>
      </c>
      <c r="AA192" s="1">
        <v>-2414.410666666668</v>
      </c>
      <c r="AB192" s="1">
        <v>-589.59999999999991</v>
      </c>
      <c r="AC192" s="1">
        <v>-167.04</v>
      </c>
      <c r="AD192" s="1">
        <v>-1615.3785714285709</v>
      </c>
      <c r="AE192" s="1">
        <v>-142.8571428571428</v>
      </c>
      <c r="AF192" s="1">
        <v>-500.00000000000011</v>
      </c>
      <c r="AG192" s="1">
        <v>-1304.962666666667</v>
      </c>
      <c r="AH192" s="1">
        <v>-187.0260000000001</v>
      </c>
      <c r="AI192" s="1">
        <v>-4525.0499999999993</v>
      </c>
      <c r="AJ192" s="1">
        <v>-700</v>
      </c>
      <c r="AK192" s="1">
        <v>-1915.2</v>
      </c>
      <c r="AL192" s="1">
        <v>-638.59500000000014</v>
      </c>
      <c r="AM192" s="1">
        <v>-6557.6457142857153</v>
      </c>
      <c r="AN192" s="1">
        <v>-178.1999999999999</v>
      </c>
      <c r="AO192" s="1">
        <v>-2353.5</v>
      </c>
      <c r="AP192" s="1">
        <v>-55.95</v>
      </c>
      <c r="AQ192" s="1">
        <v>-1177.1750000000011</v>
      </c>
      <c r="AR192" s="1">
        <v>0</v>
      </c>
      <c r="AS192" s="1">
        <v>-94.813749999999999</v>
      </c>
      <c r="AT192" s="1">
        <v>-83.639285714285705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-2936.570666666667</v>
      </c>
      <c r="AZ192" s="1">
        <v>-356.87</v>
      </c>
      <c r="BA192" s="1">
        <v>-556.78125</v>
      </c>
      <c r="BB192" s="1">
        <v>-1956.7386904761911</v>
      </c>
      <c r="BC192" s="1">
        <v>-419.99999999999989</v>
      </c>
      <c r="BD192" s="1">
        <v>-800</v>
      </c>
      <c r="BE192" s="1">
        <v>-208.3125</v>
      </c>
      <c r="BF192" s="1">
        <v>-252.9</v>
      </c>
      <c r="BG192" s="1">
        <v>-224</v>
      </c>
      <c r="BH192" s="1">
        <v>-156</v>
      </c>
      <c r="BI192" s="1">
        <v>-125</v>
      </c>
      <c r="BJ192" s="1">
        <v>-739</v>
      </c>
      <c r="BK192" s="1">
        <v>-78.641249999999999</v>
      </c>
      <c r="BL192" s="1">
        <v>-88.341666666666669</v>
      </c>
      <c r="BM192" s="1">
        <v>-926.37916666666661</v>
      </c>
      <c r="BN192" s="1">
        <v>-143.875</v>
      </c>
      <c r="BO192" s="1">
        <v>-5036.3184523809541</v>
      </c>
      <c r="BP192" s="1">
        <v>0</v>
      </c>
      <c r="BQ192" s="1">
        <v>-175.65625</v>
      </c>
      <c r="BR192" s="1">
        <v>-348.8</v>
      </c>
      <c r="BS192" s="1">
        <v>-108</v>
      </c>
      <c r="BT192" s="1">
        <v>-379.6</v>
      </c>
      <c r="BU192" s="1">
        <v>-499.99999999999989</v>
      </c>
      <c r="BV192" s="1">
        <v>-1000</v>
      </c>
      <c r="BW192" s="1">
        <v>-1905.693749999999</v>
      </c>
      <c r="BX192" s="1">
        <v>0</v>
      </c>
      <c r="BY192" s="1">
        <v>0</v>
      </c>
      <c r="BZ192" s="1">
        <v>-357.34178571428572</v>
      </c>
      <c r="CA192" s="1">
        <v>-102.7950000000002</v>
      </c>
      <c r="CB192" s="1">
        <v>-378.76607142857148</v>
      </c>
      <c r="CC192" s="1">
        <v>0</v>
      </c>
      <c r="CD192" s="1">
        <v>-800</v>
      </c>
      <c r="CE192" s="1">
        <v>-9410.0982142857119</v>
      </c>
      <c r="CF192" s="1">
        <v>-115.71428571428569</v>
      </c>
      <c r="CG192" s="1">
        <v>-3000</v>
      </c>
      <c r="CH192" s="1">
        <v>-912.75</v>
      </c>
      <c r="CI192" s="1">
        <v>-250</v>
      </c>
      <c r="CJ192" s="1">
        <v>-199.99999999999989</v>
      </c>
      <c r="CK192" s="1">
        <v>-254.99999999999989</v>
      </c>
      <c r="CL192" s="1">
        <v>-810.36428571428587</v>
      </c>
      <c r="CM192" s="1">
        <v>-621.80500000000006</v>
      </c>
      <c r="CN192" s="1">
        <v>-917.90499999999975</v>
      </c>
      <c r="CO192" s="1">
        <v>-57.599999999999987</v>
      </c>
      <c r="CP192" s="1">
        <v>-426.6875</v>
      </c>
      <c r="CQ192" s="1">
        <v>-131.85714285714289</v>
      </c>
      <c r="CR192" s="1">
        <v>-480.4375</v>
      </c>
      <c r="CS192" s="1">
        <v>-150</v>
      </c>
      <c r="CT192" s="1">
        <v>-436.95</v>
      </c>
      <c r="CU192" s="1">
        <v>-2089.395</v>
      </c>
      <c r="CV192" s="1">
        <v>-113.85</v>
      </c>
      <c r="CW192" s="1">
        <v>-1025.331999999999</v>
      </c>
      <c r="CX192" s="1">
        <v>-99.225000000000009</v>
      </c>
      <c r="CY192" s="1">
        <v>-1495.286249999999</v>
      </c>
      <c r="CZ192" s="1">
        <v>-298.10249999999979</v>
      </c>
      <c r="DA192" s="1">
        <v>-1533.1968750000001</v>
      </c>
      <c r="DB192" s="1">
        <v>-6987.6336309523813</v>
      </c>
      <c r="DC192" s="1">
        <v>-4749.4624999999987</v>
      </c>
      <c r="DD192" s="1">
        <v>-1100</v>
      </c>
      <c r="DE192" s="1">
        <v>-230</v>
      </c>
      <c r="DF192" s="1">
        <v>-585.42857142857156</v>
      </c>
      <c r="DG192" s="1">
        <v>-47.099999999999987</v>
      </c>
      <c r="DH192" s="1">
        <v>-407.47678571428509</v>
      </c>
      <c r="DI192" s="1">
        <v>-599.99999999999989</v>
      </c>
      <c r="DJ192" s="1">
        <v>0</v>
      </c>
      <c r="DK192" s="1">
        <v>0</v>
      </c>
      <c r="DO192" s="1">
        <v>-7.630952380952408</v>
      </c>
      <c r="DP192" s="1">
        <v>-293.17857142857162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-132645.3179642857</v>
      </c>
      <c r="DX192" s="1" t="s">
        <v>483</v>
      </c>
    </row>
    <row r="193" spans="1:128" x14ac:dyDescent="0.2">
      <c r="A193" s="2" t="s">
        <v>484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-3120.6285714285718</v>
      </c>
      <c r="G193" s="1">
        <v>-114</v>
      </c>
      <c r="H193" s="1">
        <v>-500.00000000000011</v>
      </c>
      <c r="I193" s="1">
        <v>-1860.0525</v>
      </c>
      <c r="J193" s="1">
        <v>-1312.6106666666651</v>
      </c>
      <c r="K193" s="1">
        <v>-754.35000000000014</v>
      </c>
      <c r="L193" s="1">
        <v>-68.703125</v>
      </c>
      <c r="M193" s="1">
        <v>0</v>
      </c>
      <c r="N193" s="1">
        <v>-1270.0625</v>
      </c>
      <c r="O193" s="1">
        <v>-331.7512499999998</v>
      </c>
      <c r="P193" s="1">
        <v>-566.84000000000037</v>
      </c>
      <c r="Q193" s="1">
        <v>-767.75999999999976</v>
      </c>
      <c r="R193" s="1">
        <v>-400</v>
      </c>
      <c r="S193" s="1">
        <v>-35082.471666666701</v>
      </c>
      <c r="T193" s="1">
        <v>-577.84910714285695</v>
      </c>
      <c r="U193" s="1">
        <v>-1780.765000000001</v>
      </c>
      <c r="V193" s="1">
        <v>-1161.3300000000011</v>
      </c>
      <c r="W193" s="1">
        <v>-70.000000000000014</v>
      </c>
      <c r="X193" s="1">
        <v>-1100</v>
      </c>
      <c r="Y193" s="1">
        <v>-2629.5937499999991</v>
      </c>
      <c r="Z193" s="1">
        <v>-203.12999999999991</v>
      </c>
      <c r="AA193" s="1">
        <v>-2496.4506666666662</v>
      </c>
      <c r="AB193" s="1">
        <v>-1532.5</v>
      </c>
      <c r="AC193" s="1">
        <v>-167.04</v>
      </c>
      <c r="AD193" s="1">
        <v>-1707.150000000001</v>
      </c>
      <c r="AE193" s="1">
        <v>-150</v>
      </c>
      <c r="AF193" s="1">
        <v>-499.99999999999989</v>
      </c>
      <c r="AG193" s="1">
        <v>-1876.1626666666671</v>
      </c>
      <c r="AH193" s="1">
        <v>-187.0260000000001</v>
      </c>
      <c r="AI193" s="1">
        <v>-4525.0499999999993</v>
      </c>
      <c r="AJ193" s="1">
        <v>-700</v>
      </c>
      <c r="AK193" s="1">
        <v>-1915.2</v>
      </c>
      <c r="AL193" s="1">
        <v>-2404.994999999999</v>
      </c>
      <c r="AM193" s="1">
        <v>-5621.645714285708</v>
      </c>
      <c r="AN193" s="1">
        <v>-178.2</v>
      </c>
      <c r="AO193" s="1">
        <v>-2353.5</v>
      </c>
      <c r="AP193" s="1">
        <v>-55.95000000000001</v>
      </c>
      <c r="AQ193" s="1">
        <v>-1177.1750000000011</v>
      </c>
      <c r="AR193" s="1">
        <v>-181.98542857142851</v>
      </c>
      <c r="AS193" s="1">
        <v>-94.813750000000027</v>
      </c>
      <c r="AT193" s="1">
        <v>-104.265</v>
      </c>
      <c r="AU193" s="1">
        <v>-36.721249999999984</v>
      </c>
      <c r="AV193" s="1">
        <v>0</v>
      </c>
      <c r="AW193" s="1">
        <v>0</v>
      </c>
      <c r="AX193" s="1">
        <v>0</v>
      </c>
      <c r="AY193" s="1">
        <v>-1232.368285714286</v>
      </c>
      <c r="AZ193" s="1">
        <v>-356.87</v>
      </c>
      <c r="BA193" s="1">
        <v>-670.78125</v>
      </c>
      <c r="BB193" s="1">
        <v>-1519.9386904761909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-129.7416666666667</v>
      </c>
      <c r="BM193" s="1">
        <v>-926.37916666666661</v>
      </c>
      <c r="BN193" s="1">
        <v>-157.375</v>
      </c>
      <c r="BO193" s="1">
        <v>-4436.3184523809541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-500.00000000000011</v>
      </c>
      <c r="BV193" s="1">
        <v>-1000</v>
      </c>
      <c r="BW193" s="1">
        <v>-2205.6937499999999</v>
      </c>
      <c r="BX193" s="1">
        <v>-335.86428571428593</v>
      </c>
      <c r="BY193" s="1">
        <v>0</v>
      </c>
      <c r="BZ193" s="1">
        <v>-357.34178571428589</v>
      </c>
      <c r="CA193" s="1">
        <v>-102.7950000000002</v>
      </c>
      <c r="CB193" s="1">
        <v>-378.76607142857142</v>
      </c>
      <c r="CC193" s="1">
        <v>0</v>
      </c>
      <c r="CD193" s="1">
        <v>-1100</v>
      </c>
      <c r="CE193" s="1">
        <v>-8708.2982142857127</v>
      </c>
      <c r="CF193" s="1">
        <v>-258</v>
      </c>
      <c r="CG193" s="1">
        <v>-3000</v>
      </c>
      <c r="CH193" s="1">
        <v>-912.75</v>
      </c>
      <c r="CI193" s="1">
        <v>-249.99999999999989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-642.50500000000011</v>
      </c>
      <c r="CO193" s="1">
        <v>-57.599999999999987</v>
      </c>
      <c r="CP193" s="1">
        <v>-436.6875</v>
      </c>
      <c r="CQ193" s="1">
        <v>-150</v>
      </c>
      <c r="CR193" s="1">
        <v>-480.4375</v>
      </c>
      <c r="CS193" s="1">
        <v>-150</v>
      </c>
      <c r="CT193" s="1">
        <v>-556.95000000000027</v>
      </c>
      <c r="CU193" s="1">
        <v>-2089.395</v>
      </c>
      <c r="CV193" s="1">
        <v>-113.85</v>
      </c>
      <c r="CW193" s="1">
        <v>-1216.98914285714</v>
      </c>
      <c r="CX193" s="1">
        <v>-99.225000000000037</v>
      </c>
      <c r="CY193" s="1">
        <v>-715.28624999999988</v>
      </c>
      <c r="CZ193" s="1">
        <v>-298.10250000000008</v>
      </c>
      <c r="DA193" s="1">
        <v>-1935.6968750000001</v>
      </c>
      <c r="DB193" s="1">
        <v>-4629.6711309523798</v>
      </c>
      <c r="DC193" s="1">
        <v>-5032.2125000000005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-661.76250000000027</v>
      </c>
      <c r="DI193" s="1">
        <v>-700.00000000000011</v>
      </c>
      <c r="DJ193" s="1">
        <v>-98.880952380952294</v>
      </c>
      <c r="DK193" s="1">
        <v>-459.02380952380958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-146389.08517857149</v>
      </c>
      <c r="DX193" s="1" t="s">
        <v>484</v>
      </c>
    </row>
    <row r="194" spans="1:128" x14ac:dyDescent="0.2">
      <c r="A194" s="2" t="s">
        <v>485</v>
      </c>
      <c r="B194" s="1">
        <v>-2746.3449999999998</v>
      </c>
      <c r="C194" s="1">
        <v>-203.67500000000001</v>
      </c>
      <c r="D194" s="1">
        <v>-2165.6574999999989</v>
      </c>
      <c r="E194" s="1">
        <v>-270</v>
      </c>
      <c r="F194" s="1">
        <v>-2120.6285714285709</v>
      </c>
      <c r="G194" s="1">
        <v>-114</v>
      </c>
      <c r="H194" s="1">
        <v>-499.99999999999989</v>
      </c>
      <c r="I194" s="1">
        <v>-660.05250000000046</v>
      </c>
      <c r="J194" s="1">
        <v>-1312.6106666666681</v>
      </c>
      <c r="K194" s="1">
        <v>-254.35000000000011</v>
      </c>
      <c r="L194" s="1">
        <v>-68.703125</v>
      </c>
      <c r="M194" s="1">
        <v>0</v>
      </c>
      <c r="N194" s="1">
        <v>-770.06250000000091</v>
      </c>
      <c r="O194" s="1">
        <v>-331.75125000000008</v>
      </c>
      <c r="P194" s="1">
        <v>-566.83999999999992</v>
      </c>
      <c r="Q194" s="1">
        <v>-767.76000000000022</v>
      </c>
      <c r="R194" s="1">
        <v>-400</v>
      </c>
      <c r="S194" s="1">
        <v>-21405.291666666672</v>
      </c>
      <c r="T194" s="1">
        <v>-477.84910714285718</v>
      </c>
      <c r="U194" s="1">
        <v>-1780.765000000001</v>
      </c>
      <c r="V194" s="1">
        <v>-1161.3299999999981</v>
      </c>
      <c r="W194" s="1">
        <v>-69.999999999999986</v>
      </c>
      <c r="X194" s="1">
        <v>-1100</v>
      </c>
      <c r="Y194" s="1">
        <v>-1942.453750000001</v>
      </c>
      <c r="Z194" s="1">
        <v>-203.1299999999998</v>
      </c>
      <c r="AA194" s="1">
        <v>-2496.4506666666671</v>
      </c>
      <c r="AB194" s="1">
        <v>-589.59999999999945</v>
      </c>
      <c r="AC194" s="1">
        <v>-167.04</v>
      </c>
      <c r="AD194" s="1">
        <v>-1707.149999999999</v>
      </c>
      <c r="AE194" s="1">
        <v>-150</v>
      </c>
      <c r="AF194" s="1">
        <v>-500.00000000000011</v>
      </c>
      <c r="AG194" s="1">
        <v>-924.96266666666725</v>
      </c>
      <c r="AH194" s="1">
        <v>-187.02600000000001</v>
      </c>
      <c r="AI194" s="1">
        <v>-4525.0499999999975</v>
      </c>
      <c r="AJ194" s="1">
        <v>-700</v>
      </c>
      <c r="AK194" s="1">
        <v>-1915.200000000001</v>
      </c>
      <c r="AL194" s="1">
        <v>-638.59500000000025</v>
      </c>
      <c r="AM194" s="1">
        <v>-4281.4957142857156</v>
      </c>
      <c r="AN194" s="1">
        <v>-178.2</v>
      </c>
      <c r="AO194" s="1">
        <v>-2353.4999999999991</v>
      </c>
      <c r="AP194" s="1">
        <v>-55.95</v>
      </c>
      <c r="AQ194" s="1">
        <v>-1177.1750000000011</v>
      </c>
      <c r="AR194" s="1">
        <v>-292.09699999999992</v>
      </c>
      <c r="AS194" s="1">
        <v>-94.813749999999999</v>
      </c>
      <c r="AT194" s="1">
        <v>-104.265</v>
      </c>
      <c r="AU194" s="1">
        <v>-36.721250000000012</v>
      </c>
      <c r="AV194" s="1">
        <v>0</v>
      </c>
      <c r="AW194" s="1">
        <v>0</v>
      </c>
      <c r="AX194" s="1">
        <v>0</v>
      </c>
      <c r="AY194" s="1">
        <v>-1732.368285714286</v>
      </c>
      <c r="AZ194" s="1">
        <v>-356.87000000000012</v>
      </c>
      <c r="BA194" s="1">
        <v>-670.78125</v>
      </c>
      <c r="BB194" s="1">
        <v>-1419.9386904761921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-129.7416666666667</v>
      </c>
      <c r="BM194" s="1">
        <v>-6676.3791666666684</v>
      </c>
      <c r="BN194" s="1">
        <v>-357.375</v>
      </c>
      <c r="BO194" s="1">
        <v>-3878.5184523809512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-499.99999999999989</v>
      </c>
      <c r="BV194" s="1">
        <v>-1000</v>
      </c>
      <c r="BW194" s="1">
        <v>-1907.693749999999</v>
      </c>
      <c r="BX194" s="1">
        <v>-234.0750000000003</v>
      </c>
      <c r="BY194" s="1">
        <v>0</v>
      </c>
      <c r="BZ194" s="1">
        <v>-357.34178571428578</v>
      </c>
      <c r="CA194" s="1">
        <v>-102.7950000000001</v>
      </c>
      <c r="CB194" s="1">
        <v>-378.76607142857171</v>
      </c>
      <c r="CC194" s="1">
        <v>0</v>
      </c>
      <c r="CD194" s="1">
        <v>-800</v>
      </c>
      <c r="CE194" s="1">
        <v>-13977.09821428571</v>
      </c>
      <c r="CF194" s="1">
        <v>-258</v>
      </c>
      <c r="CG194" s="1">
        <v>-3000</v>
      </c>
      <c r="CH194" s="1">
        <v>-912.75</v>
      </c>
      <c r="CI194" s="1">
        <v>-250</v>
      </c>
      <c r="CJ194" s="1">
        <v>-200.00000000000011</v>
      </c>
      <c r="CK194" s="1">
        <v>-254.9999999999998</v>
      </c>
      <c r="CL194" s="1">
        <v>-810.36428571428587</v>
      </c>
      <c r="CM194" s="1">
        <v>-621.80500000000029</v>
      </c>
      <c r="CN194" s="1">
        <v>-642.50500000000011</v>
      </c>
      <c r="CO194" s="1">
        <v>-57.599999999999973</v>
      </c>
      <c r="CP194" s="1">
        <v>-436.6875</v>
      </c>
      <c r="CQ194" s="1">
        <v>-150</v>
      </c>
      <c r="CR194" s="1">
        <v>-480.4375</v>
      </c>
      <c r="CS194" s="1">
        <v>-150</v>
      </c>
      <c r="CT194" s="1">
        <v>-436.95000000000027</v>
      </c>
      <c r="CU194" s="1">
        <v>-2089.395</v>
      </c>
      <c r="CV194" s="1">
        <v>-113.85</v>
      </c>
      <c r="CW194" s="1">
        <v>-1108.989142857143</v>
      </c>
      <c r="CX194" s="1">
        <v>-99.224999999999952</v>
      </c>
      <c r="CY194" s="1">
        <v>-1015.28625</v>
      </c>
      <c r="CZ194" s="1">
        <v>-298.10249999999968</v>
      </c>
      <c r="DA194" s="1">
        <v>-1485.696875000001</v>
      </c>
      <c r="DB194" s="1">
        <v>-4379.671130952378</v>
      </c>
      <c r="DC194" s="1">
        <v>-4724.4624999999987</v>
      </c>
      <c r="DD194" s="1">
        <v>-1100</v>
      </c>
      <c r="DE194" s="1">
        <v>-230</v>
      </c>
      <c r="DF194" s="1">
        <v>-1518</v>
      </c>
      <c r="DG194" s="1">
        <v>-47.100000000000009</v>
      </c>
      <c r="DH194" s="1">
        <v>-499.76250000000027</v>
      </c>
      <c r="DI194" s="1">
        <v>-599.99999999999989</v>
      </c>
      <c r="DJ194" s="1">
        <v>-1058.25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-135235.44020238091</v>
      </c>
      <c r="DX194" s="1" t="s">
        <v>485</v>
      </c>
    </row>
    <row r="195" spans="1:128" x14ac:dyDescent="0.2">
      <c r="A195" s="2" t="s">
        <v>486</v>
      </c>
      <c r="B195" s="1">
        <v>-2746.3449999999998</v>
      </c>
      <c r="C195" s="1">
        <v>-203.67500000000001</v>
      </c>
      <c r="D195" s="1">
        <v>-2165.6574999999989</v>
      </c>
      <c r="E195" s="1">
        <v>-304.40999999999991</v>
      </c>
      <c r="F195" s="1">
        <v>-2620.6285714285718</v>
      </c>
      <c r="G195" s="1">
        <v>-114</v>
      </c>
      <c r="H195" s="1">
        <v>-500.00000000000011</v>
      </c>
      <c r="I195" s="1">
        <v>-660.05249999999978</v>
      </c>
      <c r="J195" s="1">
        <v>-1287.6106666666651</v>
      </c>
      <c r="K195" s="1">
        <v>-254.34999999999971</v>
      </c>
      <c r="L195" s="1">
        <v>-68.703125</v>
      </c>
      <c r="M195" s="1">
        <v>0</v>
      </c>
      <c r="N195" s="1">
        <v>-770.0625</v>
      </c>
      <c r="O195" s="1">
        <v>-331.75125000000003</v>
      </c>
      <c r="P195" s="1">
        <v>-566.83999999999969</v>
      </c>
      <c r="Q195" s="1">
        <v>-767.76000000000022</v>
      </c>
      <c r="R195" s="1">
        <v>-400</v>
      </c>
      <c r="S195" s="1">
        <v>-15962.31166666667</v>
      </c>
      <c r="T195" s="1">
        <v>-477.84910714285712</v>
      </c>
      <c r="U195" s="1">
        <v>-1780.7650000000001</v>
      </c>
      <c r="V195" s="1">
        <v>-1161.33</v>
      </c>
      <c r="W195" s="1">
        <v>-70.000000000000014</v>
      </c>
      <c r="X195" s="1">
        <v>-1100</v>
      </c>
      <c r="Y195" s="1">
        <v>-1942.4537499999999</v>
      </c>
      <c r="Z195" s="1">
        <v>-203.12999999999991</v>
      </c>
      <c r="AA195" s="1">
        <v>-2496.450666666668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-499.99999999999989</v>
      </c>
      <c r="AG195" s="1">
        <v>-924.96266666666634</v>
      </c>
      <c r="AH195" s="1">
        <v>-187.0260000000001</v>
      </c>
      <c r="AI195" s="1">
        <v>-4525.0500000000011</v>
      </c>
      <c r="AJ195" s="1">
        <v>-700</v>
      </c>
      <c r="AK195" s="1">
        <v>-1915.2</v>
      </c>
      <c r="AL195" s="1">
        <v>-638.59500000000071</v>
      </c>
      <c r="AM195" s="1">
        <v>-5381.4957142857102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-292.09700000000021</v>
      </c>
      <c r="AS195" s="1">
        <v>-94.813750000000056</v>
      </c>
      <c r="AT195" s="1">
        <v>-104.265</v>
      </c>
      <c r="AU195" s="1">
        <v>-36.721250000000033</v>
      </c>
      <c r="AV195" s="1">
        <v>0</v>
      </c>
      <c r="AW195" s="1">
        <v>0</v>
      </c>
      <c r="AX195" s="1">
        <v>0</v>
      </c>
      <c r="AY195" s="1">
        <v>-7232.3682857142876</v>
      </c>
      <c r="AZ195" s="1">
        <v>-356.87</v>
      </c>
      <c r="BA195" s="1">
        <v>-670.78125</v>
      </c>
      <c r="BB195" s="1">
        <v>-1246.13869047619</v>
      </c>
      <c r="BC195" s="1">
        <v>-420.00000000000011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-129.7416666666667</v>
      </c>
      <c r="BM195" s="1">
        <v>-2176.379166666668</v>
      </c>
      <c r="BN195" s="1">
        <v>-357.375</v>
      </c>
      <c r="BO195" s="1">
        <v>-4793.4934523809497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-500.00000000000028</v>
      </c>
      <c r="BV195" s="1">
        <v>-1000</v>
      </c>
      <c r="BW195" s="1">
        <v>-1907.6937500000031</v>
      </c>
      <c r="BX195" s="1">
        <v>-234.07499999999939</v>
      </c>
      <c r="BY195" s="1">
        <v>0</v>
      </c>
      <c r="BZ195" s="1">
        <v>-357.34178571428572</v>
      </c>
      <c r="CA195" s="1">
        <v>-102.7950000000002</v>
      </c>
      <c r="CB195" s="1">
        <v>-378.76607142857142</v>
      </c>
      <c r="CC195" s="1">
        <v>0</v>
      </c>
      <c r="CD195" s="1">
        <v>-800</v>
      </c>
      <c r="CE195" s="1">
        <v>-18622.78571428571</v>
      </c>
      <c r="CF195" s="1">
        <v>-257.99999999999977</v>
      </c>
      <c r="CG195" s="1">
        <v>-3000</v>
      </c>
      <c r="CH195" s="1">
        <v>-912.74999999999955</v>
      </c>
      <c r="CI195" s="1">
        <v>-250.00000000000011</v>
      </c>
      <c r="CJ195" s="1">
        <v>-199.99999999999989</v>
      </c>
      <c r="CK195" s="1">
        <v>-254.99999999999989</v>
      </c>
      <c r="CL195" s="1">
        <v>-610.36428571428587</v>
      </c>
      <c r="CM195" s="1">
        <v>-621.80500000000029</v>
      </c>
      <c r="CN195" s="1">
        <v>-442.50500000000011</v>
      </c>
      <c r="CO195" s="1">
        <v>-57.600000000000023</v>
      </c>
      <c r="CP195" s="1">
        <v>-436.6875</v>
      </c>
      <c r="CQ195" s="1">
        <v>-150</v>
      </c>
      <c r="CR195" s="1">
        <v>-480.43749999999949</v>
      </c>
      <c r="CS195" s="1">
        <v>-150</v>
      </c>
      <c r="CT195" s="1">
        <v>-436.95000000000027</v>
      </c>
      <c r="CU195" s="1">
        <v>-2089.395</v>
      </c>
      <c r="CV195" s="1">
        <v>-113.85</v>
      </c>
      <c r="CW195" s="1">
        <v>-1808.989142857143</v>
      </c>
      <c r="CX195" s="1">
        <v>-99.225000000000037</v>
      </c>
      <c r="CY195" s="1">
        <v>-1015.28625</v>
      </c>
      <c r="CZ195" s="1">
        <v>-298.10250000000002</v>
      </c>
      <c r="DA195" s="1">
        <v>-1352.8218750000001</v>
      </c>
      <c r="DB195" s="1">
        <v>-8433.4461309523813</v>
      </c>
      <c r="DC195" s="1">
        <v>-4724.4625000000005</v>
      </c>
      <c r="DD195" s="1">
        <v>-1100</v>
      </c>
      <c r="DE195" s="1">
        <v>-230.00000000000011</v>
      </c>
      <c r="DF195" s="1">
        <v>-1518</v>
      </c>
      <c r="DG195" s="1">
        <v>-47.099999999999987</v>
      </c>
      <c r="DH195" s="1">
        <v>-499.76249999999982</v>
      </c>
      <c r="DI195" s="1">
        <v>-600.00000000000011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-142102.007702381</v>
      </c>
      <c r="DX195" s="1" t="s">
        <v>486</v>
      </c>
    </row>
    <row r="196" spans="1:128" x14ac:dyDescent="0.2">
      <c r="A196" s="2" t="s">
        <v>487</v>
      </c>
      <c r="B196" s="1">
        <v>-2746.3450000000012</v>
      </c>
      <c r="C196" s="1">
        <v>-203.6750000000001</v>
      </c>
      <c r="D196" s="1">
        <v>-2165.6574999999989</v>
      </c>
      <c r="E196" s="1">
        <v>-304.40999999999991</v>
      </c>
      <c r="F196" s="1">
        <v>-2620.6285714285709</v>
      </c>
      <c r="G196" s="1">
        <v>-114</v>
      </c>
      <c r="H196" s="1">
        <v>-499.99999999999989</v>
      </c>
      <c r="I196" s="1">
        <v>-660.05249999999978</v>
      </c>
      <c r="J196" s="1">
        <v>-1287.610666666666</v>
      </c>
      <c r="K196" s="1">
        <v>-254.35000000000011</v>
      </c>
      <c r="L196" s="1">
        <v>-68.703125</v>
      </c>
      <c r="M196" s="1">
        <v>0</v>
      </c>
      <c r="N196" s="1">
        <v>-770.06249999999955</v>
      </c>
      <c r="O196" s="1">
        <v>-331.75125000000008</v>
      </c>
      <c r="P196" s="1">
        <v>-566.84000000000015</v>
      </c>
      <c r="Q196" s="1">
        <v>-767.76000000000067</v>
      </c>
      <c r="R196" s="1">
        <v>-399.99999999999977</v>
      </c>
      <c r="S196" s="1">
        <v>-43555.29166666665</v>
      </c>
      <c r="T196" s="1">
        <v>-477.84910714285701</v>
      </c>
      <c r="U196" s="1">
        <v>-1780.7650000000031</v>
      </c>
      <c r="V196" s="1">
        <v>-1161.33</v>
      </c>
      <c r="W196" s="1">
        <v>-69.999999999999986</v>
      </c>
      <c r="X196" s="1">
        <v>-1100</v>
      </c>
      <c r="Y196" s="1">
        <v>-1942.453750000001</v>
      </c>
      <c r="Z196" s="1">
        <v>-203.12999999999991</v>
      </c>
      <c r="AA196" s="1">
        <v>-2796.4506666666671</v>
      </c>
      <c r="AB196" s="1">
        <v>-589.59999999999945</v>
      </c>
      <c r="AC196" s="1">
        <v>-5767.04</v>
      </c>
      <c r="AD196" s="1">
        <v>-1707.149999999999</v>
      </c>
      <c r="AE196" s="1">
        <v>-149.99999999999989</v>
      </c>
      <c r="AF196" s="1">
        <v>-500.00000000000011</v>
      </c>
      <c r="AG196" s="1">
        <v>-1224.9626666666679</v>
      </c>
      <c r="AH196" s="1">
        <v>-187.0260000000001</v>
      </c>
      <c r="AI196" s="1">
        <v>-4525.0500000000029</v>
      </c>
      <c r="AJ196" s="1">
        <v>-700</v>
      </c>
      <c r="AK196" s="1">
        <v>-1915.2</v>
      </c>
      <c r="AL196" s="1">
        <v>-638.59500000000025</v>
      </c>
      <c r="AM196" s="1">
        <v>-16781.495714285709</v>
      </c>
      <c r="AN196" s="1">
        <v>-178.2000000000001</v>
      </c>
      <c r="AO196" s="1">
        <v>-2353.5</v>
      </c>
      <c r="AP196" s="1">
        <v>-55.94999999999991</v>
      </c>
      <c r="AQ196" s="1">
        <v>-1177.1750000000011</v>
      </c>
      <c r="AR196" s="1">
        <v>-392.09699999999981</v>
      </c>
      <c r="AS196" s="1">
        <v>-94.813750000000027</v>
      </c>
      <c r="AT196" s="1">
        <v>-104.2649999999999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-1232.368285714286</v>
      </c>
      <c r="AZ196" s="1">
        <v>-356.87</v>
      </c>
      <c r="BA196" s="1">
        <v>-670.78125</v>
      </c>
      <c r="BB196" s="1">
        <v>-1446.138690476191</v>
      </c>
      <c r="BC196" s="1">
        <v>-419.99999999999989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-429.74166666666662</v>
      </c>
      <c r="BM196" s="1">
        <v>-1426.3791666666659</v>
      </c>
      <c r="BN196" s="1">
        <v>-157.375</v>
      </c>
      <c r="BO196" s="1">
        <v>-5293.4934523809497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-499.99999999999972</v>
      </c>
      <c r="BV196" s="1">
        <v>-1000</v>
      </c>
      <c r="BW196" s="1">
        <v>-1907.693749999999</v>
      </c>
      <c r="BX196" s="1">
        <v>-234.0750000000003</v>
      </c>
      <c r="BY196" s="1">
        <v>0</v>
      </c>
      <c r="BZ196" s="1">
        <v>-357.34178571428589</v>
      </c>
      <c r="CA196" s="1">
        <v>-102.7950000000002</v>
      </c>
      <c r="CB196" s="1">
        <v>-138.76607142857151</v>
      </c>
      <c r="CC196" s="1">
        <v>0</v>
      </c>
      <c r="CD196" s="1">
        <v>-800</v>
      </c>
      <c r="CE196" s="1">
        <v>-9522.7857142857101</v>
      </c>
      <c r="CF196" s="1">
        <v>-258</v>
      </c>
      <c r="CG196" s="1">
        <v>-3000</v>
      </c>
      <c r="CH196" s="1">
        <v>-912.75000000000045</v>
      </c>
      <c r="CI196" s="1">
        <v>-250</v>
      </c>
      <c r="CJ196" s="1">
        <v>-200</v>
      </c>
      <c r="CK196" s="1">
        <v>-255</v>
      </c>
      <c r="CL196" s="1">
        <v>-970.36428571428587</v>
      </c>
      <c r="CM196" s="1">
        <v>-381.80499999999961</v>
      </c>
      <c r="CN196" s="1">
        <v>-442.50500000000011</v>
      </c>
      <c r="CO196" s="1">
        <v>-57.600000000000023</v>
      </c>
      <c r="CP196" s="1">
        <v>-436.6875</v>
      </c>
      <c r="CQ196" s="1">
        <v>-150</v>
      </c>
      <c r="CR196" s="1">
        <v>-480.4375</v>
      </c>
      <c r="CS196" s="1">
        <v>-150</v>
      </c>
      <c r="CT196" s="1">
        <v>-436.95</v>
      </c>
      <c r="CU196" s="1">
        <v>-2089.3950000000009</v>
      </c>
      <c r="CV196" s="1">
        <v>-113.85</v>
      </c>
      <c r="CW196" s="1">
        <v>-1808.989142857143</v>
      </c>
      <c r="CX196" s="1">
        <v>-99.225000000000009</v>
      </c>
      <c r="CY196" s="1">
        <v>-715.28624999999988</v>
      </c>
      <c r="CZ196" s="1">
        <v>-298.10250000000008</v>
      </c>
      <c r="DA196" s="1">
        <v>-1352.8218750000001</v>
      </c>
      <c r="DB196" s="1">
        <v>-5383.4461309523813</v>
      </c>
      <c r="DC196" s="1">
        <v>-4449.4625000000024</v>
      </c>
      <c r="DD196" s="1">
        <v>-1100</v>
      </c>
      <c r="DE196" s="1">
        <v>-230</v>
      </c>
      <c r="DF196" s="1">
        <v>-1518.0000000000009</v>
      </c>
      <c r="DG196" s="1">
        <v>-47.100000000000009</v>
      </c>
      <c r="DH196" s="1">
        <v>-499.76249999999982</v>
      </c>
      <c r="DI196" s="1">
        <v>-599.99999999999989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-168599.98770238101</v>
      </c>
      <c r="DX196" s="1" t="s">
        <v>487</v>
      </c>
    </row>
    <row r="197" spans="1:128" x14ac:dyDescent="0.2">
      <c r="A197" s="2" t="s">
        <v>488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-2120.6285714285709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-5367.76</v>
      </c>
      <c r="R197" s="1">
        <v>-400.00000000000011</v>
      </c>
      <c r="S197" s="1">
        <v>-17487.311666666668</v>
      </c>
      <c r="T197" s="1">
        <v>-477.84910714285712</v>
      </c>
      <c r="U197" s="1">
        <v>-1780.765000000001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-2796.450666666668</v>
      </c>
      <c r="AB197" s="1">
        <v>-589.5999999999998</v>
      </c>
      <c r="AC197" s="1">
        <v>-5767.04</v>
      </c>
      <c r="AD197" s="1">
        <v>-1707.15</v>
      </c>
      <c r="AE197" s="1">
        <v>-150</v>
      </c>
      <c r="AF197" s="1">
        <v>-499.99999999999989</v>
      </c>
      <c r="AG197" s="1">
        <v>-1224.962666666667</v>
      </c>
      <c r="AH197" s="1">
        <v>-187.0260000000001</v>
      </c>
      <c r="AI197" s="1">
        <v>-4525.0499999999993</v>
      </c>
      <c r="AJ197" s="1">
        <v>-700</v>
      </c>
      <c r="AK197" s="1">
        <v>-1915.2</v>
      </c>
      <c r="AL197" s="1">
        <v>-638.59500000000014</v>
      </c>
      <c r="AM197" s="1">
        <v>-11881.495714285709</v>
      </c>
      <c r="AN197" s="1">
        <v>-178.2</v>
      </c>
      <c r="AO197" s="1">
        <v>-2353.5</v>
      </c>
      <c r="AP197" s="1">
        <v>-55.95</v>
      </c>
      <c r="AQ197" s="1">
        <v>-1177.1750000000011</v>
      </c>
      <c r="AR197" s="1">
        <v>-311.02542857142862</v>
      </c>
      <c r="AS197" s="1">
        <v>-94.813750000000041</v>
      </c>
      <c r="AT197" s="1">
        <v>-104.265</v>
      </c>
      <c r="AU197" s="1">
        <v>-36.721249999999991</v>
      </c>
      <c r="AV197" s="1">
        <v>0</v>
      </c>
      <c r="AW197" s="1">
        <v>0</v>
      </c>
      <c r="AX197" s="1">
        <v>0</v>
      </c>
      <c r="AY197" s="1">
        <v>-1532.368285714286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-926.37916666666661</v>
      </c>
      <c r="BN197" s="1">
        <v>-157.375</v>
      </c>
      <c r="BO197" s="1">
        <v>-6743.4934523809516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-2207.6937499999999</v>
      </c>
      <c r="BX197" s="1">
        <v>0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-6322.7857142857119</v>
      </c>
      <c r="CF197" s="1">
        <v>-258</v>
      </c>
      <c r="CG197" s="1">
        <v>-3000</v>
      </c>
      <c r="CH197" s="1">
        <v>-912.75</v>
      </c>
      <c r="CI197" s="1">
        <v>-250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-442.505</v>
      </c>
      <c r="CO197" s="1">
        <v>-57.6</v>
      </c>
      <c r="CP197" s="1">
        <v>-426.68750000000011</v>
      </c>
      <c r="CQ197" s="1">
        <v>-150</v>
      </c>
      <c r="CR197" s="1">
        <v>-480.4375</v>
      </c>
      <c r="CS197" s="1">
        <v>-150</v>
      </c>
      <c r="CT197" s="1">
        <v>-436.95000000000027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-715.28625</v>
      </c>
      <c r="CZ197" s="1">
        <v>-298.10250000000002</v>
      </c>
      <c r="DA197" s="1">
        <v>-1302.8218750000001</v>
      </c>
      <c r="DB197" s="1">
        <v>-3633.4461309523808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-191.25595238095241</v>
      </c>
      <c r="DK197" s="1">
        <v>-459.02380952380952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-135460.77674999999</v>
      </c>
      <c r="DX197" s="1" t="s">
        <v>488</v>
      </c>
    </row>
    <row r="198" spans="1:128" x14ac:dyDescent="0.2">
      <c r="A198" s="2" t="s">
        <v>489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-767.75999999999988</v>
      </c>
      <c r="R198" s="1">
        <v>-400.00000000000011</v>
      </c>
      <c r="S198" s="1">
        <v>-13787.31166666667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-2796.4506666666671</v>
      </c>
      <c r="AB198" s="1">
        <v>-589.59999999999968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-638.59500000000025</v>
      </c>
      <c r="AM198" s="1">
        <v>-14381.495714285709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-1632.368285714286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-114.7416666666666</v>
      </c>
      <c r="BM198" s="1">
        <v>-2626.3791666666671</v>
      </c>
      <c r="BN198" s="1">
        <v>-157.375</v>
      </c>
      <c r="BO198" s="1">
        <v>-3343.493452380952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-2307.6937499999999</v>
      </c>
      <c r="BX198" s="1">
        <v>0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-3922.7857142857142</v>
      </c>
      <c r="CF198" s="1">
        <v>-258</v>
      </c>
      <c r="CG198" s="1">
        <v>-3000</v>
      </c>
      <c r="CH198" s="1">
        <v>-912.75</v>
      </c>
      <c r="CI198" s="1">
        <v>-249.99999999999989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-3436.95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-1302.8218750000001</v>
      </c>
      <c r="DB198" s="1">
        <v>-2383.4461309523808</v>
      </c>
      <c r="DC198" s="1">
        <v>-4449.4624999999987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-128813.9435595238</v>
      </c>
      <c r="DX198" s="1" t="s">
        <v>489</v>
      </c>
    </row>
    <row r="199" spans="1:128" x14ac:dyDescent="0.2">
      <c r="A199" s="2" t="s">
        <v>490</v>
      </c>
      <c r="B199" s="1">
        <v>-2746.3450000000021</v>
      </c>
      <c r="C199" s="1">
        <v>-203.67500000000001</v>
      </c>
      <c r="D199" s="1">
        <v>-2165.6574999999998</v>
      </c>
      <c r="E199" s="1">
        <v>-304.40999999999991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-767.75999999999965</v>
      </c>
      <c r="R199" s="1">
        <v>-400.00000000000011</v>
      </c>
      <c r="S199" s="1">
        <v>-10355.291666666681</v>
      </c>
      <c r="T199" s="1">
        <v>-477.84910714285718</v>
      </c>
      <c r="U199" s="1">
        <v>-1780.765000000001</v>
      </c>
      <c r="V199" s="1">
        <v>-1161.33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-499.99999999999989</v>
      </c>
      <c r="AG199" s="1">
        <v>-924.96266666666747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-638.59500000000014</v>
      </c>
      <c r="AM199" s="1">
        <v>-7281.4957142857102</v>
      </c>
      <c r="AN199" s="1">
        <v>-178.1999999999999</v>
      </c>
      <c r="AO199" s="1">
        <v>-2353.5</v>
      </c>
      <c r="AP199" s="1">
        <v>-55.950000000000017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-1532.368285714286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-114.7416666666668</v>
      </c>
      <c r="BM199" s="1">
        <v>-5726.3791666666666</v>
      </c>
      <c r="BN199" s="1">
        <v>-157.375</v>
      </c>
      <c r="BO199" s="1">
        <v>-3343.4934523809529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-2207.6937499999999</v>
      </c>
      <c r="BX199" s="1">
        <v>-4.0142857142858466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-12122.78571428571</v>
      </c>
      <c r="CF199" s="1">
        <v>-258</v>
      </c>
      <c r="CG199" s="1">
        <v>-3000.0000000000009</v>
      </c>
      <c r="CH199" s="1">
        <v>-912.75</v>
      </c>
      <c r="CI199" s="1">
        <v>-250.00000000000011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-436.94999999999919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-2183.4461309523831</v>
      </c>
      <c r="DC199" s="1">
        <v>-4449.4625000000005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-126123.7778452381</v>
      </c>
      <c r="DX199" s="1" t="s">
        <v>490</v>
      </c>
    </row>
    <row r="200" spans="1:128" x14ac:dyDescent="0.2">
      <c r="A200" s="2"/>
    </row>
    <row r="201" spans="1:128" x14ac:dyDescent="0.2">
      <c r="A201" s="2" t="s">
        <v>491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491</v>
      </c>
    </row>
    <row r="202" spans="1:128" x14ac:dyDescent="0.2">
      <c r="A202" s="2" t="s">
        <v>492</v>
      </c>
      <c r="B202" s="1">
        <v>68.5</v>
      </c>
      <c r="DX202" s="1" t="s">
        <v>492</v>
      </c>
    </row>
    <row r="203" spans="1:128" x14ac:dyDescent="0.2">
      <c r="A203" s="2" t="s">
        <v>493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493</v>
      </c>
    </row>
    <row r="204" spans="1:128" x14ac:dyDescent="0.2">
      <c r="A204" s="2" t="s">
        <v>494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494</v>
      </c>
    </row>
    <row r="205" spans="1:128" x14ac:dyDescent="0.2">
      <c r="A205" s="2" t="s">
        <v>495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495</v>
      </c>
    </row>
    <row r="206" spans="1:128" x14ac:dyDescent="0.2">
      <c r="A206" s="2" t="s">
        <v>496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496</v>
      </c>
    </row>
    <row r="207" spans="1:128" x14ac:dyDescent="0.2">
      <c r="A207" s="2" t="s">
        <v>497</v>
      </c>
      <c r="DX207" s="1" t="s">
        <v>497</v>
      </c>
    </row>
    <row r="208" spans="1:128" x14ac:dyDescent="0.2">
      <c r="A208" s="2" t="s">
        <v>498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498</v>
      </c>
    </row>
    <row r="209" spans="1:128" x14ac:dyDescent="0.2">
      <c r="A209" s="2" t="s">
        <v>499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499</v>
      </c>
    </row>
    <row r="210" spans="1:128" x14ac:dyDescent="0.2">
      <c r="A210" s="2" t="s">
        <v>500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500</v>
      </c>
    </row>
    <row r="211" spans="1:128" x14ac:dyDescent="0.2">
      <c r="A211" s="2" t="s">
        <v>501</v>
      </c>
      <c r="DX211" s="1" t="s">
        <v>501</v>
      </c>
    </row>
    <row r="212" spans="1:128" x14ac:dyDescent="0.2">
      <c r="A212" s="2" t="s">
        <v>502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502</v>
      </c>
    </row>
    <row r="213" spans="1:128" x14ac:dyDescent="0.2">
      <c r="A213" s="2" t="s">
        <v>503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504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505</v>
      </c>
      <c r="CJ213" s="1" t="s">
        <v>506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503</v>
      </c>
    </row>
    <row r="214" spans="1:128" x14ac:dyDescent="0.2">
      <c r="A214" s="2"/>
    </row>
    <row r="215" spans="1:128" x14ac:dyDescent="0.2">
      <c r="A215" s="2" t="s">
        <v>507</v>
      </c>
      <c r="B215" s="1">
        <v>607.65700000000004</v>
      </c>
      <c r="C215" s="1">
        <v>3.9620000000000002</v>
      </c>
      <c r="D215" s="1">
        <v>254.726</v>
      </c>
      <c r="E215" s="1">
        <v>5.766</v>
      </c>
      <c r="F215" s="1">
        <v>723.35</v>
      </c>
      <c r="G215" s="1">
        <v>0</v>
      </c>
      <c r="H215" s="1">
        <v>0</v>
      </c>
      <c r="I215" s="1">
        <v>41.402000000000001</v>
      </c>
      <c r="J215" s="1">
        <v>689.3599999999999</v>
      </c>
      <c r="K215" s="1">
        <v>47.512</v>
      </c>
      <c r="L215" s="1">
        <v>-0.93</v>
      </c>
      <c r="M215" s="1">
        <v>0</v>
      </c>
      <c r="N215" s="1">
        <v>135.41999999999999</v>
      </c>
      <c r="O215" s="1">
        <v>60.31</v>
      </c>
      <c r="P215" s="1">
        <v>33.299999999999997</v>
      </c>
      <c r="Q215" s="1">
        <v>817.6</v>
      </c>
      <c r="R215" s="1">
        <v>11.2</v>
      </c>
      <c r="S215" s="1">
        <v>15341.2</v>
      </c>
      <c r="T215" s="1">
        <v>81</v>
      </c>
      <c r="U215" s="1">
        <v>67.44</v>
      </c>
      <c r="V215" s="1">
        <v>109.8</v>
      </c>
      <c r="W215" s="1">
        <v>7.2</v>
      </c>
      <c r="X215" s="1">
        <v>16.8</v>
      </c>
      <c r="Y215" s="1">
        <v>572.02</v>
      </c>
      <c r="Z215" s="1">
        <v>0</v>
      </c>
      <c r="AA215" s="1">
        <v>1825.28</v>
      </c>
      <c r="AB215" s="1">
        <v>199.32</v>
      </c>
      <c r="AC215" s="1">
        <v>24.12</v>
      </c>
      <c r="AD215" s="1">
        <v>31.2</v>
      </c>
      <c r="AE215" s="1">
        <v>16.8</v>
      </c>
      <c r="AF215" s="1">
        <v>208.32</v>
      </c>
      <c r="AG215" s="1">
        <v>212.8</v>
      </c>
      <c r="AH215" s="1">
        <v>122.08</v>
      </c>
      <c r="AI215" s="1">
        <v>1642.8</v>
      </c>
      <c r="AJ215" s="1">
        <v>9</v>
      </c>
      <c r="AK215" s="1">
        <v>327.60000000000002</v>
      </c>
      <c r="AL215" s="1">
        <v>410.78</v>
      </c>
      <c r="AM215" s="1">
        <v>3640.4</v>
      </c>
      <c r="AN215" s="1">
        <v>12.6</v>
      </c>
      <c r="AO215" s="1">
        <v>9</v>
      </c>
      <c r="AP215" s="1">
        <v>22.08</v>
      </c>
      <c r="AQ215" s="1">
        <v>92</v>
      </c>
      <c r="AR215" s="1">
        <v>746.04</v>
      </c>
      <c r="AS215" s="1">
        <v>4.6180000000000003</v>
      </c>
      <c r="AT215" s="1">
        <v>1.679</v>
      </c>
      <c r="AU215" s="1">
        <v>2.7709999999999999</v>
      </c>
      <c r="AV215" s="1">
        <v>0</v>
      </c>
      <c r="AW215" s="1">
        <v>0</v>
      </c>
      <c r="AX215" s="1">
        <v>15.228</v>
      </c>
      <c r="AY215" s="1">
        <v>-7.25</v>
      </c>
      <c r="AZ215" s="1">
        <v>21.75</v>
      </c>
      <c r="BA215" s="1">
        <v>97.25</v>
      </c>
      <c r="BB215" s="1">
        <v>344.10199999999998</v>
      </c>
      <c r="BC215" s="1">
        <v>1.2</v>
      </c>
      <c r="BD215" s="1">
        <v>-6</v>
      </c>
      <c r="BE215" s="1">
        <v>0</v>
      </c>
      <c r="BF215" s="1">
        <v>0.8</v>
      </c>
      <c r="BG215" s="1">
        <v>0</v>
      </c>
      <c r="BH215" s="1">
        <v>33.200000000000003</v>
      </c>
      <c r="BI215" s="1">
        <v>57</v>
      </c>
      <c r="BJ215" s="1">
        <v>0</v>
      </c>
      <c r="BK215" s="1">
        <v>4</v>
      </c>
      <c r="BL215" s="1">
        <v>23</v>
      </c>
      <c r="BM215" s="1">
        <v>101.75</v>
      </c>
      <c r="BN215" s="1">
        <v>43.875</v>
      </c>
      <c r="BO215" s="1">
        <v>793.40000000000009</v>
      </c>
      <c r="BP215" s="1">
        <v>6.4</v>
      </c>
      <c r="BQ215" s="1">
        <v>0</v>
      </c>
      <c r="BR215" s="1">
        <v>8.4</v>
      </c>
      <c r="BS215" s="1">
        <v>-8</v>
      </c>
      <c r="BT215" s="1">
        <v>178.4</v>
      </c>
      <c r="BU215" s="1">
        <v>2.4</v>
      </c>
      <c r="BV215" s="1">
        <v>247.5</v>
      </c>
      <c r="BW215" s="1">
        <v>369.75</v>
      </c>
      <c r="BX215" s="1">
        <v>1954</v>
      </c>
      <c r="BY215" s="1">
        <v>454.8</v>
      </c>
      <c r="BZ215" s="1">
        <v>327.78</v>
      </c>
      <c r="CA215" s="1">
        <v>52.5</v>
      </c>
      <c r="CB215" s="1">
        <v>9.6</v>
      </c>
      <c r="CC215" s="1">
        <v>0</v>
      </c>
      <c r="CD215" s="1">
        <v>7435.5</v>
      </c>
      <c r="CE215" s="1">
        <v>9346.1999999999989</v>
      </c>
      <c r="CF215" s="1">
        <v>343.2</v>
      </c>
      <c r="CG215" s="1">
        <v>1027.08</v>
      </c>
      <c r="CH215" s="1">
        <v>1005</v>
      </c>
      <c r="CI215" s="1">
        <v>52.8</v>
      </c>
      <c r="CJ215" s="1">
        <v>37.200000000000003</v>
      </c>
      <c r="CK215" s="1">
        <v>50.4</v>
      </c>
      <c r="CL215" s="1">
        <v>177</v>
      </c>
      <c r="CM215" s="1">
        <v>119.2</v>
      </c>
      <c r="CN215" s="1">
        <v>40</v>
      </c>
      <c r="CO215" s="1">
        <v>22.5</v>
      </c>
      <c r="CP215" s="1">
        <v>6.5</v>
      </c>
      <c r="CQ215" s="1">
        <v>54</v>
      </c>
      <c r="CR215" s="1">
        <v>628</v>
      </c>
      <c r="CS215" s="1">
        <v>9.6</v>
      </c>
      <c r="CT215" s="1">
        <v>518</v>
      </c>
      <c r="CU215" s="1">
        <v>730.07999999999993</v>
      </c>
      <c r="CV215" s="1">
        <v>12</v>
      </c>
      <c r="CW215" s="1">
        <v>484.38</v>
      </c>
      <c r="CX215" s="1">
        <v>5.4</v>
      </c>
      <c r="CY215" s="1">
        <v>319.32</v>
      </c>
      <c r="CZ215" s="1">
        <v>211.86</v>
      </c>
      <c r="DA215" s="1">
        <v>1573.75</v>
      </c>
      <c r="DB215" s="1">
        <v>5615.25</v>
      </c>
      <c r="DC215" s="1">
        <v>3669.5</v>
      </c>
      <c r="DD215" s="1">
        <v>493.5</v>
      </c>
      <c r="DE215" s="1">
        <v>28.8</v>
      </c>
      <c r="DF215" s="1">
        <v>1291.5</v>
      </c>
      <c r="DG215" s="1">
        <v>-6</v>
      </c>
      <c r="DH215" s="1">
        <v>0</v>
      </c>
      <c r="DI215" s="1">
        <v>93.8</v>
      </c>
      <c r="DJ215" s="1">
        <v>2964.5</v>
      </c>
      <c r="DK215" s="1">
        <v>3188</v>
      </c>
      <c r="DL215" s="1">
        <v>669</v>
      </c>
      <c r="DM215" s="1">
        <v>865.5</v>
      </c>
      <c r="DN215" s="1">
        <v>336</v>
      </c>
      <c r="DO215" s="1">
        <v>766</v>
      </c>
      <c r="DP215" s="1">
        <v>820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79318.538</v>
      </c>
      <c r="DX215" s="1" t="s">
        <v>507</v>
      </c>
    </row>
    <row r="216" spans="1:128" x14ac:dyDescent="0.2">
      <c r="A216" s="2" t="s">
        <v>428</v>
      </c>
      <c r="B216" s="1">
        <v>588.34100000000001</v>
      </c>
      <c r="C216" s="1">
        <v>4.0019999999999998</v>
      </c>
      <c r="D216" s="1">
        <v>254.76</v>
      </c>
      <c r="E216" s="1">
        <v>2.3540000000000001</v>
      </c>
      <c r="F216" s="1">
        <v>693.38</v>
      </c>
      <c r="I216" s="1">
        <v>31.994</v>
      </c>
      <c r="J216" s="1">
        <v>537.04</v>
      </c>
      <c r="K216" s="1">
        <v>47.512</v>
      </c>
      <c r="L216" s="1">
        <v>-0.93</v>
      </c>
      <c r="N216" s="1">
        <v>126.54</v>
      </c>
      <c r="O216" s="1">
        <v>60.31</v>
      </c>
      <c r="P216" s="1">
        <v>18.5</v>
      </c>
      <c r="Q216" s="1">
        <v>723.52</v>
      </c>
      <c r="R216" s="1">
        <v>11.2</v>
      </c>
      <c r="S216" s="1">
        <v>740.88</v>
      </c>
      <c r="T216" s="1">
        <v>81</v>
      </c>
      <c r="U216" s="1">
        <v>24.24</v>
      </c>
      <c r="V216" s="1">
        <v>100.2</v>
      </c>
      <c r="W216" s="1">
        <v>7.2</v>
      </c>
      <c r="X216" s="1">
        <v>16.8</v>
      </c>
      <c r="Y216" s="1">
        <v>163.54</v>
      </c>
      <c r="AA216" s="1">
        <v>353.28</v>
      </c>
      <c r="AB216" s="1">
        <v>136.91999999999999</v>
      </c>
      <c r="AC216" s="1">
        <v>0.12</v>
      </c>
      <c r="AD216" s="1">
        <v>31.2</v>
      </c>
      <c r="AE216" s="1">
        <v>16.8</v>
      </c>
      <c r="AF216" s="1">
        <v>208.32</v>
      </c>
      <c r="AG216" s="1">
        <v>199.36</v>
      </c>
      <c r="AH216" s="1">
        <v>115.36</v>
      </c>
      <c r="AI216" s="1">
        <v>39.6</v>
      </c>
      <c r="AJ216" s="1">
        <v>9</v>
      </c>
      <c r="AK216" s="1">
        <v>10.8</v>
      </c>
      <c r="AL216" s="1">
        <v>344.54</v>
      </c>
      <c r="AM216" s="1">
        <v>44</v>
      </c>
      <c r="AN216" s="1">
        <v>12.6</v>
      </c>
      <c r="AO216" s="1">
        <v>9</v>
      </c>
      <c r="AP216" s="1">
        <v>18.48</v>
      </c>
      <c r="AQ216" s="1">
        <v>92</v>
      </c>
      <c r="AR216" s="1">
        <v>741.88</v>
      </c>
      <c r="AS216" s="1">
        <v>4.6180000000000003</v>
      </c>
      <c r="AT216" s="1">
        <v>1.679</v>
      </c>
      <c r="AU216" s="1">
        <v>2.7709999999999999</v>
      </c>
      <c r="AX216" s="1">
        <v>15.228</v>
      </c>
      <c r="AY216" s="1">
        <v>-50.25</v>
      </c>
      <c r="AZ216" s="1">
        <v>0.75</v>
      </c>
      <c r="BA216" s="1">
        <v>97.25</v>
      </c>
      <c r="BB216" s="1">
        <v>323.30200000000002</v>
      </c>
      <c r="BC216" s="1">
        <v>1.2</v>
      </c>
      <c r="BD216" s="1">
        <v>-6</v>
      </c>
      <c r="BF216" s="1">
        <v>0.8</v>
      </c>
      <c r="BH216" s="1">
        <v>33.200000000000003</v>
      </c>
      <c r="BI216" s="1">
        <v>57</v>
      </c>
      <c r="BK216" s="1">
        <v>3</v>
      </c>
      <c r="BL216" s="1">
        <v>19.600000000000001</v>
      </c>
      <c r="BM216" s="1">
        <v>52.75</v>
      </c>
      <c r="BN216" s="1">
        <v>43.875</v>
      </c>
      <c r="BO216" s="1">
        <v>734.2</v>
      </c>
      <c r="BP216" s="1">
        <v>-1.6</v>
      </c>
      <c r="BR216" s="1">
        <v>1.2</v>
      </c>
      <c r="BS216" s="1">
        <v>-8</v>
      </c>
      <c r="BT216" s="1">
        <v>178.4</v>
      </c>
      <c r="BU216" s="1">
        <v>2.4</v>
      </c>
      <c r="BV216" s="1">
        <v>21</v>
      </c>
      <c r="BW216" s="1">
        <v>297.75</v>
      </c>
      <c r="BX216" s="1">
        <v>901</v>
      </c>
      <c r="BY216" s="1">
        <v>-1.2</v>
      </c>
      <c r="BZ216" s="1">
        <v>67.5</v>
      </c>
      <c r="CA216" s="1">
        <v>52.5</v>
      </c>
      <c r="CB216" s="1">
        <v>7.8</v>
      </c>
      <c r="CD216" s="1">
        <v>5110.5</v>
      </c>
      <c r="CE216" s="1">
        <v>433.8</v>
      </c>
      <c r="CG216" s="1">
        <v>913.68</v>
      </c>
      <c r="CH216" s="1">
        <v>4.5</v>
      </c>
      <c r="CI216" s="1">
        <v>52.8</v>
      </c>
      <c r="CJ216" s="1">
        <v>37.200000000000003</v>
      </c>
      <c r="CK216" s="1">
        <v>50.4</v>
      </c>
      <c r="CL216" s="1">
        <v>151.80000000000001</v>
      </c>
      <c r="CM216" s="1">
        <v>100</v>
      </c>
      <c r="CN216" s="1">
        <v>31.6</v>
      </c>
      <c r="CO216" s="1">
        <v>22.5</v>
      </c>
      <c r="CP216" s="1">
        <v>6.5</v>
      </c>
      <c r="CQ216" s="1">
        <v>54</v>
      </c>
      <c r="CR216" s="1">
        <v>325</v>
      </c>
      <c r="CS216" s="1">
        <v>9.6</v>
      </c>
      <c r="CT216" s="1">
        <v>226.4</v>
      </c>
      <c r="CU216" s="1">
        <v>581.04</v>
      </c>
      <c r="CV216" s="1">
        <v>12</v>
      </c>
      <c r="CW216" s="1">
        <v>468.18</v>
      </c>
      <c r="CX216" s="1">
        <v>5.4</v>
      </c>
      <c r="CY216" s="1">
        <v>303.12</v>
      </c>
      <c r="CZ216" s="1">
        <v>206.46</v>
      </c>
      <c r="DA216" s="1">
        <v>932</v>
      </c>
      <c r="DB216" s="1">
        <v>62.25</v>
      </c>
      <c r="DC216" s="1">
        <v>306.5</v>
      </c>
      <c r="DD216" s="1">
        <v>493.5</v>
      </c>
      <c r="DE216" s="1">
        <v>28.8</v>
      </c>
      <c r="DF216" s="1">
        <v>321</v>
      </c>
      <c r="DG216" s="1">
        <v>-6</v>
      </c>
      <c r="DI216" s="1">
        <v>83</v>
      </c>
      <c r="DJ216" s="1">
        <v>2940.5</v>
      </c>
      <c r="DK216" s="1">
        <v>3188</v>
      </c>
      <c r="DL216" s="1">
        <v>669</v>
      </c>
      <c r="DM216" s="1">
        <v>865.5</v>
      </c>
      <c r="DN216" s="1">
        <v>336</v>
      </c>
      <c r="DO216" s="1">
        <v>766</v>
      </c>
      <c r="DP216" s="1">
        <v>820</v>
      </c>
      <c r="DW216" s="1">
        <v>30381.89599999999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-3.4000000000000002E-2</v>
      </c>
      <c r="E217" s="1">
        <v>3.4119999999999999</v>
      </c>
      <c r="F217" s="1">
        <v>29.97</v>
      </c>
      <c r="I217" s="1">
        <v>9.4079999999999995</v>
      </c>
      <c r="J217" s="1">
        <v>152.32</v>
      </c>
      <c r="N217" s="1">
        <v>8.8800000000000008</v>
      </c>
      <c r="P217" s="1">
        <v>14.8</v>
      </c>
      <c r="Q217" s="1">
        <v>94.08</v>
      </c>
      <c r="S217" s="1">
        <v>14600.32</v>
      </c>
      <c r="U217" s="1">
        <v>43.2</v>
      </c>
      <c r="V217" s="1">
        <v>9.6</v>
      </c>
      <c r="Y217" s="1">
        <v>408.48</v>
      </c>
      <c r="AA217" s="1">
        <v>1472</v>
      </c>
      <c r="AB217" s="1">
        <v>62.4</v>
      </c>
      <c r="AC217" s="1">
        <v>24</v>
      </c>
      <c r="AG217" s="1">
        <v>13.44</v>
      </c>
      <c r="AH217" s="1">
        <v>6.72</v>
      </c>
      <c r="AI217" s="1">
        <v>1603.2</v>
      </c>
      <c r="AK217" s="1">
        <v>316.8</v>
      </c>
      <c r="AL217" s="1">
        <v>66.239999999999995</v>
      </c>
      <c r="AM217" s="1">
        <v>3596.4</v>
      </c>
      <c r="AP217" s="1">
        <v>3.6</v>
      </c>
      <c r="AR217" s="1">
        <v>4.16</v>
      </c>
      <c r="AY217" s="1">
        <v>43</v>
      </c>
      <c r="AZ217" s="1">
        <v>21</v>
      </c>
      <c r="BB217" s="1">
        <v>20.8</v>
      </c>
      <c r="BK217" s="1">
        <v>1</v>
      </c>
      <c r="BL217" s="1">
        <v>3.4</v>
      </c>
      <c r="BM217" s="1">
        <v>49</v>
      </c>
      <c r="BO217" s="1">
        <v>59.2</v>
      </c>
      <c r="BP217" s="1">
        <v>8</v>
      </c>
      <c r="BR217" s="1">
        <v>7.2</v>
      </c>
      <c r="BV217" s="1">
        <v>226.5</v>
      </c>
      <c r="BW217" s="1">
        <v>72</v>
      </c>
      <c r="BX217" s="1">
        <v>1053</v>
      </c>
      <c r="BY217" s="1">
        <v>456</v>
      </c>
      <c r="BZ217" s="1">
        <v>260.27999999999997</v>
      </c>
      <c r="CB217" s="1">
        <v>1.8</v>
      </c>
      <c r="CD217" s="1">
        <v>2325</v>
      </c>
      <c r="CE217" s="1">
        <v>8912.4</v>
      </c>
      <c r="CF217" s="1">
        <v>343.2</v>
      </c>
      <c r="CG217" s="1">
        <v>113.4</v>
      </c>
      <c r="CH217" s="1">
        <v>1000.5</v>
      </c>
      <c r="CL217" s="1">
        <v>25.2</v>
      </c>
      <c r="CM217" s="1">
        <v>19.2</v>
      </c>
      <c r="CN217" s="1">
        <v>8.4</v>
      </c>
      <c r="CR217" s="1">
        <v>303</v>
      </c>
      <c r="CT217" s="1">
        <v>291.60000000000002</v>
      </c>
      <c r="CU217" s="1">
        <v>149.04</v>
      </c>
      <c r="CW217" s="1">
        <v>16.2</v>
      </c>
      <c r="CY217" s="1">
        <v>16.2</v>
      </c>
      <c r="CZ217" s="1">
        <v>5.4</v>
      </c>
      <c r="DA217" s="1">
        <v>641.75</v>
      </c>
      <c r="DB217" s="1">
        <v>5553</v>
      </c>
      <c r="DC217" s="1">
        <v>3363</v>
      </c>
      <c r="DF217" s="1">
        <v>970.5</v>
      </c>
      <c r="DI217" s="1">
        <v>10.8</v>
      </c>
      <c r="DJ217" s="1">
        <v>24</v>
      </c>
      <c r="DW217" s="1">
        <v>48936.641999999993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508</v>
      </c>
      <c r="B223" s="1">
        <v>-19.657000000000011</v>
      </c>
      <c r="C223" s="1">
        <v>-3.9620000000000002</v>
      </c>
      <c r="D223" s="1">
        <v>-47.725999999999992</v>
      </c>
      <c r="E223" s="1">
        <v>-5.766</v>
      </c>
      <c r="F223" s="1">
        <v>-30.710000000000012</v>
      </c>
      <c r="G223" s="1">
        <v>0</v>
      </c>
      <c r="H223" s="1">
        <v>0</v>
      </c>
      <c r="I223" s="1">
        <v>-11.401999999999999</v>
      </c>
      <c r="J223" s="1">
        <v>-149.5199999999999</v>
      </c>
      <c r="K223" s="1">
        <v>-13.912000000000001</v>
      </c>
      <c r="L223" s="1">
        <v>0.93</v>
      </c>
      <c r="M223" s="1">
        <v>0</v>
      </c>
      <c r="N223" s="1">
        <v>-11.10000000000001</v>
      </c>
      <c r="O223" s="1">
        <v>-1.109999999999999</v>
      </c>
      <c r="P223" s="1">
        <v>-15.54</v>
      </c>
      <c r="Q223" s="1">
        <v>-94.08</v>
      </c>
      <c r="R223" s="1">
        <v>-6.419999999999999</v>
      </c>
      <c r="S223" s="1">
        <v>-1771.28</v>
      </c>
      <c r="T223" s="1">
        <v>0</v>
      </c>
      <c r="U223" s="1">
        <v>531.36</v>
      </c>
      <c r="V223" s="1">
        <v>-10.20000000000001</v>
      </c>
      <c r="W223" s="1">
        <v>28.8</v>
      </c>
      <c r="X223" s="1">
        <v>-12</v>
      </c>
      <c r="Y223" s="1">
        <v>-134.68</v>
      </c>
      <c r="Z223" s="1">
        <v>0</v>
      </c>
      <c r="AA223" s="1">
        <v>-33.119999999999948</v>
      </c>
      <c r="AB223" s="1">
        <v>-69.72</v>
      </c>
      <c r="AC223" s="1">
        <v>29.88</v>
      </c>
      <c r="AD223" s="1">
        <v>996</v>
      </c>
      <c r="AE223" s="1">
        <v>54</v>
      </c>
      <c r="AF223" s="1">
        <v>-26.88</v>
      </c>
      <c r="AG223" s="1">
        <v>-24.640000000000011</v>
      </c>
      <c r="AH223" s="1">
        <v>-7.8400000000000043</v>
      </c>
      <c r="AI223" s="1">
        <v>238.7999999999999</v>
      </c>
      <c r="AJ223" s="1">
        <v>0</v>
      </c>
      <c r="AK223" s="1">
        <v>-327.60000000000002</v>
      </c>
      <c r="AL223" s="1">
        <v>-109.02</v>
      </c>
      <c r="AM223" s="1">
        <v>258.39999999999992</v>
      </c>
      <c r="AN223" s="1">
        <v>0</v>
      </c>
      <c r="AO223" s="1">
        <v>477</v>
      </c>
      <c r="AP223" s="1">
        <v>-4.08</v>
      </c>
      <c r="AQ223" s="1">
        <v>0</v>
      </c>
      <c r="AR223" s="1">
        <v>-5.5599999999999774</v>
      </c>
      <c r="AS223" s="1">
        <v>26.582000000000001</v>
      </c>
      <c r="AT223" s="1">
        <v>83.415999999999997</v>
      </c>
      <c r="AU223" s="1">
        <v>0.42900000000000033</v>
      </c>
      <c r="AV223" s="1">
        <v>0</v>
      </c>
      <c r="AW223" s="1">
        <v>0</v>
      </c>
      <c r="AX223" s="1">
        <v>-15.228</v>
      </c>
      <c r="AY223" s="1">
        <v>1469.25</v>
      </c>
      <c r="AZ223" s="1">
        <v>-21.75</v>
      </c>
      <c r="BA223" s="1">
        <v>172.75</v>
      </c>
      <c r="BB223" s="1">
        <v>887.09800000000007</v>
      </c>
      <c r="BC223" s="1">
        <v>0</v>
      </c>
      <c r="BD223" s="1">
        <v>382.5</v>
      </c>
      <c r="BE223" s="1">
        <v>27</v>
      </c>
      <c r="BF223" s="1">
        <v>-0.8</v>
      </c>
      <c r="BG223" s="1">
        <v>96</v>
      </c>
      <c r="BH223" s="1">
        <v>110.8</v>
      </c>
      <c r="BI223" s="1">
        <v>-12</v>
      </c>
      <c r="BJ223" s="1">
        <v>549</v>
      </c>
      <c r="BK223" s="1">
        <v>27</v>
      </c>
      <c r="BL223" s="1">
        <v>10.6</v>
      </c>
      <c r="BM223" s="1">
        <v>893.25</v>
      </c>
      <c r="BN223" s="1">
        <v>-18.875</v>
      </c>
      <c r="BO223" s="1">
        <v>-137.4</v>
      </c>
      <c r="BP223" s="1">
        <v>0</v>
      </c>
      <c r="BQ223" s="1">
        <v>0</v>
      </c>
      <c r="BR223" s="1">
        <v>-7.2</v>
      </c>
      <c r="BS223" s="1">
        <v>70</v>
      </c>
      <c r="BT223" s="1">
        <v>-8</v>
      </c>
      <c r="BU223" s="1">
        <v>-1.2</v>
      </c>
      <c r="BV223" s="1">
        <v>-234</v>
      </c>
      <c r="BW223" s="1">
        <v>-182.25</v>
      </c>
      <c r="BX223" s="1">
        <v>-97</v>
      </c>
      <c r="BY223" s="1">
        <v>1.2</v>
      </c>
      <c r="BZ223" s="1">
        <v>-22.139999999999969</v>
      </c>
      <c r="CA223" s="1">
        <v>-1.259999999999998</v>
      </c>
      <c r="CB223" s="1">
        <v>-5.2799999999999994</v>
      </c>
      <c r="CC223" s="1">
        <v>0</v>
      </c>
      <c r="CD223" s="1">
        <v>-1981.5</v>
      </c>
      <c r="CE223" s="1">
        <v>691.80000000000041</v>
      </c>
      <c r="CF223" s="1">
        <v>0</v>
      </c>
      <c r="CG223" s="1">
        <v>1580.04</v>
      </c>
      <c r="CH223" s="1">
        <v>-28.5</v>
      </c>
      <c r="CI223" s="1">
        <v>-3.5999999999999939</v>
      </c>
      <c r="CJ223" s="1">
        <v>-2.4000000000000061</v>
      </c>
      <c r="CK223" s="1">
        <v>0</v>
      </c>
      <c r="CL223" s="1">
        <v>-33.000000000000007</v>
      </c>
      <c r="CM223" s="1">
        <v>-28</v>
      </c>
      <c r="CN223" s="1">
        <v>-25.6</v>
      </c>
      <c r="CO223" s="1">
        <v>0</v>
      </c>
      <c r="CP223" s="1">
        <v>-3.5</v>
      </c>
      <c r="CQ223" s="1">
        <v>0</v>
      </c>
      <c r="CR223" s="1">
        <v>2</v>
      </c>
      <c r="CS223" s="1">
        <v>-9.6</v>
      </c>
      <c r="CT223" s="1">
        <v>-302</v>
      </c>
      <c r="CU223" s="1">
        <v>1001.18</v>
      </c>
      <c r="CW223" s="1">
        <v>570.78</v>
      </c>
      <c r="CX223" s="1">
        <v>-1.08</v>
      </c>
      <c r="CY223" s="1">
        <v>-23.399999999999991</v>
      </c>
      <c r="CZ223" s="1">
        <v>-15.30000000000001</v>
      </c>
      <c r="DA223" s="1">
        <v>-54.25</v>
      </c>
      <c r="DB223" s="1">
        <v>54.75</v>
      </c>
      <c r="DC223" s="1">
        <v>176.5</v>
      </c>
      <c r="DD223" s="1">
        <v>-43.5</v>
      </c>
      <c r="DE223" s="1">
        <v>-1.1999999999999991</v>
      </c>
      <c r="DF223" s="1">
        <v>1437</v>
      </c>
      <c r="DG223" s="1">
        <v>13.5</v>
      </c>
      <c r="DH223" s="1">
        <v>2565</v>
      </c>
      <c r="DI223" s="1">
        <v>-19.399999999999999</v>
      </c>
      <c r="DJ223" s="1">
        <v>-21.5</v>
      </c>
      <c r="DK223" s="1">
        <v>-188</v>
      </c>
      <c r="DL223" s="1">
        <v>-9</v>
      </c>
      <c r="DM223" s="1">
        <v>50.5</v>
      </c>
      <c r="DN223" s="1">
        <v>-13</v>
      </c>
      <c r="DO223" s="1">
        <v>-142</v>
      </c>
      <c r="DP223" s="1">
        <v>248</v>
      </c>
      <c r="DQ223" s="1">
        <v>0</v>
      </c>
      <c r="DR223" s="1">
        <v>0</v>
      </c>
      <c r="DV223" s="1">
        <v>0</v>
      </c>
      <c r="DW223" s="1">
        <v>9151.8570000000036</v>
      </c>
      <c r="DX223" s="1" t="s">
        <v>508</v>
      </c>
    </row>
    <row r="224" spans="1:128" x14ac:dyDescent="0.2">
      <c r="A224" s="2" t="s">
        <v>509</v>
      </c>
      <c r="B224" s="1">
        <v>-0.34100000000000819</v>
      </c>
      <c r="C224" s="1">
        <v>-4.0019999999999998</v>
      </c>
      <c r="D224" s="1">
        <v>-47.759999999999991</v>
      </c>
      <c r="E224" s="1">
        <v>-2.3540000000000001</v>
      </c>
      <c r="F224" s="1">
        <v>-0.74000000000000909</v>
      </c>
      <c r="G224" s="1">
        <v>0</v>
      </c>
      <c r="H224" s="1">
        <v>0</v>
      </c>
      <c r="I224" s="1">
        <v>-1.994</v>
      </c>
      <c r="J224" s="1">
        <v>2.8000000000000682</v>
      </c>
      <c r="K224" s="1">
        <v>-13.912000000000001</v>
      </c>
      <c r="L224" s="1">
        <v>0.93</v>
      </c>
      <c r="M224" s="1">
        <v>0</v>
      </c>
      <c r="N224" s="1">
        <v>-2.2200000000000131</v>
      </c>
      <c r="O224" s="1">
        <v>-1.109999999999999</v>
      </c>
      <c r="P224" s="1">
        <v>-0.73999999999999844</v>
      </c>
      <c r="Q224" s="1">
        <v>0</v>
      </c>
      <c r="R224" s="1">
        <v>-6.419999999999999</v>
      </c>
      <c r="S224" s="1">
        <v>-523.6</v>
      </c>
      <c r="T224" s="1">
        <v>0</v>
      </c>
      <c r="U224" s="1">
        <v>574.56000000000006</v>
      </c>
      <c r="V224" s="1">
        <v>-0.60000000000000853</v>
      </c>
      <c r="W224" s="1">
        <v>28.8</v>
      </c>
      <c r="X224" s="1">
        <v>-12</v>
      </c>
      <c r="Y224" s="1">
        <v>0.74000000000000909</v>
      </c>
      <c r="Z224" s="1">
        <v>0</v>
      </c>
      <c r="AA224" s="1">
        <v>-7.3599999999999568</v>
      </c>
      <c r="AB224" s="1">
        <v>-7.3199999999999932</v>
      </c>
      <c r="AC224" s="1">
        <v>53.88</v>
      </c>
      <c r="AD224" s="1">
        <v>996</v>
      </c>
      <c r="AE224" s="1">
        <v>54</v>
      </c>
      <c r="AF224" s="1">
        <v>-26.88</v>
      </c>
      <c r="AG224" s="1">
        <v>-11.200000000000021</v>
      </c>
      <c r="AH224" s="1">
        <v>-1.120000000000005</v>
      </c>
      <c r="AI224" s="1">
        <v>-39.6</v>
      </c>
      <c r="AJ224" s="1">
        <v>0</v>
      </c>
      <c r="AK224" s="1">
        <v>-10.8</v>
      </c>
      <c r="AL224" s="1">
        <v>-42.78000000000003</v>
      </c>
      <c r="AM224" s="1">
        <v>-33.200000000000003</v>
      </c>
      <c r="AN224" s="1">
        <v>0</v>
      </c>
      <c r="AO224" s="1">
        <v>477</v>
      </c>
      <c r="AP224" s="1">
        <v>-0.48000000000000043</v>
      </c>
      <c r="AQ224" s="1">
        <v>0</v>
      </c>
      <c r="AR224" s="1">
        <v>-1.399999999999977</v>
      </c>
      <c r="AS224" s="1">
        <v>26.582000000000001</v>
      </c>
      <c r="AT224" s="1">
        <v>83.415999999999997</v>
      </c>
      <c r="AU224" s="1">
        <v>0.42900000000000033</v>
      </c>
      <c r="AV224" s="1">
        <v>0</v>
      </c>
      <c r="AW224" s="1">
        <v>0</v>
      </c>
      <c r="AX224" s="1">
        <v>-15.228</v>
      </c>
      <c r="AY224" s="1">
        <v>1512.25</v>
      </c>
      <c r="AZ224" s="1">
        <v>-0.75</v>
      </c>
      <c r="BA224" s="1">
        <v>172.75</v>
      </c>
      <c r="BB224" s="1">
        <v>907.89800000000002</v>
      </c>
      <c r="BC224" s="1">
        <v>0</v>
      </c>
      <c r="BD224" s="1">
        <v>382.5</v>
      </c>
      <c r="BE224" s="1">
        <v>27</v>
      </c>
      <c r="BF224" s="1">
        <v>-0.8</v>
      </c>
      <c r="BG224" s="1">
        <v>96</v>
      </c>
      <c r="BH224" s="1">
        <v>110.8</v>
      </c>
      <c r="BI224" s="1">
        <v>-12</v>
      </c>
      <c r="BJ224" s="1">
        <v>549</v>
      </c>
      <c r="BK224" s="1">
        <v>28</v>
      </c>
      <c r="BL224" s="1">
        <v>14</v>
      </c>
      <c r="BM224" s="1">
        <v>942.25</v>
      </c>
      <c r="BN224" s="1">
        <v>-18.875</v>
      </c>
      <c r="BO224" s="1">
        <v>-78.200000000000045</v>
      </c>
      <c r="BP224" s="1">
        <v>8</v>
      </c>
      <c r="BQ224" s="1">
        <v>0</v>
      </c>
      <c r="BR224" s="1">
        <v>0</v>
      </c>
      <c r="BS224" s="1">
        <v>70</v>
      </c>
      <c r="BT224" s="1">
        <v>-8</v>
      </c>
      <c r="BU224" s="1">
        <v>-1.2</v>
      </c>
      <c r="BV224" s="1">
        <v>-7.5</v>
      </c>
      <c r="BW224" s="1">
        <v>-110.25</v>
      </c>
      <c r="BX224" s="1">
        <v>95</v>
      </c>
      <c r="BY224" s="1">
        <v>1.2</v>
      </c>
      <c r="BZ224" s="1">
        <v>-8.1000000000000014</v>
      </c>
      <c r="CA224" s="1">
        <v>-1.259999999999998</v>
      </c>
      <c r="CB224" s="1">
        <v>-3.48</v>
      </c>
      <c r="CC224" s="1">
        <v>0</v>
      </c>
      <c r="CD224" s="1">
        <v>-1930.5</v>
      </c>
      <c r="CE224" s="1">
        <v>1486.2</v>
      </c>
      <c r="CF224" s="1">
        <v>0</v>
      </c>
      <c r="CG224" s="1">
        <v>1693.44</v>
      </c>
      <c r="CH224" s="1">
        <v>3</v>
      </c>
      <c r="CI224" s="1">
        <v>-3.5999999999999939</v>
      </c>
      <c r="CJ224" s="1">
        <v>-2.4000000000000061</v>
      </c>
      <c r="CK224" s="1">
        <v>0</v>
      </c>
      <c r="CL224" s="1">
        <v>-7.8000000000000114</v>
      </c>
      <c r="CM224" s="1">
        <v>-8.7999999999999972</v>
      </c>
      <c r="CN224" s="1">
        <v>-17.2</v>
      </c>
      <c r="CO224" s="1">
        <v>0</v>
      </c>
      <c r="CP224" s="1">
        <v>-3.5</v>
      </c>
      <c r="CQ224" s="1">
        <v>0</v>
      </c>
      <c r="CR224" s="1">
        <v>5</v>
      </c>
      <c r="CS224" s="1">
        <v>-9.6</v>
      </c>
      <c r="CT224" s="1">
        <v>-10.400000000000009</v>
      </c>
      <c r="CU224" s="1">
        <v>1001.16</v>
      </c>
      <c r="CW224" s="1">
        <v>586.98</v>
      </c>
      <c r="CX224" s="1">
        <v>-1.08</v>
      </c>
      <c r="CY224" s="1">
        <v>-7.1999999999999886</v>
      </c>
      <c r="CZ224" s="1">
        <v>-9.9000000000000057</v>
      </c>
      <c r="DA224" s="1">
        <v>-14</v>
      </c>
      <c r="DB224" s="1">
        <v>-62.25</v>
      </c>
      <c r="DC224" s="1">
        <v>446.5</v>
      </c>
      <c r="DD224" s="1">
        <v>-43.5</v>
      </c>
      <c r="DE224" s="1">
        <v>-1.1999999999999991</v>
      </c>
      <c r="DF224" s="1">
        <v>1437</v>
      </c>
      <c r="DG224" s="1">
        <v>13.5</v>
      </c>
      <c r="DH224" s="1">
        <v>639</v>
      </c>
      <c r="DI224" s="1">
        <v>-8.5999999999999943</v>
      </c>
      <c r="DJ224" s="1">
        <v>-1278.5</v>
      </c>
      <c r="DK224" s="1">
        <v>-188</v>
      </c>
      <c r="DL224" s="1">
        <v>-9</v>
      </c>
      <c r="DM224" s="1">
        <v>50.5</v>
      </c>
      <c r="DN224" s="1">
        <v>-13</v>
      </c>
      <c r="DO224" s="1">
        <v>-142</v>
      </c>
      <c r="DP224" s="1">
        <v>-130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9610.4590000000026</v>
      </c>
      <c r="DX224" s="1" t="s">
        <v>509</v>
      </c>
    </row>
    <row r="225" spans="1:128" x14ac:dyDescent="0.2">
      <c r="A225" s="2" t="s">
        <v>510</v>
      </c>
      <c r="B225" s="1">
        <v>-19.315999999999999</v>
      </c>
      <c r="C225" s="1">
        <v>0.04</v>
      </c>
      <c r="D225" s="1">
        <v>3.4000000000000002E-2</v>
      </c>
      <c r="E225" s="1">
        <v>-3.4119999999999999</v>
      </c>
      <c r="F225" s="1">
        <v>-29.97</v>
      </c>
      <c r="G225" s="1">
        <v>0</v>
      </c>
      <c r="H225" s="1">
        <v>0</v>
      </c>
      <c r="I225" s="1">
        <v>-9.4079999999999995</v>
      </c>
      <c r="J225" s="1">
        <v>-152.32</v>
      </c>
      <c r="K225" s="1">
        <v>0</v>
      </c>
      <c r="L225" s="1">
        <v>0</v>
      </c>
      <c r="M225" s="1">
        <v>0</v>
      </c>
      <c r="N225" s="1">
        <v>-8.8800000000000008</v>
      </c>
      <c r="O225" s="1">
        <v>0</v>
      </c>
      <c r="P225" s="1">
        <v>-14.8</v>
      </c>
      <c r="Q225" s="1">
        <v>-94.08</v>
      </c>
      <c r="R225" s="1">
        <v>0</v>
      </c>
      <c r="S225" s="1">
        <v>-1247.68</v>
      </c>
      <c r="T225" s="1">
        <v>0</v>
      </c>
      <c r="U225" s="1">
        <v>-43.2</v>
      </c>
      <c r="V225" s="1">
        <v>-9.6</v>
      </c>
      <c r="W225" s="1">
        <v>0</v>
      </c>
      <c r="X225" s="1">
        <v>0</v>
      </c>
      <c r="Y225" s="1">
        <v>-135.41999999999999</v>
      </c>
      <c r="Z225" s="1">
        <v>0</v>
      </c>
      <c r="AA225" s="1">
        <v>-25.759999999999991</v>
      </c>
      <c r="AB225" s="1">
        <v>-62.4</v>
      </c>
      <c r="AC225" s="1">
        <v>-24</v>
      </c>
      <c r="AD225" s="1">
        <v>0</v>
      </c>
      <c r="AE225" s="1">
        <v>0</v>
      </c>
      <c r="AF225" s="1">
        <v>0</v>
      </c>
      <c r="AG225" s="1">
        <v>-13.44</v>
      </c>
      <c r="AH225" s="1">
        <v>-6.72</v>
      </c>
      <c r="AI225" s="1">
        <v>278.39999999999992</v>
      </c>
      <c r="AJ225" s="1">
        <v>0</v>
      </c>
      <c r="AK225" s="1">
        <v>-316.8</v>
      </c>
      <c r="AL225" s="1">
        <v>-66.239999999999995</v>
      </c>
      <c r="AM225" s="1">
        <v>291.59999999999991</v>
      </c>
      <c r="AN225" s="1">
        <v>0</v>
      </c>
      <c r="AO225" s="1">
        <v>0</v>
      </c>
      <c r="AP225" s="1">
        <v>-3.6</v>
      </c>
      <c r="AQ225" s="1">
        <v>0</v>
      </c>
      <c r="AR225" s="1">
        <v>-4.16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-43</v>
      </c>
      <c r="AZ225" s="1">
        <v>-21</v>
      </c>
      <c r="BA225" s="1">
        <v>0</v>
      </c>
      <c r="BB225" s="1">
        <v>-20.8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-1</v>
      </c>
      <c r="BL225" s="1">
        <v>-3.4</v>
      </c>
      <c r="BM225" s="1">
        <v>-49</v>
      </c>
      <c r="BN225" s="1">
        <v>0</v>
      </c>
      <c r="BO225" s="1">
        <v>-59.2</v>
      </c>
      <c r="BP225" s="1">
        <v>-8</v>
      </c>
      <c r="BQ225" s="1">
        <v>0</v>
      </c>
      <c r="BR225" s="1">
        <v>-7.2</v>
      </c>
      <c r="BS225" s="1">
        <v>0</v>
      </c>
      <c r="BT225" s="1">
        <v>0</v>
      </c>
      <c r="BU225" s="1">
        <v>0</v>
      </c>
      <c r="BV225" s="1">
        <v>-226.5</v>
      </c>
      <c r="BW225" s="1">
        <v>-72</v>
      </c>
      <c r="BX225" s="1">
        <v>-192</v>
      </c>
      <c r="BY225" s="1">
        <v>0</v>
      </c>
      <c r="BZ225" s="1">
        <v>-14.03999999999996</v>
      </c>
      <c r="CA225" s="1">
        <v>0</v>
      </c>
      <c r="CB225" s="1">
        <v>-1.8</v>
      </c>
      <c r="CC225" s="1">
        <v>0</v>
      </c>
      <c r="CD225" s="1">
        <v>-51</v>
      </c>
      <c r="CE225" s="1">
        <v>-794.39999999999964</v>
      </c>
      <c r="CF225" s="1">
        <v>0</v>
      </c>
      <c r="CG225" s="1">
        <v>-113.4</v>
      </c>
      <c r="CH225" s="1">
        <v>-31.5</v>
      </c>
      <c r="CI225" s="1">
        <v>0</v>
      </c>
      <c r="CJ225" s="1">
        <v>0</v>
      </c>
      <c r="CK225" s="1">
        <v>0</v>
      </c>
      <c r="CL225" s="1">
        <v>-25.2</v>
      </c>
      <c r="CM225" s="1">
        <v>-19.2</v>
      </c>
      <c r="CN225" s="1">
        <v>-8.4</v>
      </c>
      <c r="CO225" s="1">
        <v>0</v>
      </c>
      <c r="CP225" s="1">
        <v>0</v>
      </c>
      <c r="CQ225" s="1">
        <v>0</v>
      </c>
      <c r="CR225" s="1">
        <v>-3</v>
      </c>
      <c r="CS225" s="1">
        <v>0</v>
      </c>
      <c r="CT225" s="1">
        <v>-291.60000000000002</v>
      </c>
      <c r="CU225" s="1">
        <v>2.0000000000010228E-2</v>
      </c>
      <c r="CW225" s="1">
        <v>-16.2</v>
      </c>
      <c r="CX225" s="1">
        <v>0</v>
      </c>
      <c r="CY225" s="1">
        <v>-16.2</v>
      </c>
      <c r="CZ225" s="1">
        <v>-5.4</v>
      </c>
      <c r="DA225" s="1">
        <v>-40.25</v>
      </c>
      <c r="DB225" s="1">
        <v>117</v>
      </c>
      <c r="DC225" s="1">
        <v>-270</v>
      </c>
      <c r="DD225" s="1">
        <v>0</v>
      </c>
      <c r="DE225" s="1">
        <v>0</v>
      </c>
      <c r="DF225" s="1">
        <v>0</v>
      </c>
      <c r="DG225" s="1">
        <v>0</v>
      </c>
      <c r="DH225" s="1">
        <v>1926</v>
      </c>
      <c r="DI225" s="1">
        <v>-10.8</v>
      </c>
      <c r="DJ225" s="1">
        <v>1257</v>
      </c>
      <c r="DK225" s="1">
        <v>0</v>
      </c>
      <c r="DL225" s="1">
        <v>0</v>
      </c>
      <c r="DM225" s="1">
        <v>0</v>
      </c>
      <c r="DN225" s="1">
        <v>0</v>
      </c>
      <c r="DO225" s="1">
        <v>0</v>
      </c>
      <c r="DP225" s="1">
        <v>378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-458.60199999999901</v>
      </c>
      <c r="DX225" s="1" t="s">
        <v>510</v>
      </c>
    </row>
    <row r="226" spans="1:128" x14ac:dyDescent="0.2">
      <c r="A226" s="2" t="s">
        <v>511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511</v>
      </c>
    </row>
    <row r="227" spans="1:128" x14ac:dyDescent="0.2">
      <c r="A227" s="2" t="s">
        <v>512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512</v>
      </c>
    </row>
    <row r="228" spans="1:128" x14ac:dyDescent="0.2">
      <c r="A228" s="2" t="s">
        <v>513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513</v>
      </c>
    </row>
    <row r="229" spans="1:128" x14ac:dyDescent="0.2">
      <c r="A229" s="2" t="s">
        <v>514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514</v>
      </c>
    </row>
    <row r="230" spans="1:128" x14ac:dyDescent="0.2">
      <c r="A230" s="2"/>
    </row>
    <row r="231" spans="1:128" x14ac:dyDescent="0.2">
      <c r="A231" s="2" t="s">
        <v>515</v>
      </c>
    </row>
    <row r="232" spans="1:128" x14ac:dyDescent="0.2">
      <c r="A232" s="2" t="s">
        <v>516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516</v>
      </c>
    </row>
    <row r="233" spans="1:128" x14ac:dyDescent="0.2">
      <c r="A233" s="2" t="s">
        <v>517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517</v>
      </c>
    </row>
    <row r="234" spans="1:128" x14ac:dyDescent="0.2">
      <c r="A234" s="2" t="s">
        <v>518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518</v>
      </c>
    </row>
    <row r="235" spans="1:128" x14ac:dyDescent="0.2">
      <c r="A235" s="2" t="s">
        <v>519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519</v>
      </c>
    </row>
    <row r="236" spans="1:128" x14ac:dyDescent="0.2">
      <c r="A236" s="2" t="s">
        <v>520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520</v>
      </c>
    </row>
    <row r="237" spans="1:128" x14ac:dyDescent="0.2">
      <c r="A237" s="2" t="s">
        <v>521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522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522</v>
      </c>
    </row>
    <row r="242" spans="1:130" x14ac:dyDescent="0.2">
      <c r="A242" s="2" t="s">
        <v>523</v>
      </c>
    </row>
    <row r="243" spans="1:130" x14ac:dyDescent="0.2">
      <c r="A243" s="2"/>
      <c r="B243" s="1" t="s">
        <v>148</v>
      </c>
      <c r="E243" s="1" t="s">
        <v>524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525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526</v>
      </c>
      <c r="T243" s="1" t="s">
        <v>193</v>
      </c>
      <c r="U243" s="1" t="s">
        <v>276</v>
      </c>
      <c r="V243" s="1" t="s">
        <v>279</v>
      </c>
      <c r="Y243" s="1" t="s">
        <v>527</v>
      </c>
      <c r="Z243" s="1" t="s">
        <v>285</v>
      </c>
      <c r="AA243" s="1" t="s">
        <v>283</v>
      </c>
      <c r="AB243" s="1" t="s">
        <v>528</v>
      </c>
      <c r="AD243" s="1" t="s">
        <v>288</v>
      </c>
      <c r="AG243" s="1" t="s">
        <v>289</v>
      </c>
      <c r="AL243" s="1" t="s">
        <v>529</v>
      </c>
      <c r="AM243" s="1" t="s">
        <v>297</v>
      </c>
      <c r="AO243" s="1" t="s">
        <v>530</v>
      </c>
      <c r="AP243" s="1" t="s">
        <v>298</v>
      </c>
      <c r="AQ243" s="1" t="s">
        <v>293</v>
      </c>
      <c r="AR243" s="1" t="s">
        <v>531</v>
      </c>
      <c r="AS243" s="1" t="s">
        <v>217</v>
      </c>
      <c r="AT243" s="1" t="s">
        <v>532</v>
      </c>
      <c r="AU243" s="1" t="s">
        <v>532</v>
      </c>
      <c r="AV243" s="1" t="s">
        <v>533</v>
      </c>
      <c r="AW243" s="1" t="s">
        <v>534</v>
      </c>
      <c r="AX243" s="1" t="s">
        <v>220</v>
      </c>
      <c r="AY243" s="1" t="s">
        <v>219</v>
      </c>
      <c r="AZ243" s="1" t="s">
        <v>535</v>
      </c>
      <c r="BA243" s="1" t="s">
        <v>536</v>
      </c>
      <c r="BB243" s="1" t="s">
        <v>537</v>
      </c>
      <c r="BC243" s="1" t="s">
        <v>538</v>
      </c>
      <c r="BD243" s="1" t="s">
        <v>539</v>
      </c>
      <c r="BE243" s="1" t="s">
        <v>540</v>
      </c>
      <c r="BK243" s="1" t="s">
        <v>541</v>
      </c>
      <c r="BL243" s="1" t="s">
        <v>211</v>
      </c>
      <c r="BM243" s="1" t="s">
        <v>206</v>
      </c>
      <c r="BO243" s="1" t="s">
        <v>208</v>
      </c>
      <c r="BQ243" s="1" t="s">
        <v>542</v>
      </c>
      <c r="BU243" s="1" t="s">
        <v>543</v>
      </c>
      <c r="BV243" s="1" t="s">
        <v>544</v>
      </c>
      <c r="BW243" s="1" t="s">
        <v>545</v>
      </c>
      <c r="BX243" s="1" t="s">
        <v>546</v>
      </c>
      <c r="BZ243" s="1" t="s">
        <v>547</v>
      </c>
      <c r="CA243" s="1" t="s">
        <v>548</v>
      </c>
      <c r="CD243" s="1" t="s">
        <v>549</v>
      </c>
      <c r="CE243" s="1" t="s">
        <v>550</v>
      </c>
      <c r="CG243" s="1" t="s">
        <v>551</v>
      </c>
      <c r="CH243" s="1" t="s">
        <v>552</v>
      </c>
      <c r="CK243" s="1" t="s">
        <v>553</v>
      </c>
      <c r="CO243" s="1" t="s">
        <v>554</v>
      </c>
      <c r="CP243" s="1" t="s">
        <v>221</v>
      </c>
      <c r="CR243" s="1" t="s">
        <v>555</v>
      </c>
      <c r="CT243" s="1" t="s">
        <v>194</v>
      </c>
      <c r="CU243" s="1" t="s">
        <v>556</v>
      </c>
      <c r="CW243" s="1" t="s">
        <v>261</v>
      </c>
      <c r="CY243" s="1" t="s">
        <v>260</v>
      </c>
      <c r="CZ243" s="1" t="s">
        <v>557</v>
      </c>
      <c r="DA243" s="1" t="s">
        <v>253</v>
      </c>
      <c r="DB243" s="1" t="s">
        <v>254</v>
      </c>
      <c r="DC243" s="1" t="s">
        <v>271</v>
      </c>
      <c r="DD243" s="1" t="s">
        <v>558</v>
      </c>
      <c r="DF243" s="1" t="s">
        <v>559</v>
      </c>
      <c r="DG243" s="1" t="s">
        <v>257</v>
      </c>
      <c r="DH243" s="1" t="s">
        <v>256</v>
      </c>
      <c r="DJ243" s="1" t="s">
        <v>282</v>
      </c>
      <c r="DK243" s="1" t="s">
        <v>560</v>
      </c>
      <c r="DO243" s="1" t="s">
        <v>272</v>
      </c>
      <c r="DP243" s="1" t="s">
        <v>200</v>
      </c>
      <c r="DQ243" s="1" t="s">
        <v>198</v>
      </c>
      <c r="DR243" s="1" t="s">
        <v>561</v>
      </c>
      <c r="DS243" s="1" t="s">
        <v>197</v>
      </c>
      <c r="DT243" s="1" t="s">
        <v>562</v>
      </c>
      <c r="DU243" s="1" t="s">
        <v>563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564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565</v>
      </c>
      <c r="AM244" s="1" t="s">
        <v>415</v>
      </c>
      <c r="AO244" s="1" t="s">
        <v>566</v>
      </c>
      <c r="AP244" s="1" t="s">
        <v>416</v>
      </c>
      <c r="AQ244" s="1" t="s">
        <v>411</v>
      </c>
      <c r="AR244" s="1" t="s">
        <v>567</v>
      </c>
      <c r="AS244" s="1" t="s">
        <v>339</v>
      </c>
      <c r="AT244" s="1" t="s">
        <v>568</v>
      </c>
      <c r="AU244" s="1" t="s">
        <v>568</v>
      </c>
      <c r="AV244" s="1" t="s">
        <v>569</v>
      </c>
      <c r="AW244" s="1" t="s">
        <v>570</v>
      </c>
      <c r="AX244" s="1" t="s">
        <v>342</v>
      </c>
      <c r="AY244" s="1" t="s">
        <v>341</v>
      </c>
      <c r="AZ244" s="1" t="s">
        <v>571</v>
      </c>
      <c r="BA244" s="1" t="s">
        <v>352</v>
      </c>
      <c r="BB244" s="1" t="s">
        <v>363</v>
      </c>
      <c r="BC244" s="1" t="s">
        <v>572</v>
      </c>
      <c r="BD244" s="1" t="s">
        <v>338</v>
      </c>
      <c r="BE244" s="1" t="s">
        <v>573</v>
      </c>
      <c r="BK244" s="1" t="s">
        <v>574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575</v>
      </c>
      <c r="BX244" s="1" t="s">
        <v>576</v>
      </c>
      <c r="BZ244" s="1" t="s">
        <v>351</v>
      </c>
      <c r="CA244" s="1" t="s">
        <v>577</v>
      </c>
      <c r="CD244" s="1" t="s">
        <v>355</v>
      </c>
      <c r="CE244" s="1" t="s">
        <v>368</v>
      </c>
      <c r="CG244" s="1" t="s">
        <v>366</v>
      </c>
      <c r="CH244" s="1" t="s">
        <v>578</v>
      </c>
      <c r="CK244" s="1" t="s">
        <v>579</v>
      </c>
      <c r="CO244" s="1">
        <v>327192013</v>
      </c>
      <c r="CP244" s="1" t="s">
        <v>343</v>
      </c>
      <c r="CR244" s="1" t="s">
        <v>580</v>
      </c>
      <c r="CT244" s="1" t="s">
        <v>317</v>
      </c>
      <c r="CU244" s="1" t="s">
        <v>581</v>
      </c>
      <c r="CW244" s="1" t="s">
        <v>381</v>
      </c>
      <c r="CY244" s="1" t="s">
        <v>380</v>
      </c>
      <c r="CZ244" s="1" t="s">
        <v>582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583</v>
      </c>
      <c r="DG244" s="1" t="s">
        <v>377</v>
      </c>
      <c r="DH244" s="1" t="s">
        <v>376</v>
      </c>
      <c r="DJ244" s="1" t="s">
        <v>401</v>
      </c>
      <c r="DK244" s="1" t="s">
        <v>584</v>
      </c>
      <c r="DO244" s="1" t="s">
        <v>391</v>
      </c>
      <c r="DP244" s="1" t="s">
        <v>322</v>
      </c>
      <c r="DQ244" s="1" t="s">
        <v>320</v>
      </c>
      <c r="DR244" s="1" t="s">
        <v>585</v>
      </c>
      <c r="DS244" s="1" t="s">
        <v>319</v>
      </c>
      <c r="DT244" s="1" t="s">
        <v>586</v>
      </c>
      <c r="DU244" s="1" t="s">
        <v>587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588</v>
      </c>
      <c r="E280" s="1" t="s">
        <v>589</v>
      </c>
      <c r="F280" s="1" t="s">
        <v>184</v>
      </c>
      <c r="I280" s="1" t="s">
        <v>526</v>
      </c>
      <c r="N280" s="1" t="s">
        <v>276</v>
      </c>
      <c r="P280" s="1" t="s">
        <v>590</v>
      </c>
      <c r="Q280" s="1" t="s">
        <v>528</v>
      </c>
      <c r="Y280" s="1" t="s">
        <v>289</v>
      </c>
      <c r="Z280" s="1" t="s">
        <v>591</v>
      </c>
      <c r="AA280" s="1" t="s">
        <v>592</v>
      </c>
      <c r="AL280" s="1" t="s">
        <v>298</v>
      </c>
      <c r="AQ280" s="1" t="s">
        <v>593</v>
      </c>
      <c r="AR280" s="1" t="s">
        <v>594</v>
      </c>
      <c r="AX280" s="1" t="s">
        <v>595</v>
      </c>
      <c r="AY280" s="1" t="s">
        <v>538</v>
      </c>
      <c r="BA280" s="1" t="s">
        <v>596</v>
      </c>
      <c r="BB280" s="1" t="s">
        <v>597</v>
      </c>
      <c r="BC280" s="1" t="s">
        <v>598</v>
      </c>
      <c r="BE280" s="1" t="s">
        <v>543</v>
      </c>
      <c r="BL280" s="1" t="s">
        <v>599</v>
      </c>
      <c r="BM280" s="1" t="s">
        <v>599</v>
      </c>
      <c r="BO280" s="1" t="s">
        <v>550</v>
      </c>
      <c r="BQ280" s="1" t="s">
        <v>600</v>
      </c>
      <c r="BU280" s="1" t="s">
        <v>601</v>
      </c>
      <c r="BZ280" s="1" t="s">
        <v>602</v>
      </c>
      <c r="CA280" s="1" t="s">
        <v>602</v>
      </c>
      <c r="CD280" s="1" t="s">
        <v>603</v>
      </c>
      <c r="CE280" s="1" t="s">
        <v>604</v>
      </c>
      <c r="CO280" s="1" t="s">
        <v>194</v>
      </c>
      <c r="CR280" s="1" t="s">
        <v>605</v>
      </c>
      <c r="CT280" s="1" t="s">
        <v>606</v>
      </c>
      <c r="CW280" s="1" t="s">
        <v>607</v>
      </c>
      <c r="CY280" s="1" t="s">
        <v>557</v>
      </c>
      <c r="CZ280" s="1" t="s">
        <v>608</v>
      </c>
      <c r="DA280" s="1" t="s">
        <v>271</v>
      </c>
      <c r="DB280" s="1" t="s">
        <v>609</v>
      </c>
      <c r="DC280" s="1" t="s">
        <v>610</v>
      </c>
      <c r="DG280" s="1" t="s">
        <v>282</v>
      </c>
      <c r="DH280" s="1" t="s">
        <v>611</v>
      </c>
      <c r="DJ280" s="1" t="s">
        <v>612</v>
      </c>
      <c r="DK280" s="1" t="s">
        <v>195</v>
      </c>
      <c r="DP280" s="1" t="s">
        <v>613</v>
      </c>
      <c r="DQ280" s="1" t="s">
        <v>192</v>
      </c>
      <c r="DR280" s="1" t="s">
        <v>614</v>
      </c>
      <c r="DV280" s="1" t="s">
        <v>615</v>
      </c>
      <c r="DW280" s="1" t="s">
        <v>616</v>
      </c>
    </row>
    <row r="281" spans="1:128" x14ac:dyDescent="0.2">
      <c r="A281" s="2" t="s">
        <v>617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-16374.189000000009</v>
      </c>
    </row>
    <row r="282" spans="1:128" x14ac:dyDescent="0.2">
      <c r="A282" s="2" t="s">
        <v>618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47414.857999999993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83203125" style="1" customWidth="1"/>
    <col min="2" max="1025" width="8.5" style="1" customWidth="1"/>
  </cols>
  <sheetData>
    <row r="1" spans="1:2" x14ac:dyDescent="0.2">
      <c r="A1" s="34" t="s">
        <v>672</v>
      </c>
      <c r="B1" s="34" t="s">
        <v>672</v>
      </c>
    </row>
    <row r="2" spans="1:2" x14ac:dyDescent="0.2">
      <c r="A2" s="34" t="s">
        <v>226</v>
      </c>
      <c r="B2" s="34" t="s">
        <v>647</v>
      </c>
    </row>
    <row r="3" spans="1:2" x14ac:dyDescent="0.2">
      <c r="A3" s="34" t="s">
        <v>225</v>
      </c>
      <c r="B3" s="34" t="s">
        <v>647</v>
      </c>
    </row>
    <row r="4" spans="1:2" x14ac:dyDescent="0.2">
      <c r="A4" s="34" t="s">
        <v>222</v>
      </c>
      <c r="B4" s="34" t="s">
        <v>647</v>
      </c>
    </row>
    <row r="5" spans="1:2" x14ac:dyDescent="0.2">
      <c r="A5" s="34" t="s">
        <v>223</v>
      </c>
      <c r="B5" s="34" t="s">
        <v>647</v>
      </c>
    </row>
    <row r="6" spans="1:2" x14ac:dyDescent="0.2">
      <c r="A6" s="34" t="s">
        <v>224</v>
      </c>
      <c r="B6" s="34" t="s">
        <v>647</v>
      </c>
    </row>
    <row r="7" spans="1:2" x14ac:dyDescent="0.2">
      <c r="A7" s="34" t="s">
        <v>217</v>
      </c>
      <c r="B7" s="34" t="s">
        <v>637</v>
      </c>
    </row>
    <row r="8" spans="1:2" x14ac:dyDescent="0.2">
      <c r="A8" s="34" t="s">
        <v>213</v>
      </c>
      <c r="B8" s="34" t="s">
        <v>637</v>
      </c>
    </row>
    <row r="9" spans="1:2" x14ac:dyDescent="0.2">
      <c r="A9" s="34" t="s">
        <v>220</v>
      </c>
      <c r="B9" s="34" t="s">
        <v>640</v>
      </c>
    </row>
    <row r="10" spans="1:2" x14ac:dyDescent="0.2">
      <c r="A10" s="34" t="s">
        <v>215</v>
      </c>
      <c r="B10" s="34" t="s">
        <v>637</v>
      </c>
    </row>
    <row r="11" spans="1:2" x14ac:dyDescent="0.2">
      <c r="A11" s="34" t="s">
        <v>219</v>
      </c>
      <c r="B11" s="34" t="s">
        <v>640</v>
      </c>
    </row>
    <row r="12" spans="1:2" x14ac:dyDescent="0.2">
      <c r="A12" s="34" t="s">
        <v>228</v>
      </c>
      <c r="B12" s="34" t="s">
        <v>640</v>
      </c>
    </row>
    <row r="13" spans="1:2" x14ac:dyDescent="0.2">
      <c r="A13" s="34" t="s">
        <v>212</v>
      </c>
      <c r="B13" s="34" t="s">
        <v>630</v>
      </c>
    </row>
    <row r="14" spans="1:2" x14ac:dyDescent="0.2">
      <c r="A14" s="34" t="s">
        <v>214</v>
      </c>
      <c r="B14" s="34" t="s">
        <v>637</v>
      </c>
    </row>
    <row r="15" spans="1:2" x14ac:dyDescent="0.2">
      <c r="A15" s="34" t="s">
        <v>539</v>
      </c>
      <c r="B15" s="34" t="s">
        <v>637</v>
      </c>
    </row>
    <row r="16" spans="1:2" x14ac:dyDescent="0.2">
      <c r="A16" s="34" t="s">
        <v>216</v>
      </c>
      <c r="B16" s="34" t="s">
        <v>637</v>
      </c>
    </row>
    <row r="17" spans="1:2" x14ac:dyDescent="0.2">
      <c r="A17" s="34" t="s">
        <v>205</v>
      </c>
      <c r="B17" s="34" t="s">
        <v>640</v>
      </c>
    </row>
    <row r="18" spans="1:2" x14ac:dyDescent="0.2">
      <c r="A18" s="34" t="s">
        <v>210</v>
      </c>
      <c r="B18" s="34" t="s">
        <v>637</v>
      </c>
    </row>
    <row r="19" spans="1:2" x14ac:dyDescent="0.2">
      <c r="A19" s="34" t="s">
        <v>218</v>
      </c>
      <c r="B19" s="34" t="s">
        <v>637</v>
      </c>
    </row>
    <row r="20" spans="1:2" x14ac:dyDescent="0.2">
      <c r="A20" s="34" t="s">
        <v>204</v>
      </c>
      <c r="B20" s="34" t="s">
        <v>637</v>
      </c>
    </row>
    <row r="21" spans="1:2" x14ac:dyDescent="0.2">
      <c r="A21" s="34" t="s">
        <v>211</v>
      </c>
      <c r="B21" s="34" t="s">
        <v>640</v>
      </c>
    </row>
    <row r="22" spans="1:2" x14ac:dyDescent="0.2">
      <c r="A22" s="34" t="s">
        <v>206</v>
      </c>
      <c r="B22" s="34" t="s">
        <v>640</v>
      </c>
    </row>
    <row r="23" spans="1:2" x14ac:dyDescent="0.2">
      <c r="A23" s="34" t="s">
        <v>207</v>
      </c>
      <c r="B23" s="34" t="s">
        <v>640</v>
      </c>
    </row>
    <row r="24" spans="1:2" x14ac:dyDescent="0.2">
      <c r="A24" s="34" t="s">
        <v>208</v>
      </c>
      <c r="B24" s="34" t="s">
        <v>640</v>
      </c>
    </row>
    <row r="25" spans="1:2" x14ac:dyDescent="0.2">
      <c r="A25" s="34" t="s">
        <v>209</v>
      </c>
      <c r="B25" s="34" t="s">
        <v>640</v>
      </c>
    </row>
    <row r="26" spans="1:2" x14ac:dyDescent="0.2">
      <c r="A26" s="34" t="s">
        <v>227</v>
      </c>
      <c r="B26" s="34" t="s">
        <v>640</v>
      </c>
    </row>
    <row r="27" spans="1:2" x14ac:dyDescent="0.2">
      <c r="A27" s="34" t="s">
        <v>221</v>
      </c>
      <c r="B27" s="34" t="s">
        <v>637</v>
      </c>
    </row>
    <row r="28" spans="1:2" x14ac:dyDescent="0.2">
      <c r="A28" s="34" t="s">
        <v>203</v>
      </c>
      <c r="B28" s="34" t="s">
        <v>640</v>
      </c>
    </row>
    <row r="29" spans="1:2" x14ac:dyDescent="0.2">
      <c r="A29" s="34" t="s">
        <v>196</v>
      </c>
      <c r="B29" s="34" t="s">
        <v>640</v>
      </c>
    </row>
    <row r="30" spans="1:2" x14ac:dyDescent="0.2">
      <c r="A30" s="34" t="s">
        <v>195</v>
      </c>
      <c r="B30" s="34" t="s">
        <v>637</v>
      </c>
    </row>
    <row r="31" spans="1:2" x14ac:dyDescent="0.2">
      <c r="A31" s="34" t="s">
        <v>200</v>
      </c>
      <c r="B31" s="34" t="s">
        <v>640</v>
      </c>
    </row>
    <row r="32" spans="1:2" x14ac:dyDescent="0.2">
      <c r="A32" s="34" t="s">
        <v>198</v>
      </c>
      <c r="B32" s="34" t="s">
        <v>640</v>
      </c>
    </row>
    <row r="33" spans="1:2" x14ac:dyDescent="0.2">
      <c r="A33" s="34" t="s">
        <v>197</v>
      </c>
      <c r="B33" s="34" t="s">
        <v>640</v>
      </c>
    </row>
    <row r="34" spans="1:2" x14ac:dyDescent="0.2">
      <c r="A34" s="34" t="s">
        <v>202</v>
      </c>
      <c r="B34" s="34" t="s">
        <v>630</v>
      </c>
    </row>
    <row r="35" spans="1:2" x14ac:dyDescent="0.2">
      <c r="A35" s="34" t="s">
        <v>563</v>
      </c>
      <c r="B35" s="34" t="s">
        <v>640</v>
      </c>
    </row>
    <row r="36" spans="1:2" x14ac:dyDescent="0.2">
      <c r="A36" s="34" t="s">
        <v>201</v>
      </c>
      <c r="B36" s="34" t="s">
        <v>640</v>
      </c>
    </row>
    <row r="37" spans="1:2" x14ac:dyDescent="0.2">
      <c r="A37" s="34" t="s">
        <v>199</v>
      </c>
      <c r="B37" s="34" t="s">
        <v>640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9" t="s">
        <v>672</v>
      </c>
    </row>
    <row r="2" spans="1:1" x14ac:dyDescent="0.2">
      <c r="A2" s="34" t="s">
        <v>643</v>
      </c>
    </row>
    <row r="3" spans="1:1" x14ac:dyDescent="0.2">
      <c r="A3" s="34" t="s">
        <v>630</v>
      </c>
    </row>
    <row r="4" spans="1:1" x14ac:dyDescent="0.2">
      <c r="A4" s="34" t="s">
        <v>637</v>
      </c>
    </row>
    <row r="5" spans="1:1" x14ac:dyDescent="0.2">
      <c r="A5" s="34" t="s">
        <v>645</v>
      </c>
    </row>
    <row r="6" spans="1:1" x14ac:dyDescent="0.2">
      <c r="A6" s="34" t="s">
        <v>647</v>
      </c>
    </row>
    <row r="7" spans="1:1" x14ac:dyDescent="0.2">
      <c r="A7" s="34" t="s">
        <v>640</v>
      </c>
    </row>
    <row r="8" spans="1:1" x14ac:dyDescent="0.2">
      <c r="A8" s="34" t="s">
        <v>634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1640625" style="1" customWidth="1"/>
    <col min="3" max="3" width="9.1640625" style="1" customWidth="1"/>
    <col min="4" max="4" width="62.1640625" style="1" customWidth="1"/>
    <col min="5" max="5" width="10.1640625" style="1" customWidth="1"/>
    <col min="6" max="7" width="10.1640625" style="3" customWidth="1"/>
    <col min="8" max="8" width="10.16406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619</v>
      </c>
      <c r="B1" s="6" t="s">
        <v>620</v>
      </c>
      <c r="C1" s="6" t="s">
        <v>160</v>
      </c>
      <c r="D1" s="6" t="s">
        <v>621</v>
      </c>
      <c r="E1" s="6" t="s">
        <v>622</v>
      </c>
      <c r="F1" s="7" t="s">
        <v>623</v>
      </c>
      <c r="G1" s="7" t="s">
        <v>624</v>
      </c>
      <c r="H1" s="6" t="s">
        <v>625</v>
      </c>
      <c r="I1" s="6"/>
      <c r="J1" s="6" t="s">
        <v>626</v>
      </c>
      <c r="K1" s="7" t="s">
        <v>627</v>
      </c>
      <c r="L1" s="8" t="s">
        <v>628</v>
      </c>
      <c r="M1" s="6" t="s">
        <v>629</v>
      </c>
      <c r="O1" s="9" t="s">
        <v>446</v>
      </c>
    </row>
    <row r="2" spans="1:19" ht="14.5" customHeight="1" x14ac:dyDescent="0.2">
      <c r="A2" s="41" t="s">
        <v>630</v>
      </c>
      <c r="B2" s="45" t="s">
        <v>631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-661.2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-661.2</v>
      </c>
      <c r="H2" s="25">
        <v>0</v>
      </c>
      <c r="J2" s="26">
        <v>850</v>
      </c>
      <c r="K2" s="26">
        <f>-(G2 + G3) / J2</f>
        <v>0.77788235294117647</v>
      </c>
      <c r="L2" s="26">
        <f>ROUND(K2, 0)</f>
        <v>1</v>
      </c>
      <c r="O2" s="10" t="s">
        <v>440</v>
      </c>
      <c r="R2" s="26" t="s">
        <v>632</v>
      </c>
      <c r="S2" s="26">
        <v>3</v>
      </c>
    </row>
    <row r="3" spans="1:19" x14ac:dyDescent="0.2">
      <c r="A3" s="43"/>
      <c r="B3" s="46" t="s">
        <v>633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19.039999999999988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2">
      <c r="A4" s="41" t="s">
        <v>634</v>
      </c>
      <c r="B4" s="44" t="s">
        <v>635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-106.5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-106.5</v>
      </c>
      <c r="H4" s="28">
        <v>0</v>
      </c>
      <c r="J4" s="26">
        <v>1000</v>
      </c>
      <c r="K4" s="26">
        <f>-(G4 + G5 + G6 + G7 + G8) / J4</f>
        <v>0.16200000000000001</v>
      </c>
      <c r="L4" s="26">
        <f>ROUND(K4, 0)</f>
        <v>0</v>
      </c>
      <c r="R4" s="26" t="s">
        <v>636</v>
      </c>
      <c r="S4" s="26">
        <v>4</v>
      </c>
    </row>
    <row r="5" spans="1:19" x14ac:dyDescent="0.2">
      <c r="A5" s="42"/>
      <c r="B5" s="42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-14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-14</v>
      </c>
      <c r="H5" s="28">
        <v>0</v>
      </c>
    </row>
    <row r="6" spans="1:19" x14ac:dyDescent="0.2">
      <c r="A6" s="42"/>
      <c r="B6" s="43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-11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-11</v>
      </c>
      <c r="H6" s="28">
        <v>0</v>
      </c>
    </row>
    <row r="7" spans="1:19" x14ac:dyDescent="0.2">
      <c r="A7" s="42"/>
      <c r="B7" s="40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-30.5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-30.5</v>
      </c>
      <c r="H7" s="29">
        <v>0</v>
      </c>
    </row>
    <row r="8" spans="1:19" x14ac:dyDescent="0.2">
      <c r="A8" s="43"/>
      <c r="B8" s="43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6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11" spans="1:19" x14ac:dyDescent="0.2">
      <c r="A11" s="41" t="s">
        <v>637</v>
      </c>
      <c r="B11" s="45" t="s">
        <v>631</v>
      </c>
      <c r="C11" s="25" t="s">
        <v>638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333.76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0</v>
      </c>
      <c r="H11" s="25">
        <v>0</v>
      </c>
      <c r="J11" s="26">
        <v>850</v>
      </c>
      <c r="K11" s="26">
        <f>-(G11 + G12 + G13 + G14 + G15 + G16 + G17 + G18 + G19 + G20) / J11</f>
        <v>1.7940705882352939</v>
      </c>
      <c r="L11" s="26">
        <f>ROUND(K11, 0)</f>
        <v>2</v>
      </c>
      <c r="R11" s="26" t="s">
        <v>639</v>
      </c>
      <c r="S11" s="26">
        <v>1</v>
      </c>
    </row>
    <row r="12" spans="1:19" x14ac:dyDescent="0.2">
      <c r="A12" s="42"/>
      <c r="B12" s="46" t="s">
        <v>633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-797.4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-797.4</v>
      </c>
      <c r="H12" s="27">
        <v>0</v>
      </c>
    </row>
    <row r="13" spans="1:19" x14ac:dyDescent="0.2">
      <c r="A13" s="42"/>
      <c r="B13" s="42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-115.1999999999998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-115.1999999999998</v>
      </c>
      <c r="H13" s="27">
        <v>0</v>
      </c>
    </row>
    <row r="14" spans="1:19" x14ac:dyDescent="0.2">
      <c r="A14" s="42"/>
      <c r="B14" s="42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12.6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2">
      <c r="A15" s="42"/>
      <c r="B15" s="42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71.679999999999993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0</v>
      </c>
      <c r="H15" s="27">
        <v>0</v>
      </c>
    </row>
    <row r="16" spans="1:19" x14ac:dyDescent="0.2">
      <c r="A16" s="42"/>
      <c r="B16" s="42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2">
      <c r="A17" s="42"/>
      <c r="B17" s="42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-122.36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-122.36</v>
      </c>
      <c r="H17" s="27">
        <v>0</v>
      </c>
    </row>
    <row r="18" spans="1:19" x14ac:dyDescent="0.2">
      <c r="A18" s="42"/>
      <c r="B18" s="42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-478.40000000000009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-478.40000000000009</v>
      </c>
      <c r="H18" s="27">
        <v>0</v>
      </c>
    </row>
    <row r="19" spans="1:19" x14ac:dyDescent="0.2">
      <c r="A19" s="42"/>
      <c r="B19" s="42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43.199999999999818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0</v>
      </c>
      <c r="H19" s="27">
        <v>0</v>
      </c>
    </row>
    <row r="20" spans="1:19" x14ac:dyDescent="0.2">
      <c r="A20" s="43"/>
      <c r="B20" s="43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-11.6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-11.6</v>
      </c>
      <c r="H20" s="27">
        <v>0</v>
      </c>
    </row>
    <row r="23" spans="1:19" x14ac:dyDescent="0.2">
      <c r="A23" s="41" t="s">
        <v>640</v>
      </c>
      <c r="B23" s="47" t="s">
        <v>641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-1428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-1428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5.2176470588235304</v>
      </c>
      <c r="L23" s="26">
        <f>ROUND(K23, 0)</f>
        <v>5</v>
      </c>
      <c r="R23" s="26" t="s">
        <v>642</v>
      </c>
      <c r="S23" s="26">
        <v>2</v>
      </c>
    </row>
    <row r="24" spans="1:19" x14ac:dyDescent="0.2">
      <c r="A24" s="42"/>
      <c r="B24" s="42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2.399999999999999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0</v>
      </c>
      <c r="H24" s="30">
        <v>0</v>
      </c>
    </row>
    <row r="25" spans="1:19" x14ac:dyDescent="0.2">
      <c r="A25" s="42"/>
      <c r="B25" s="42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2">
      <c r="A26" s="42"/>
      <c r="B26" s="43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2">
      <c r="A27" s="42"/>
      <c r="B27" s="45" t="s">
        <v>631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21.36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0</v>
      </c>
      <c r="H27" s="30">
        <v>0</v>
      </c>
    </row>
    <row r="28" spans="1:19" x14ac:dyDescent="0.2">
      <c r="A28" s="42"/>
      <c r="B28" s="42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103.9200000000001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0</v>
      </c>
      <c r="H28" s="25">
        <v>0</v>
      </c>
    </row>
    <row r="29" spans="1:19" x14ac:dyDescent="0.2">
      <c r="A29" s="42"/>
      <c r="B29" s="42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-13.2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-13.2</v>
      </c>
      <c r="H29" s="25">
        <v>0</v>
      </c>
    </row>
    <row r="30" spans="1:19" x14ac:dyDescent="0.2">
      <c r="A30" s="42"/>
      <c r="B30" s="42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-406.8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-406.8</v>
      </c>
      <c r="H30" s="25">
        <v>0</v>
      </c>
    </row>
    <row r="31" spans="1:19" x14ac:dyDescent="0.2">
      <c r="A31" s="42"/>
      <c r="B31" s="42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-199.22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-199.22</v>
      </c>
      <c r="H31" s="25">
        <v>0</v>
      </c>
    </row>
    <row r="32" spans="1:19" x14ac:dyDescent="0.2">
      <c r="A32" s="42"/>
      <c r="B32" s="42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-1305.92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-1305.92</v>
      </c>
      <c r="H32" s="25">
        <v>0</v>
      </c>
    </row>
    <row r="33" spans="1:19" x14ac:dyDescent="0.2">
      <c r="A33" s="42"/>
      <c r="B33" s="43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-614.93999999999994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-614.93999999999994</v>
      </c>
      <c r="H33" s="25">
        <v>0</v>
      </c>
    </row>
    <row r="34" spans="1:19" x14ac:dyDescent="0.2">
      <c r="A34" s="42"/>
      <c r="B34" s="46" t="s">
        <v>633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-232.08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-232.08</v>
      </c>
      <c r="H34" s="27">
        <v>0</v>
      </c>
    </row>
    <row r="35" spans="1:19" x14ac:dyDescent="0.2">
      <c r="A35" s="42"/>
      <c r="B35" s="42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-29.039999999999988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-29.039999999999988</v>
      </c>
      <c r="H35" s="27">
        <v>0</v>
      </c>
    </row>
    <row r="36" spans="1:19" x14ac:dyDescent="0.2">
      <c r="A36" s="42"/>
      <c r="B36" s="42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1.200000000000045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0</v>
      </c>
      <c r="H36" s="27">
        <v>0</v>
      </c>
    </row>
    <row r="37" spans="1:19" x14ac:dyDescent="0.2">
      <c r="A37" s="42"/>
      <c r="B37" s="42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35.999999999999993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0</v>
      </c>
      <c r="H37" s="27">
        <v>0</v>
      </c>
    </row>
    <row r="38" spans="1:19" x14ac:dyDescent="0.2">
      <c r="A38" s="42"/>
      <c r="B38" s="42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-205.8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-205.8</v>
      </c>
      <c r="H38" s="27">
        <v>0</v>
      </c>
    </row>
    <row r="39" spans="1:19" x14ac:dyDescent="0.2">
      <c r="A39" s="43"/>
      <c r="B39" s="43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684.48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0</v>
      </c>
      <c r="H39" s="27">
        <v>0</v>
      </c>
    </row>
    <row r="42" spans="1:19" x14ac:dyDescent="0.2">
      <c r="A42" s="41" t="s">
        <v>643</v>
      </c>
      <c r="B42" s="44" t="s">
        <v>635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-1268.2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-1268.2</v>
      </c>
      <c r="H42" s="28">
        <v>0</v>
      </c>
      <c r="J42" s="26">
        <v>1000</v>
      </c>
      <c r="K42" s="26">
        <f>-(G42 + G43 + G44 + G45 + G46 + G47 + G48 + G49 + G50 + G51 + G52 + G53 + G54 + G55 + G56) / J42</f>
        <v>8.4897999999999989</v>
      </c>
      <c r="L42" s="26">
        <f>ROUND(K42, 0)</f>
        <v>8</v>
      </c>
      <c r="R42" s="26" t="s">
        <v>644</v>
      </c>
      <c r="S42" s="26">
        <v>7</v>
      </c>
    </row>
    <row r="43" spans="1:19" x14ac:dyDescent="0.2">
      <c r="A43" s="42"/>
      <c r="B43" s="42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-214.8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-214.8</v>
      </c>
      <c r="H43" s="28">
        <v>0</v>
      </c>
    </row>
    <row r="44" spans="1:19" x14ac:dyDescent="0.2">
      <c r="A44" s="42"/>
      <c r="B44" s="42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-90.4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-90.4</v>
      </c>
      <c r="H44" s="28">
        <v>0</v>
      </c>
    </row>
    <row r="45" spans="1:19" x14ac:dyDescent="0.2">
      <c r="A45" s="42"/>
      <c r="B45" s="42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2">
      <c r="A46" s="42"/>
      <c r="B46" s="42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-44.400000000000013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-44.400000000000013</v>
      </c>
      <c r="H46" s="28">
        <v>0</v>
      </c>
    </row>
    <row r="47" spans="1:19" x14ac:dyDescent="0.2">
      <c r="A47" s="42"/>
      <c r="B47" s="42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-548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-548</v>
      </c>
      <c r="H47" s="28">
        <v>0</v>
      </c>
    </row>
    <row r="48" spans="1:19" x14ac:dyDescent="0.2">
      <c r="A48" s="42"/>
      <c r="B48" s="42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-157.5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-157.5</v>
      </c>
      <c r="H48" s="28">
        <v>0</v>
      </c>
    </row>
    <row r="49" spans="1:19" x14ac:dyDescent="0.2">
      <c r="A49" s="42"/>
      <c r="B49" s="43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-66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-66</v>
      </c>
      <c r="H49" s="28">
        <v>0</v>
      </c>
    </row>
    <row r="50" spans="1:19" x14ac:dyDescent="0.2">
      <c r="A50" s="42"/>
      <c r="B50" s="40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-4373.8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-4373.8</v>
      </c>
      <c r="H50" s="29">
        <v>0</v>
      </c>
    </row>
    <row r="51" spans="1:19" x14ac:dyDescent="0.2">
      <c r="A51" s="42"/>
      <c r="B51" s="42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-286.39999999999998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-286.39999999999998</v>
      </c>
      <c r="H51" s="29">
        <v>0</v>
      </c>
    </row>
    <row r="52" spans="1:19" x14ac:dyDescent="0.2">
      <c r="A52" s="42"/>
      <c r="B52" s="42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-63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-63</v>
      </c>
      <c r="H52" s="29">
        <v>0</v>
      </c>
    </row>
    <row r="53" spans="1:19" x14ac:dyDescent="0.2">
      <c r="A53" s="42"/>
      <c r="B53" s="42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-342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-342</v>
      </c>
      <c r="H53" s="29">
        <v>0</v>
      </c>
    </row>
    <row r="54" spans="1:19" x14ac:dyDescent="0.2">
      <c r="A54" s="42"/>
      <c r="B54" s="42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-117.6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-117.6</v>
      </c>
      <c r="H54" s="29">
        <v>0</v>
      </c>
    </row>
    <row r="55" spans="1:19" x14ac:dyDescent="0.2">
      <c r="A55" s="42"/>
      <c r="B55" s="42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-331.2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-331.2</v>
      </c>
      <c r="H55" s="29">
        <v>0</v>
      </c>
    </row>
    <row r="56" spans="1:19" x14ac:dyDescent="0.2">
      <c r="A56" s="43"/>
      <c r="B56" s="43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-586.5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-586.5</v>
      </c>
      <c r="H56" s="29">
        <v>0</v>
      </c>
    </row>
    <row r="59" spans="1:19" x14ac:dyDescent="0.2">
      <c r="A59" s="41" t="s">
        <v>645</v>
      </c>
      <c r="B59" s="44" t="s">
        <v>635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1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0</v>
      </c>
      <c r="H59" s="28">
        <v>0</v>
      </c>
      <c r="J59" s="26">
        <v>1000</v>
      </c>
      <c r="K59" s="26">
        <f>-(G59) / J59</f>
        <v>0</v>
      </c>
      <c r="L59" s="26">
        <f>ROUND(K59, 0)</f>
        <v>0</v>
      </c>
      <c r="R59" s="26" t="s">
        <v>646</v>
      </c>
      <c r="S59" s="26">
        <v>8</v>
      </c>
    </row>
    <row r="62" spans="1:19" x14ac:dyDescent="0.2">
      <c r="A62" s="41" t="s">
        <v>647</v>
      </c>
      <c r="B62" s="45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539.76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648</v>
      </c>
      <c r="S62" s="26">
        <v>5</v>
      </c>
    </row>
    <row r="63" spans="1:19" x14ac:dyDescent="0.2">
      <c r="A63" s="42"/>
      <c r="B63" s="42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-15.7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-15.7</v>
      </c>
    </row>
    <row r="64" spans="1:19" x14ac:dyDescent="0.2">
      <c r="A64" s="42"/>
      <c r="B64" s="42"/>
      <c r="C64" s="25" t="s">
        <v>649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1.7950000000000019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2">
      <c r="A65" s="42"/>
      <c r="B65" s="42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-4.3999999999999986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-4.3999999999999986</v>
      </c>
    </row>
    <row r="66" spans="1:19" x14ac:dyDescent="0.2">
      <c r="A66" s="43"/>
      <c r="B66" s="43"/>
      <c r="C66" s="25" t="s">
        <v>649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2">
      <c r="A69" s="41" t="s">
        <v>647</v>
      </c>
      <c r="B69" s="44" t="s">
        <v>635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-59.375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-59.375</v>
      </c>
      <c r="H69" s="28">
        <v>0</v>
      </c>
      <c r="J69" s="26">
        <v>1000</v>
      </c>
      <c r="K69" s="26">
        <f>-(G69 + G70 + G71) / J69</f>
        <v>7.0775000000000005E-2</v>
      </c>
      <c r="L69" s="26">
        <f>ROUND(K69, 0)</f>
        <v>0</v>
      </c>
      <c r="R69" s="26" t="s">
        <v>650</v>
      </c>
      <c r="S69" s="26">
        <v>6</v>
      </c>
    </row>
    <row r="70" spans="1:19" x14ac:dyDescent="0.2">
      <c r="A70" s="42"/>
      <c r="B70" s="43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-11.4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-11.4</v>
      </c>
      <c r="H70" s="28">
        <v>0</v>
      </c>
    </row>
    <row r="71" spans="1:19" x14ac:dyDescent="0.2">
      <c r="A71" s="43"/>
      <c r="B71" s="40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246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0</v>
      </c>
      <c r="H71" s="29"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71"/>
    <mergeCell ref="A69:A71"/>
    <mergeCell ref="B59"/>
    <mergeCell ref="A59"/>
    <mergeCell ref="B62:B66"/>
    <mergeCell ref="A62:A66"/>
    <mergeCell ref="B69:B7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6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29" sqref="H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12" customWidth="1"/>
    <col min="14" max="14" width="8.832031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832031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16" t="s">
        <v>659</v>
      </c>
      <c r="N1" s="16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75" customHeight="1" x14ac:dyDescent="0.2">
      <c r="A2" s="32">
        <f t="shared" ref="A2:A25" ca="1" si="0">IF(O2="-", "", 1 + SUM(INDIRECT(ADDRESS(2,COLUMN(R2)) &amp; ":" &amp; ADDRESS(ROW(),COLUMN(R2)))))</f>
        <v>1</v>
      </c>
      <c r="B2" s="33" t="s">
        <v>634</v>
      </c>
      <c r="C2" s="32">
        <v>1000</v>
      </c>
      <c r="D2" s="32" t="s">
        <v>157</v>
      </c>
      <c r="E2" s="32" t="s">
        <v>669</v>
      </c>
      <c r="F2" s="32" t="s">
        <v>669</v>
      </c>
      <c r="G2" s="32" t="s">
        <v>670</v>
      </c>
      <c r="H2" s="32" t="s">
        <v>244</v>
      </c>
      <c r="I2" s="32">
        <v>30</v>
      </c>
      <c r="J2" s="11" t="str">
        <f t="shared" ref="J2:J25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5" ca="1" si="2">IF(M2="", IF(X2=0, "", X2), IF(V2 = "", "", IF(V2/U2 = 0, "", V2/U2)))</f>
        <v/>
      </c>
      <c r="P2" s="1">
        <f t="shared" ref="P2:P25" si="3">IF(O2 = "-", -W2,I2)</f>
        <v>30</v>
      </c>
      <c r="Q2" s="1">
        <f t="shared" ref="Q2:Q25" ca="1" si="4">IF(O2 = "-", SUM(INDIRECT(ADDRESS(2,COLUMN(P2)) &amp; ":" &amp; ADDRESS(ROW(),COLUMN(P2)))), 0)</f>
        <v>0</v>
      </c>
      <c r="R2" s="1">
        <f t="shared" ref="R2:R25" si="5">IF(O2="-",1,0)</f>
        <v>0</v>
      </c>
      <c r="S2" s="1">
        <f t="shared" ref="S2:S25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25" si="7">8000/1000</f>
        <v>8</v>
      </c>
      <c r="V2" s="1">
        <f t="shared" ref="V2:V25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5" si="9">IF(V2 = "", "", V2/U2)</f>
        <v>0</v>
      </c>
      <c r="X2" s="1" t="str">
        <f t="shared" ref="X2:X25" ca="1" si="10">IF(O2="", "", MAX(ROUND(-(INDIRECT("S" &amp; ROW() - 1) - S2)/1000, 0), 1) * 1000)</f>
        <v/>
      </c>
    </row>
    <row r="3" spans="1:24" ht="13.75" customHeight="1" x14ac:dyDescent="0.2">
      <c r="A3" s="35">
        <f t="shared" ca="1" si="0"/>
        <v>1</v>
      </c>
      <c r="B3" s="35" t="s">
        <v>634</v>
      </c>
      <c r="C3" s="35">
        <v>1000</v>
      </c>
      <c r="D3" s="35" t="s">
        <v>635</v>
      </c>
      <c r="E3" s="35" t="s">
        <v>671</v>
      </c>
      <c r="F3" s="35" t="s">
        <v>671</v>
      </c>
      <c r="G3" s="35" t="s">
        <v>670</v>
      </c>
      <c r="H3" s="35" t="s">
        <v>240</v>
      </c>
      <c r="I3" s="35">
        <v>11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11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5">
        <f t="shared" ca="1" si="0"/>
        <v>1</v>
      </c>
      <c r="B4" s="35" t="s">
        <v>634</v>
      </c>
      <c r="C4" s="35">
        <v>1000</v>
      </c>
      <c r="D4" s="35" t="s">
        <v>635</v>
      </c>
      <c r="E4" s="35" t="s">
        <v>671</v>
      </c>
      <c r="F4" s="35" t="s">
        <v>671</v>
      </c>
      <c r="G4" s="35" t="s">
        <v>670</v>
      </c>
      <c r="H4" s="35" t="s">
        <v>239</v>
      </c>
      <c r="I4" s="35">
        <v>14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14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Альче, без лактозы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5">
        <f t="shared" ca="1" si="0"/>
        <v>1</v>
      </c>
      <c r="B5" s="35" t="s">
        <v>634</v>
      </c>
      <c r="C5" s="35">
        <v>1000</v>
      </c>
      <c r="D5" s="35" t="s">
        <v>635</v>
      </c>
      <c r="E5" s="35" t="s">
        <v>671</v>
      </c>
      <c r="F5" s="35" t="s">
        <v>671</v>
      </c>
      <c r="G5" s="35" t="s">
        <v>670</v>
      </c>
      <c r="H5" s="35" t="s">
        <v>235</v>
      </c>
      <c r="I5" s="35">
        <v>66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66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5">
        <f t="shared" ca="1" si="0"/>
        <v>1</v>
      </c>
      <c r="B6" s="35" t="s">
        <v>634</v>
      </c>
      <c r="C6" s="35">
        <v>1000</v>
      </c>
      <c r="D6" s="35" t="s">
        <v>635</v>
      </c>
      <c r="E6" s="35" t="s">
        <v>671</v>
      </c>
      <c r="F6" s="35" t="s">
        <v>671</v>
      </c>
      <c r="G6" s="35" t="s">
        <v>670</v>
      </c>
      <c r="H6" s="35" t="s">
        <v>234</v>
      </c>
      <c r="I6" s="35">
        <v>158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158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5">
        <f t="shared" ca="1" si="0"/>
        <v>1</v>
      </c>
      <c r="B7" s="35" t="s">
        <v>634</v>
      </c>
      <c r="C7" s="35">
        <v>1000</v>
      </c>
      <c r="D7" s="35" t="s">
        <v>635</v>
      </c>
      <c r="E7" s="35" t="s">
        <v>671</v>
      </c>
      <c r="F7" s="35" t="s">
        <v>671</v>
      </c>
      <c r="G7" s="35" t="s">
        <v>670</v>
      </c>
      <c r="H7" s="35" t="s">
        <v>231</v>
      </c>
      <c r="I7" s="35">
        <v>548</v>
      </c>
      <c r="J7" s="11" t="str">
        <f t="shared" ca="1" si="1"/>
        <v/>
      </c>
      <c r="K7" s="34">
        <v>1</v>
      </c>
      <c r="M7" s="19"/>
      <c r="N7" s="18" t="str">
        <f t="shared" ca="1" si="2"/>
        <v/>
      </c>
      <c r="P7" s="1">
        <f t="shared" si="3"/>
        <v>548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5">
        <f t="shared" ca="1" si="0"/>
        <v>1</v>
      </c>
      <c r="B8" s="35" t="s">
        <v>634</v>
      </c>
      <c r="C8" s="35">
        <v>1000</v>
      </c>
      <c r="D8" s="35" t="s">
        <v>635</v>
      </c>
      <c r="E8" s="35" t="s">
        <v>673</v>
      </c>
      <c r="F8" s="35" t="s">
        <v>673</v>
      </c>
      <c r="G8" s="35" t="s">
        <v>670</v>
      </c>
      <c r="H8" s="35" t="s">
        <v>238</v>
      </c>
      <c r="I8" s="35">
        <v>44</v>
      </c>
      <c r="J8" s="11" t="str">
        <f t="shared" ca="1" si="1"/>
        <v/>
      </c>
      <c r="K8" s="34">
        <v>1</v>
      </c>
      <c r="M8" s="19"/>
      <c r="N8" s="18" t="str">
        <f t="shared" ca="1" si="2"/>
        <v/>
      </c>
      <c r="P8" s="1">
        <f t="shared" si="3"/>
        <v>44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9"/>
        <v>0</v>
      </c>
      <c r="X8" s="1" t="str">
        <f t="shared" ca="1" si="10"/>
        <v/>
      </c>
    </row>
    <row r="9" spans="1:24" ht="13.75" customHeight="1" x14ac:dyDescent="0.2">
      <c r="A9" s="35">
        <f t="shared" ca="1" si="0"/>
        <v>1</v>
      </c>
      <c r="B9" s="35" t="s">
        <v>634</v>
      </c>
      <c r="C9" s="35">
        <v>1000</v>
      </c>
      <c r="D9" s="35" t="s">
        <v>635</v>
      </c>
      <c r="E9" s="35" t="s">
        <v>673</v>
      </c>
      <c r="F9" s="35" t="s">
        <v>673</v>
      </c>
      <c r="G9" s="35" t="s">
        <v>670</v>
      </c>
      <c r="H9" s="35" t="s">
        <v>236</v>
      </c>
      <c r="I9" s="35">
        <v>90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90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75" customHeight="1" x14ac:dyDescent="0.2">
      <c r="A10" s="34" t="str">
        <f t="shared" ca="1" si="0"/>
        <v/>
      </c>
      <c r="B10" s="34" t="s">
        <v>672</v>
      </c>
      <c r="C10" s="34" t="s">
        <v>672</v>
      </c>
      <c r="D10" s="34" t="s">
        <v>672</v>
      </c>
      <c r="E10" s="34" t="s">
        <v>672</v>
      </c>
      <c r="F10" s="34" t="s">
        <v>672</v>
      </c>
      <c r="G10" s="34" t="s">
        <v>672</v>
      </c>
      <c r="H10" s="34" t="s">
        <v>672</v>
      </c>
      <c r="J10" s="11">
        <f t="shared" ca="1" si="1"/>
        <v>39</v>
      </c>
      <c r="K10" s="34"/>
      <c r="M10" s="36">
        <v>8000</v>
      </c>
      <c r="N10" s="18">
        <f t="shared" si="2"/>
        <v>1000</v>
      </c>
      <c r="O10" s="34" t="s">
        <v>672</v>
      </c>
      <c r="P10" s="1">
        <f t="shared" si="3"/>
        <v>-1000</v>
      </c>
      <c r="Q10" s="1">
        <f t="shared" ca="1" si="4"/>
        <v>-39</v>
      </c>
      <c r="R10" s="1">
        <f t="shared" si="5"/>
        <v>1</v>
      </c>
      <c r="S10" s="1">
        <f t="shared" ca="1" si="6"/>
        <v>-39</v>
      </c>
      <c r="T10" s="1" t="str">
        <f>IF(H10="","",VLOOKUP(H10,'Вода SKU'!$A$1:$B$150,2,0))</f>
        <v>-</v>
      </c>
      <c r="U10" s="1">
        <f t="shared" si="7"/>
        <v>8</v>
      </c>
      <c r="V10" s="1">
        <f t="shared" si="8"/>
        <v>8000</v>
      </c>
      <c r="W10" s="1">
        <f t="shared" si="9"/>
        <v>1000</v>
      </c>
      <c r="X10" s="1">
        <f t="shared" ca="1" si="10"/>
        <v>1000</v>
      </c>
    </row>
    <row r="11" spans="1:24" ht="13.75" customHeight="1" x14ac:dyDescent="0.2">
      <c r="A11" s="35">
        <f ca="1">IF(O11="-", "", 1 + SUM(INDIRECT(ADDRESS(2,COLUMN(R11)) &amp; ":" &amp; ADDRESS(ROW(),COLUMN(R11)))))</f>
        <v>2</v>
      </c>
      <c r="B11" s="35" t="s">
        <v>643</v>
      </c>
      <c r="C11" s="35">
        <v>1000</v>
      </c>
      <c r="D11" s="35" t="s">
        <v>635</v>
      </c>
      <c r="E11" s="35" t="s">
        <v>673</v>
      </c>
      <c r="F11" s="35" t="s">
        <v>673</v>
      </c>
      <c r="G11" s="35" t="s">
        <v>670</v>
      </c>
      <c r="H11" s="35" t="s">
        <v>233</v>
      </c>
      <c r="I11" s="35">
        <v>215</v>
      </c>
      <c r="J11" s="11" t="str">
        <f ca="1">IF(M11="", IF(O11="","",X11+(INDIRECT("S" &amp; ROW() - 1) - S11)),IF(O11="", "", INDIRECT("S" &amp; ROW() - 1) - S11))</f>
        <v/>
      </c>
      <c r="K11" s="34">
        <v>1</v>
      </c>
      <c r="M11" s="19"/>
      <c r="N11" s="18" t="str">
        <f ca="1">IF(M11="", IF(X11=0, "", X11), IF(V11 = "", "", IF(V11/U11 = 0, "", V11/U11)))</f>
        <v/>
      </c>
      <c r="P11" s="1">
        <f>IF(O11 = "-", -W11,I11)</f>
        <v>215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-39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S11)/1000, 0), 1) * 1000)</f>
        <v/>
      </c>
    </row>
    <row r="12" spans="1:24" ht="13.75" customHeight="1" x14ac:dyDescent="0.2">
      <c r="A12" s="35">
        <f t="shared" ca="1" si="0"/>
        <v>2</v>
      </c>
      <c r="B12" s="35" t="s">
        <v>643</v>
      </c>
      <c r="C12" s="35">
        <v>1000</v>
      </c>
      <c r="D12" s="35" t="s">
        <v>635</v>
      </c>
      <c r="E12" s="35" t="s">
        <v>673</v>
      </c>
      <c r="F12" s="35" t="s">
        <v>673</v>
      </c>
      <c r="G12" s="35" t="s">
        <v>670</v>
      </c>
      <c r="H12" s="35" t="s">
        <v>232</v>
      </c>
      <c r="I12" s="35">
        <v>785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785</v>
      </c>
      <c r="Q12" s="1">
        <f t="shared" ca="1" si="4"/>
        <v>0</v>
      </c>
      <c r="R12" s="1">
        <f t="shared" si="5"/>
        <v>0</v>
      </c>
      <c r="S12" s="1">
        <f t="shared" ca="1" si="6"/>
        <v>-39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4" t="str">
        <f t="shared" ca="1" si="0"/>
        <v/>
      </c>
      <c r="B13" s="34" t="s">
        <v>672</v>
      </c>
      <c r="C13" s="34" t="s">
        <v>672</v>
      </c>
      <c r="D13" s="34" t="s">
        <v>672</v>
      </c>
      <c r="E13" s="34" t="s">
        <v>672</v>
      </c>
      <c r="F13" s="34" t="s">
        <v>672</v>
      </c>
      <c r="G13" s="34" t="s">
        <v>672</v>
      </c>
      <c r="H13" s="34" t="s">
        <v>672</v>
      </c>
      <c r="J13" s="11">
        <f t="shared" ca="1" si="1"/>
        <v>0</v>
      </c>
      <c r="K13" s="34"/>
      <c r="M13" s="36">
        <v>8000</v>
      </c>
      <c r="N13" s="18">
        <f t="shared" si="2"/>
        <v>1000</v>
      </c>
      <c r="O13" s="34" t="s">
        <v>672</v>
      </c>
      <c r="P13" s="1">
        <f t="shared" si="3"/>
        <v>-1000</v>
      </c>
      <c r="Q13" s="1">
        <f t="shared" ca="1" si="4"/>
        <v>-39</v>
      </c>
      <c r="R13" s="1">
        <f t="shared" si="5"/>
        <v>1</v>
      </c>
      <c r="S13" s="1">
        <f t="shared" ca="1" si="6"/>
        <v>-39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3.75" customHeight="1" x14ac:dyDescent="0.2">
      <c r="A14" s="35">
        <f ca="1">IF(O14="-", "", 1 + SUM(INDIRECT(ADDRESS(2,COLUMN(R14)) &amp; ":" &amp; ADDRESS(ROW(),COLUMN(R14)))))</f>
        <v>3</v>
      </c>
      <c r="B14" s="35" t="s">
        <v>643</v>
      </c>
      <c r="C14" s="35">
        <v>1000</v>
      </c>
      <c r="D14" s="35" t="s">
        <v>635</v>
      </c>
      <c r="E14" s="35" t="s">
        <v>673</v>
      </c>
      <c r="F14" s="35" t="s">
        <v>673</v>
      </c>
      <c r="G14" s="35" t="s">
        <v>670</v>
      </c>
      <c r="H14" s="35" t="s">
        <v>232</v>
      </c>
      <c r="I14" s="35">
        <v>500</v>
      </c>
      <c r="J14" s="11" t="str">
        <f ca="1">IF(M14="", IF(O14="","",X14+(INDIRECT("S" &amp; ROW() - 1) - S14)),IF(O14="", "", INDIRECT("S" &amp; ROW() - 1) - S14))</f>
        <v/>
      </c>
      <c r="K14" s="34">
        <v>1</v>
      </c>
      <c r="M14" s="19"/>
      <c r="N14" s="18" t="str">
        <f ca="1">IF(M14="", IF(X14=0, "", X14), IF(V14 = "", "", IF(V14/U14 = 0, "", V14/U14)))</f>
        <v/>
      </c>
      <c r="P14" s="1">
        <f>IF(O14 = "-", -W14,I14)</f>
        <v>500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-39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S14)/1000, 0), 1) * 1000)</f>
        <v/>
      </c>
    </row>
    <row r="15" spans="1:24" ht="13.75" customHeight="1" x14ac:dyDescent="0.2">
      <c r="A15" s="32">
        <f t="shared" ca="1" si="0"/>
        <v>3</v>
      </c>
      <c r="B15" s="32" t="s">
        <v>643</v>
      </c>
      <c r="C15" s="32">
        <v>1000</v>
      </c>
      <c r="D15" s="32" t="s">
        <v>157</v>
      </c>
      <c r="E15" s="32" t="s">
        <v>669</v>
      </c>
      <c r="F15" s="32" t="s">
        <v>669</v>
      </c>
      <c r="G15" s="32" t="s">
        <v>670</v>
      </c>
      <c r="H15" s="32" t="s">
        <v>247</v>
      </c>
      <c r="I15" s="32">
        <v>49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49</v>
      </c>
      <c r="Q15" s="1">
        <f t="shared" ca="1" si="4"/>
        <v>0</v>
      </c>
      <c r="R15" s="1">
        <f t="shared" si="5"/>
        <v>0</v>
      </c>
      <c r="S15" s="1">
        <f t="shared" ca="1" si="6"/>
        <v>-39</v>
      </c>
      <c r="T15" s="1" t="str">
        <f>IF(H15="","",VLOOKUP(H15,'Вода SKU'!$A$1:$B$150,2,0))</f>
        <v>3.3, Сакко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ht="13.75" customHeight="1" x14ac:dyDescent="0.2">
      <c r="A16" s="32">
        <f t="shared" ca="1" si="0"/>
        <v>3</v>
      </c>
      <c r="B16" s="32" t="s">
        <v>643</v>
      </c>
      <c r="C16" s="32">
        <v>1000</v>
      </c>
      <c r="D16" s="32" t="s">
        <v>157</v>
      </c>
      <c r="E16" s="32" t="s">
        <v>669</v>
      </c>
      <c r="F16" s="32" t="s">
        <v>669</v>
      </c>
      <c r="G16" s="32" t="s">
        <v>670</v>
      </c>
      <c r="H16" s="32" t="s">
        <v>252</v>
      </c>
      <c r="I16" s="32">
        <v>434</v>
      </c>
      <c r="J16" s="11" t="str">
        <f t="shared" ca="1" si="1"/>
        <v/>
      </c>
      <c r="K16" s="34">
        <v>1</v>
      </c>
      <c r="M16" s="19"/>
      <c r="N16" s="18" t="str">
        <f t="shared" ca="1" si="2"/>
        <v/>
      </c>
      <c r="P16" s="1">
        <f t="shared" si="3"/>
        <v>434</v>
      </c>
      <c r="Q16" s="1">
        <f t="shared" ca="1" si="4"/>
        <v>0</v>
      </c>
      <c r="R16" s="1">
        <f t="shared" si="5"/>
        <v>0</v>
      </c>
      <c r="S16" s="1">
        <f t="shared" ca="1" si="6"/>
        <v>-39</v>
      </c>
      <c r="T16" s="1" t="str">
        <f>IF(H16="","",VLOOKUP(H16,'Вода SKU'!$A$1:$B$150,2,0))</f>
        <v>3.3, Сакко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643</v>
      </c>
      <c r="C17" s="32">
        <v>1000</v>
      </c>
      <c r="D17" s="32" t="s">
        <v>157</v>
      </c>
      <c r="E17" s="32" t="s">
        <v>669</v>
      </c>
      <c r="F17" s="32" t="s">
        <v>669</v>
      </c>
      <c r="G17" s="32" t="s">
        <v>670</v>
      </c>
      <c r="H17" s="32" t="s">
        <v>250</v>
      </c>
      <c r="I17" s="32">
        <v>8</v>
      </c>
      <c r="J17" s="11" t="str">
        <f t="shared" ca="1" si="1"/>
        <v/>
      </c>
      <c r="K17" s="34">
        <v>1</v>
      </c>
      <c r="M17" s="19"/>
      <c r="N17" s="18" t="str">
        <f t="shared" ca="1" si="2"/>
        <v/>
      </c>
      <c r="P17" s="1">
        <f t="shared" si="3"/>
        <v>8</v>
      </c>
      <c r="Q17" s="1">
        <f t="shared" ca="1" si="4"/>
        <v>0</v>
      </c>
      <c r="R17" s="1">
        <f t="shared" si="5"/>
        <v>0</v>
      </c>
      <c r="S17" s="1">
        <f t="shared" ca="1" si="6"/>
        <v>-39</v>
      </c>
      <c r="T17" s="1" t="str">
        <f>IF(H17="","",VLOOKUP(H17,'Вода SKU'!$A$1:$B$150,2,0))</f>
        <v>3.3, Сакко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2">
        <f t="shared" ca="1" si="0"/>
        <v>3</v>
      </c>
      <c r="B18" s="32" t="s">
        <v>643</v>
      </c>
      <c r="C18" s="32">
        <v>1000</v>
      </c>
      <c r="D18" s="32" t="s">
        <v>157</v>
      </c>
      <c r="E18" s="32" t="s">
        <v>669</v>
      </c>
      <c r="F18" s="32" t="s">
        <v>669</v>
      </c>
      <c r="G18" s="32" t="s">
        <v>670</v>
      </c>
      <c r="H18" s="32" t="s">
        <v>246</v>
      </c>
      <c r="I18" s="32">
        <v>9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9</v>
      </c>
      <c r="Q18" s="1">
        <f t="shared" ca="1" si="4"/>
        <v>0</v>
      </c>
      <c r="R18" s="1">
        <f t="shared" si="5"/>
        <v>0</v>
      </c>
      <c r="S18" s="1">
        <f t="shared" ca="1" si="6"/>
        <v>-39</v>
      </c>
      <c r="T18" s="1" t="str">
        <f>IF(H18="","",VLOOKUP(H18,'Вода SKU'!$A$1:$B$150,2,0))</f>
        <v>3.3, Сакко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3.75" customHeight="1" x14ac:dyDescent="0.2">
      <c r="A19" s="34" t="str">
        <f t="shared" ca="1" si="0"/>
        <v/>
      </c>
      <c r="B19" s="34" t="s">
        <v>672</v>
      </c>
      <c r="C19" s="34" t="s">
        <v>672</v>
      </c>
      <c r="D19" s="34" t="s">
        <v>672</v>
      </c>
      <c r="E19" s="34" t="s">
        <v>672</v>
      </c>
      <c r="F19" s="34" t="s">
        <v>672</v>
      </c>
      <c r="G19" s="34" t="s">
        <v>672</v>
      </c>
      <c r="H19" s="34" t="s">
        <v>672</v>
      </c>
      <c r="J19" s="11">
        <f t="shared" ca="1" si="1"/>
        <v>0</v>
      </c>
      <c r="K19" s="34"/>
      <c r="M19" s="36">
        <v>8000</v>
      </c>
      <c r="N19" s="18">
        <f t="shared" si="2"/>
        <v>1000</v>
      </c>
      <c r="O19" s="34" t="s">
        <v>672</v>
      </c>
      <c r="P19" s="1">
        <f t="shared" si="3"/>
        <v>-1000</v>
      </c>
      <c r="Q19" s="1">
        <f t="shared" ca="1" si="4"/>
        <v>-39</v>
      </c>
      <c r="R19" s="1">
        <f t="shared" si="5"/>
        <v>1</v>
      </c>
      <c r="S19" s="1">
        <f t="shared" ca="1" si="6"/>
        <v>-39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8000</v>
      </c>
      <c r="W19" s="1">
        <f t="shared" si="9"/>
        <v>1000</v>
      </c>
      <c r="X19" s="1">
        <f t="shared" ca="1" si="10"/>
        <v>1000</v>
      </c>
    </row>
    <row r="20" spans="1:24" ht="13.75" customHeight="1" x14ac:dyDescent="0.2">
      <c r="A20" s="32">
        <f t="shared" ca="1" si="0"/>
        <v>4</v>
      </c>
      <c r="B20" s="32" t="s">
        <v>643</v>
      </c>
      <c r="C20" s="32">
        <v>1000</v>
      </c>
      <c r="D20" s="32" t="s">
        <v>157</v>
      </c>
      <c r="E20" s="32" t="s">
        <v>669</v>
      </c>
      <c r="F20" s="32" t="s">
        <v>669</v>
      </c>
      <c r="G20" s="32" t="s">
        <v>670</v>
      </c>
      <c r="H20" s="32" t="s">
        <v>251</v>
      </c>
      <c r="I20" s="32">
        <v>331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331</v>
      </c>
      <c r="Q20" s="1">
        <f t="shared" ca="1" si="4"/>
        <v>0</v>
      </c>
      <c r="R20" s="1">
        <f t="shared" si="5"/>
        <v>0</v>
      </c>
      <c r="S20" s="1">
        <f t="shared" ca="1" si="6"/>
        <v>-39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3.75" customHeight="1" x14ac:dyDescent="0.2">
      <c r="A21" s="32">
        <f t="shared" ca="1" si="0"/>
        <v>4</v>
      </c>
      <c r="B21" s="32" t="s">
        <v>643</v>
      </c>
      <c r="C21" s="32">
        <v>1000</v>
      </c>
      <c r="D21" s="32" t="s">
        <v>157</v>
      </c>
      <c r="E21" s="32" t="s">
        <v>669</v>
      </c>
      <c r="F21" s="32" t="s">
        <v>669</v>
      </c>
      <c r="G21" s="32" t="s">
        <v>670</v>
      </c>
      <c r="H21" s="32" t="s">
        <v>248</v>
      </c>
      <c r="I21" s="32">
        <v>79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79</v>
      </c>
      <c r="Q21" s="1">
        <f t="shared" ca="1" si="4"/>
        <v>0</v>
      </c>
      <c r="R21" s="1">
        <f t="shared" si="5"/>
        <v>0</v>
      </c>
      <c r="S21" s="1">
        <f t="shared" ca="1" si="6"/>
        <v>-39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32">
        <f t="shared" ca="1" si="0"/>
        <v>4</v>
      </c>
      <c r="B22" s="32" t="s">
        <v>643</v>
      </c>
      <c r="C22" s="32">
        <v>1000</v>
      </c>
      <c r="D22" s="32" t="s">
        <v>157</v>
      </c>
      <c r="E22" s="32" t="s">
        <v>669</v>
      </c>
      <c r="F22" s="32" t="s">
        <v>669</v>
      </c>
      <c r="G22" s="32" t="s">
        <v>670</v>
      </c>
      <c r="H22" s="32" t="s">
        <v>245</v>
      </c>
      <c r="I22" s="32">
        <v>590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590</v>
      </c>
      <c r="Q22" s="1">
        <f t="shared" ca="1" si="4"/>
        <v>0</v>
      </c>
      <c r="R22" s="1">
        <f t="shared" si="5"/>
        <v>0</v>
      </c>
      <c r="S22" s="1">
        <f t="shared" ca="1" si="6"/>
        <v>-39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34" t="str">
        <f t="shared" ca="1" si="0"/>
        <v/>
      </c>
      <c r="B23" s="34" t="s">
        <v>672</v>
      </c>
      <c r="C23" s="34" t="s">
        <v>672</v>
      </c>
      <c r="D23" s="34" t="s">
        <v>672</v>
      </c>
      <c r="E23" s="34" t="s">
        <v>672</v>
      </c>
      <c r="F23" s="34" t="s">
        <v>672</v>
      </c>
      <c r="G23" s="34" t="s">
        <v>672</v>
      </c>
      <c r="H23" s="34" t="s">
        <v>672</v>
      </c>
      <c r="J23" s="11">
        <f t="shared" ca="1" si="1"/>
        <v>0</v>
      </c>
      <c r="K23" s="34"/>
      <c r="M23" s="36">
        <v>8000</v>
      </c>
      <c r="N23" s="18">
        <f t="shared" si="2"/>
        <v>1000</v>
      </c>
      <c r="O23" s="34" t="s">
        <v>672</v>
      </c>
      <c r="P23" s="1">
        <f t="shared" si="3"/>
        <v>-1000</v>
      </c>
      <c r="Q23" s="1">
        <f t="shared" ca="1" si="4"/>
        <v>-39</v>
      </c>
      <c r="R23" s="1">
        <f t="shared" si="5"/>
        <v>1</v>
      </c>
      <c r="S23" s="1">
        <f t="shared" ca="1" si="6"/>
        <v>-39</v>
      </c>
      <c r="T23" s="1" t="str">
        <f>IF(H23="","",VLOOKUP(H23,'Вода SKU'!$A$1:$B$150,2,0))</f>
        <v>-</v>
      </c>
      <c r="U23" s="1">
        <f t="shared" si="7"/>
        <v>8</v>
      </c>
      <c r="V23" s="1">
        <f t="shared" si="8"/>
        <v>8000</v>
      </c>
      <c r="W23" s="1">
        <f t="shared" si="9"/>
        <v>1000</v>
      </c>
      <c r="X23" s="1">
        <f t="shared" ca="1" si="10"/>
        <v>1000</v>
      </c>
    </row>
    <row r="24" spans="1:24" ht="13.75" customHeight="1" x14ac:dyDescent="0.2">
      <c r="A24" s="32">
        <f t="shared" ca="1" si="0"/>
        <v>5</v>
      </c>
      <c r="B24" s="32" t="s">
        <v>643</v>
      </c>
      <c r="C24" s="32">
        <v>1000</v>
      </c>
      <c r="D24" s="32" t="s">
        <v>157</v>
      </c>
      <c r="E24" s="32" t="s">
        <v>669</v>
      </c>
      <c r="F24" s="32" t="s">
        <v>669</v>
      </c>
      <c r="G24" s="32" t="s">
        <v>670</v>
      </c>
      <c r="H24" s="32" t="s">
        <v>245</v>
      </c>
      <c r="I24" s="32">
        <v>1000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1000</v>
      </c>
      <c r="Q24" s="1">
        <f t="shared" ca="1" si="4"/>
        <v>0</v>
      </c>
      <c r="R24" s="1">
        <f t="shared" si="5"/>
        <v>0</v>
      </c>
      <c r="S24" s="1">
        <f t="shared" ca="1" si="6"/>
        <v>-39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A25" s="34" t="str">
        <f t="shared" ca="1" si="0"/>
        <v/>
      </c>
      <c r="B25" s="34" t="s">
        <v>672</v>
      </c>
      <c r="C25" s="34" t="s">
        <v>672</v>
      </c>
      <c r="D25" s="34" t="s">
        <v>672</v>
      </c>
      <c r="E25" s="34" t="s">
        <v>672</v>
      </c>
      <c r="F25" s="34" t="s">
        <v>672</v>
      </c>
      <c r="G25" s="34" t="s">
        <v>672</v>
      </c>
      <c r="H25" s="34" t="s">
        <v>672</v>
      </c>
      <c r="J25" s="11">
        <f t="shared" ca="1" si="1"/>
        <v>0</v>
      </c>
      <c r="K25" s="34"/>
      <c r="M25" s="36">
        <v>8000</v>
      </c>
      <c r="N25" s="18">
        <f t="shared" si="2"/>
        <v>1000</v>
      </c>
      <c r="O25" s="34" t="s">
        <v>672</v>
      </c>
      <c r="P25" s="1">
        <f t="shared" si="3"/>
        <v>-1000</v>
      </c>
      <c r="Q25" s="1">
        <f t="shared" ca="1" si="4"/>
        <v>-39</v>
      </c>
      <c r="R25" s="1">
        <f t="shared" si="5"/>
        <v>1</v>
      </c>
      <c r="S25" s="1">
        <f t="shared" ca="1" si="6"/>
        <v>-39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3.75" customHeight="1" x14ac:dyDescent="0.2">
      <c r="J26" s="11" t="str">
        <f t="shared" ref="J26:J49" ca="1" si="11">IF(M26="", IF(O26="","",X26+(INDIRECT("S" &amp; ROW() - 1) - S26)),IF(O26="", "", INDIRECT("S" &amp; ROW() - 1) - S26))</f>
        <v/>
      </c>
      <c r="M26" s="19"/>
      <c r="N26" s="18" t="str">
        <f t="shared" ref="N26:N49" ca="1" si="12">IF(M26="", IF(X26=0, "", X26), IF(V26 = "", "", IF(V26/U26 = 0, "", V26/U26)))</f>
        <v/>
      </c>
      <c r="P26" s="1">
        <f t="shared" ref="P26:P49" si="13">IF(O26 = "-", -W26,I26)</f>
        <v>0</v>
      </c>
      <c r="Q26" s="1">
        <f t="shared" ref="Q26:Q49" ca="1" si="14">IF(O26 = "-", SUM(INDIRECT(ADDRESS(2,COLUMN(P26)) &amp; ":" &amp; ADDRESS(ROW(),COLUMN(P26)))), 0)</f>
        <v>0</v>
      </c>
      <c r="R26" s="1">
        <f t="shared" ref="R26:R49" si="15">IF(O26="-",1,0)</f>
        <v>0</v>
      </c>
      <c r="S26" s="1">
        <f t="shared" ref="S26:S49" ca="1" si="16">IF(Q26 = 0, INDIRECT("S" &amp; ROW() - 1), Q26)</f>
        <v>-39</v>
      </c>
      <c r="T26" s="1" t="str">
        <f>IF(H26="","",VLOOKUP(H26,'Вода SKU'!$A$1:$B$150,2,0))</f>
        <v/>
      </c>
      <c r="U26" s="1">
        <f t="shared" ref="U26:U49" si="17">8000/1000</f>
        <v>8</v>
      </c>
      <c r="V26" s="1">
        <f t="shared" ref="V26:V49" si="18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t="shared" ref="W26:W49" si="19">IF(V26 = "", "", V26/U26)</f>
        <v>0</v>
      </c>
      <c r="X26" s="1" t="str">
        <f t="shared" ref="X26:X49" ca="1" si="20">IF(O26="", "", MAX(ROUND(-(INDIRECT("S" &amp; ROW() - 1) - S26)/1000, 0), 1) * 1000)</f>
        <v/>
      </c>
    </row>
    <row r="27" spans="1:24" ht="13.75" customHeight="1" x14ac:dyDescent="0.2">
      <c r="J27" s="11" t="str">
        <f t="shared" ca="1" si="11"/>
        <v/>
      </c>
      <c r="M27" s="19"/>
      <c r="N27" s="18" t="str">
        <f t="shared" ca="1" si="12"/>
        <v/>
      </c>
      <c r="P27" s="1">
        <f t="shared" si="13"/>
        <v>0</v>
      </c>
      <c r="Q27" s="1">
        <f t="shared" ca="1" si="14"/>
        <v>0</v>
      </c>
      <c r="R27" s="1">
        <f t="shared" si="15"/>
        <v>0</v>
      </c>
      <c r="S27" s="1">
        <f t="shared" ca="1" si="16"/>
        <v>-39</v>
      </c>
      <c r="T27" s="1" t="str">
        <f>IF(H27="","",VLOOKUP(H27,'Вода SKU'!$A$1:$B$150,2,0))</f>
        <v/>
      </c>
      <c r="U27" s="1">
        <f t="shared" si="17"/>
        <v>8</v>
      </c>
      <c r="V27" s="1">
        <f t="shared" si="18"/>
        <v>0</v>
      </c>
      <c r="W27" s="1">
        <f t="shared" si="19"/>
        <v>0</v>
      </c>
      <c r="X27" s="1" t="str">
        <f t="shared" ca="1" si="20"/>
        <v/>
      </c>
    </row>
    <row r="28" spans="1:24" ht="13.75" customHeight="1" x14ac:dyDescent="0.2">
      <c r="J28" s="11" t="str">
        <f t="shared" ca="1" si="11"/>
        <v/>
      </c>
      <c r="M28" s="19"/>
      <c r="N28" s="18" t="str">
        <f t="shared" ca="1" si="12"/>
        <v/>
      </c>
      <c r="P28" s="1">
        <f t="shared" si="13"/>
        <v>0</v>
      </c>
      <c r="Q28" s="1">
        <f t="shared" ca="1" si="14"/>
        <v>0</v>
      </c>
      <c r="R28" s="1">
        <f t="shared" si="15"/>
        <v>0</v>
      </c>
      <c r="S28" s="1">
        <f t="shared" ca="1" si="16"/>
        <v>-39</v>
      </c>
      <c r="T28" s="1" t="str">
        <f>IF(H28="","",VLOOKUP(H28,'Вода SKU'!$A$1:$B$150,2,0))</f>
        <v/>
      </c>
      <c r="U28" s="1">
        <f t="shared" si="17"/>
        <v>8</v>
      </c>
      <c r="V28" s="1">
        <f t="shared" si="18"/>
        <v>0</v>
      </c>
      <c r="W28" s="1">
        <f t="shared" si="19"/>
        <v>0</v>
      </c>
      <c r="X28" s="1" t="str">
        <f t="shared" ca="1" si="20"/>
        <v/>
      </c>
    </row>
    <row r="29" spans="1:24" ht="13.75" customHeight="1" x14ac:dyDescent="0.2">
      <c r="J29" s="11" t="str">
        <f t="shared" ca="1" si="11"/>
        <v/>
      </c>
      <c r="M29" s="19"/>
      <c r="N29" s="18" t="str">
        <f t="shared" ca="1" si="12"/>
        <v/>
      </c>
      <c r="P29" s="1">
        <f t="shared" si="13"/>
        <v>0</v>
      </c>
      <c r="Q29" s="1">
        <f t="shared" ca="1" si="14"/>
        <v>0</v>
      </c>
      <c r="R29" s="1">
        <f t="shared" si="15"/>
        <v>0</v>
      </c>
      <c r="S29" s="1">
        <f t="shared" ca="1" si="16"/>
        <v>-39</v>
      </c>
      <c r="T29" s="1" t="str">
        <f>IF(H29="","",VLOOKUP(H29,'Вода SKU'!$A$1:$B$150,2,0))</f>
        <v/>
      </c>
      <c r="U29" s="1">
        <f t="shared" si="17"/>
        <v>8</v>
      </c>
      <c r="V29" s="1">
        <f t="shared" si="18"/>
        <v>0</v>
      </c>
      <c r="W29" s="1">
        <f t="shared" si="19"/>
        <v>0</v>
      </c>
      <c r="X29" s="1" t="str">
        <f t="shared" ca="1" si="20"/>
        <v/>
      </c>
    </row>
    <row r="30" spans="1:24" ht="13.75" customHeight="1" x14ac:dyDescent="0.2">
      <c r="J30" s="11" t="str">
        <f t="shared" ca="1" si="11"/>
        <v/>
      </c>
      <c r="M30" s="19"/>
      <c r="N30" s="18" t="str">
        <f t="shared" ca="1" si="12"/>
        <v/>
      </c>
      <c r="P30" s="1">
        <f t="shared" si="13"/>
        <v>0</v>
      </c>
      <c r="Q30" s="1">
        <f t="shared" ca="1" si="14"/>
        <v>0</v>
      </c>
      <c r="R30" s="1">
        <f t="shared" si="15"/>
        <v>0</v>
      </c>
      <c r="S30" s="1">
        <f t="shared" ca="1" si="16"/>
        <v>-39</v>
      </c>
      <c r="T30" s="1" t="str">
        <f>IF(H30="","",VLOOKUP(H30,'Вода SKU'!$A$1:$B$150,2,0))</f>
        <v/>
      </c>
      <c r="U30" s="1">
        <f t="shared" si="17"/>
        <v>8</v>
      </c>
      <c r="V30" s="1">
        <f t="shared" si="18"/>
        <v>0</v>
      </c>
      <c r="W30" s="1">
        <f t="shared" si="19"/>
        <v>0</v>
      </c>
      <c r="X30" s="1" t="str">
        <f t="shared" ca="1" si="20"/>
        <v/>
      </c>
    </row>
    <row r="31" spans="1:24" ht="13.75" customHeight="1" x14ac:dyDescent="0.2">
      <c r="J31" s="11" t="str">
        <f t="shared" ca="1" si="11"/>
        <v/>
      </c>
      <c r="M31" s="19"/>
      <c r="N31" s="18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-39</v>
      </c>
      <c r="T31" s="1" t="str">
        <f>IF(H31="","",VLOOKUP(H31,'Вода SKU'!$A$1:$B$150,2,0))</f>
        <v/>
      </c>
      <c r="U31" s="1">
        <f t="shared" si="17"/>
        <v>8</v>
      </c>
      <c r="V31" s="1">
        <f t="shared" si="18"/>
        <v>0</v>
      </c>
      <c r="W31" s="1">
        <f t="shared" si="19"/>
        <v>0</v>
      </c>
      <c r="X31" s="1" t="str">
        <f t="shared" ca="1" si="20"/>
        <v/>
      </c>
    </row>
    <row r="32" spans="1:24" ht="13.75" customHeight="1" x14ac:dyDescent="0.2">
      <c r="J32" s="11" t="str">
        <f t="shared" ca="1" si="11"/>
        <v/>
      </c>
      <c r="M32" s="19"/>
      <c r="N32" s="18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-39</v>
      </c>
      <c r="T32" s="1" t="str">
        <f>IF(H32="","",VLOOKUP(H32,'Вода SKU'!$A$1:$B$150,2,0))</f>
        <v/>
      </c>
      <c r="U32" s="1">
        <f t="shared" si="17"/>
        <v>8</v>
      </c>
      <c r="V32" s="1">
        <f t="shared" si="18"/>
        <v>0</v>
      </c>
      <c r="W32" s="1">
        <f t="shared" si="19"/>
        <v>0</v>
      </c>
      <c r="X32" s="1" t="str">
        <f t="shared" ca="1" si="20"/>
        <v/>
      </c>
    </row>
    <row r="33" spans="10:24" ht="13.75" customHeight="1" x14ac:dyDescent="0.2">
      <c r="J33" s="11" t="str">
        <f t="shared" ca="1" si="11"/>
        <v/>
      </c>
      <c r="M33" s="19"/>
      <c r="N33" s="18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-39</v>
      </c>
      <c r="T33" s="1" t="str">
        <f>IF(H33="","",VLOOKUP(H33,'Вода SKU'!$A$1:$B$150,2,0))</f>
        <v/>
      </c>
      <c r="U33" s="1">
        <f t="shared" si="17"/>
        <v>8</v>
      </c>
      <c r="V33" s="1">
        <f t="shared" si="18"/>
        <v>0</v>
      </c>
      <c r="W33" s="1">
        <f t="shared" si="19"/>
        <v>0</v>
      </c>
      <c r="X33" s="1" t="str">
        <f t="shared" ca="1" si="20"/>
        <v/>
      </c>
    </row>
    <row r="34" spans="10:24" ht="13.75" customHeight="1" x14ac:dyDescent="0.2">
      <c r="J34" s="11" t="str">
        <f t="shared" ca="1" si="11"/>
        <v/>
      </c>
      <c r="M34" s="19"/>
      <c r="N34" s="18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-39</v>
      </c>
      <c r="T34" s="1" t="str">
        <f>IF(H34="","",VLOOKUP(H34,'Вода SKU'!$A$1:$B$150,2,0))</f>
        <v/>
      </c>
      <c r="U34" s="1">
        <f t="shared" si="17"/>
        <v>8</v>
      </c>
      <c r="V34" s="1">
        <f t="shared" si="18"/>
        <v>0</v>
      </c>
      <c r="W34" s="1">
        <f t="shared" si="19"/>
        <v>0</v>
      </c>
      <c r="X34" s="1" t="str">
        <f t="shared" ca="1" si="20"/>
        <v/>
      </c>
    </row>
    <row r="35" spans="10:24" ht="13.75" customHeight="1" x14ac:dyDescent="0.2">
      <c r="J35" s="11" t="str">
        <f t="shared" ca="1" si="11"/>
        <v/>
      </c>
      <c r="M35" s="19"/>
      <c r="N35" s="18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-39</v>
      </c>
      <c r="T35" s="1" t="str">
        <f>IF(H35="","",VLOOKUP(H35,'Вода SKU'!$A$1:$B$150,2,0))</f>
        <v/>
      </c>
      <c r="U35" s="1">
        <f t="shared" si="17"/>
        <v>8</v>
      </c>
      <c r="V35" s="1">
        <f t="shared" si="18"/>
        <v>0</v>
      </c>
      <c r="W35" s="1">
        <f t="shared" si="19"/>
        <v>0</v>
      </c>
      <c r="X35" s="1" t="str">
        <f t="shared" ca="1" si="20"/>
        <v/>
      </c>
    </row>
    <row r="36" spans="10:24" ht="13.75" customHeight="1" x14ac:dyDescent="0.2">
      <c r="J36" s="11" t="str">
        <f t="shared" ca="1" si="11"/>
        <v/>
      </c>
      <c r="M36" s="19"/>
      <c r="N36" s="18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-39</v>
      </c>
      <c r="T36" s="1" t="str">
        <f>IF(H36="","",VLOOKUP(H36,'Вода SKU'!$A$1:$B$150,2,0))</f>
        <v/>
      </c>
      <c r="U36" s="1">
        <f t="shared" si="17"/>
        <v>8</v>
      </c>
      <c r="V36" s="1">
        <f t="shared" si="18"/>
        <v>0</v>
      </c>
      <c r="W36" s="1">
        <f t="shared" si="19"/>
        <v>0</v>
      </c>
      <c r="X36" s="1" t="str">
        <f t="shared" ca="1" si="20"/>
        <v/>
      </c>
    </row>
    <row r="37" spans="10:24" ht="13.75" customHeight="1" x14ac:dyDescent="0.2">
      <c r="J37" s="11" t="str">
        <f t="shared" ca="1" si="11"/>
        <v/>
      </c>
      <c r="M37" s="19"/>
      <c r="N37" s="18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-39</v>
      </c>
      <c r="T37" s="1" t="str">
        <f>IF(H37="","",VLOOKUP(H37,'Вода SKU'!$A$1:$B$150,2,0))</f>
        <v/>
      </c>
      <c r="U37" s="1">
        <f t="shared" si="17"/>
        <v>8</v>
      </c>
      <c r="V37" s="1">
        <f t="shared" si="18"/>
        <v>0</v>
      </c>
      <c r="W37" s="1">
        <f t="shared" si="19"/>
        <v>0</v>
      </c>
      <c r="X37" s="1" t="str">
        <f t="shared" ca="1" si="20"/>
        <v/>
      </c>
    </row>
    <row r="38" spans="10:24" ht="13.75" customHeight="1" x14ac:dyDescent="0.2">
      <c r="J38" s="11" t="str">
        <f t="shared" ca="1" si="11"/>
        <v/>
      </c>
      <c r="M38" s="19"/>
      <c r="N38" s="18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-39</v>
      </c>
      <c r="T38" s="1" t="str">
        <f>IF(H38="","",VLOOKUP(H38,'Вода SKU'!$A$1:$B$150,2,0))</f>
        <v/>
      </c>
      <c r="U38" s="1">
        <f t="shared" si="17"/>
        <v>8</v>
      </c>
      <c r="V38" s="1">
        <f t="shared" si="18"/>
        <v>0</v>
      </c>
      <c r="W38" s="1">
        <f t="shared" si="19"/>
        <v>0</v>
      </c>
      <c r="X38" s="1" t="str">
        <f t="shared" ca="1" si="20"/>
        <v/>
      </c>
    </row>
    <row r="39" spans="10:24" ht="13.75" customHeight="1" x14ac:dyDescent="0.2">
      <c r="J39" s="11" t="str">
        <f t="shared" ca="1" si="11"/>
        <v/>
      </c>
      <c r="M39" s="19"/>
      <c r="N39" s="18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-39</v>
      </c>
      <c r="T39" s="1" t="str">
        <f>IF(H39="","",VLOOKUP(H39,'Вода SKU'!$A$1:$B$150,2,0))</f>
        <v/>
      </c>
      <c r="U39" s="1">
        <f t="shared" si="17"/>
        <v>8</v>
      </c>
      <c r="V39" s="1">
        <f t="shared" si="18"/>
        <v>0</v>
      </c>
      <c r="W39" s="1">
        <f t="shared" si="19"/>
        <v>0</v>
      </c>
      <c r="X39" s="1" t="str">
        <f t="shared" ca="1" si="20"/>
        <v/>
      </c>
    </row>
    <row r="40" spans="10:24" ht="13.75" customHeight="1" x14ac:dyDescent="0.2">
      <c r="J40" s="11" t="str">
        <f t="shared" ca="1" si="11"/>
        <v/>
      </c>
      <c r="M40" s="19"/>
      <c r="N40" s="18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-39</v>
      </c>
      <c r="T40" s="1" t="str">
        <f>IF(H40="","",VLOOKUP(H40,'Вода SKU'!$A$1:$B$150,2,0))</f>
        <v/>
      </c>
      <c r="U40" s="1">
        <f t="shared" si="17"/>
        <v>8</v>
      </c>
      <c r="V40" s="1">
        <f t="shared" si="18"/>
        <v>0</v>
      </c>
      <c r="W40" s="1">
        <f t="shared" si="19"/>
        <v>0</v>
      </c>
      <c r="X40" s="1" t="str">
        <f t="shared" ca="1" si="20"/>
        <v/>
      </c>
    </row>
    <row r="41" spans="10:24" ht="13.75" customHeight="1" x14ac:dyDescent="0.2">
      <c r="J41" s="11" t="str">
        <f t="shared" ca="1" si="11"/>
        <v/>
      </c>
      <c r="M41" s="19"/>
      <c r="N41" s="18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-39</v>
      </c>
      <c r="T41" s="1" t="str">
        <f>IF(H41="","",VLOOKUP(H41,'Вода SKU'!$A$1:$B$150,2,0))</f>
        <v/>
      </c>
      <c r="U41" s="1">
        <f t="shared" si="17"/>
        <v>8</v>
      </c>
      <c r="V41" s="1">
        <f t="shared" si="18"/>
        <v>0</v>
      </c>
      <c r="W41" s="1">
        <f t="shared" si="19"/>
        <v>0</v>
      </c>
      <c r="X41" s="1" t="str">
        <f t="shared" ca="1" si="20"/>
        <v/>
      </c>
    </row>
    <row r="42" spans="10:24" ht="13.75" customHeight="1" x14ac:dyDescent="0.2">
      <c r="J42" s="11" t="str">
        <f t="shared" ca="1" si="11"/>
        <v/>
      </c>
      <c r="M42" s="19"/>
      <c r="N42" s="18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-39</v>
      </c>
      <c r="T42" s="1" t="str">
        <f>IF(H42="","",VLOOKUP(H42,'Вода SKU'!$A$1:$B$150,2,0))</f>
        <v/>
      </c>
      <c r="U42" s="1">
        <f t="shared" si="17"/>
        <v>8</v>
      </c>
      <c r="V42" s="1">
        <f t="shared" si="18"/>
        <v>0</v>
      </c>
      <c r="W42" s="1">
        <f t="shared" si="19"/>
        <v>0</v>
      </c>
      <c r="X42" s="1" t="str">
        <f t="shared" ca="1" si="20"/>
        <v/>
      </c>
    </row>
    <row r="43" spans="10:24" ht="13.75" customHeight="1" x14ac:dyDescent="0.2">
      <c r="J43" s="11" t="str">
        <f t="shared" ca="1" si="11"/>
        <v/>
      </c>
      <c r="M43" s="18"/>
      <c r="N43" s="18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-39</v>
      </c>
      <c r="T43" s="1" t="str">
        <f>IF(H43="","",VLOOKUP(H43,'Вода SKU'!$A$1:$B$150,2,0))</f>
        <v/>
      </c>
      <c r="U43" s="1">
        <f t="shared" si="17"/>
        <v>8</v>
      </c>
      <c r="V43" s="1">
        <f t="shared" si="18"/>
        <v>0</v>
      </c>
      <c r="W43" s="1">
        <f t="shared" si="19"/>
        <v>0</v>
      </c>
      <c r="X43" s="1" t="str">
        <f t="shared" ca="1" si="20"/>
        <v/>
      </c>
    </row>
    <row r="44" spans="10:24" ht="13.75" customHeight="1" x14ac:dyDescent="0.2">
      <c r="J44" s="11" t="str">
        <f t="shared" ca="1" si="11"/>
        <v/>
      </c>
      <c r="M44" s="19"/>
      <c r="N44" s="18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-39</v>
      </c>
      <c r="T44" s="1" t="str">
        <f>IF(H44="","",VLOOKUP(H44,'Вода SKU'!$A$1:$B$150,2,0))</f>
        <v/>
      </c>
      <c r="U44" s="1">
        <f t="shared" si="17"/>
        <v>8</v>
      </c>
      <c r="V44" s="1">
        <f t="shared" si="18"/>
        <v>0</v>
      </c>
      <c r="W44" s="1">
        <f t="shared" si="19"/>
        <v>0</v>
      </c>
      <c r="X44" s="1" t="str">
        <f t="shared" ca="1" si="20"/>
        <v/>
      </c>
    </row>
    <row r="45" spans="10:24" ht="13.75" customHeight="1" x14ac:dyDescent="0.2">
      <c r="J45" s="11" t="str">
        <f t="shared" ca="1" si="11"/>
        <v/>
      </c>
      <c r="M45" s="19"/>
      <c r="N45" s="18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-39</v>
      </c>
      <c r="T45" s="1" t="str">
        <f>IF(H45="","",VLOOKUP(H45,'Вода SKU'!$A$1:$B$150,2,0))</f>
        <v/>
      </c>
      <c r="U45" s="1">
        <f t="shared" si="17"/>
        <v>8</v>
      </c>
      <c r="V45" s="1">
        <f t="shared" si="18"/>
        <v>0</v>
      </c>
      <c r="W45" s="1">
        <f t="shared" si="19"/>
        <v>0</v>
      </c>
      <c r="X45" s="1" t="str">
        <f t="shared" ca="1" si="20"/>
        <v/>
      </c>
    </row>
    <row r="46" spans="10:24" ht="13.75" customHeight="1" x14ac:dyDescent="0.2">
      <c r="J46" s="11" t="str">
        <f t="shared" ca="1" si="11"/>
        <v/>
      </c>
      <c r="M46" s="19"/>
      <c r="N46" s="18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-39</v>
      </c>
      <c r="T46" s="1" t="str">
        <f>IF(H46="","",VLOOKUP(H46,'Вода SKU'!$A$1:$B$150,2,0))</f>
        <v/>
      </c>
      <c r="U46" s="1">
        <f t="shared" si="17"/>
        <v>8</v>
      </c>
      <c r="V46" s="1">
        <f t="shared" si="18"/>
        <v>0</v>
      </c>
      <c r="W46" s="1">
        <f t="shared" si="19"/>
        <v>0</v>
      </c>
      <c r="X46" s="1" t="str">
        <f t="shared" ca="1" si="20"/>
        <v/>
      </c>
    </row>
    <row r="47" spans="10:24" ht="13.75" customHeight="1" x14ac:dyDescent="0.2">
      <c r="J47" s="11" t="str">
        <f t="shared" ca="1" si="11"/>
        <v/>
      </c>
      <c r="M47" s="19"/>
      <c r="N47" s="18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-39</v>
      </c>
      <c r="T47" s="1" t="str">
        <f>IF(H47="","",VLOOKUP(H47,'Вода SKU'!$A$1:$B$150,2,0))</f>
        <v/>
      </c>
      <c r="U47" s="1">
        <f t="shared" si="17"/>
        <v>8</v>
      </c>
      <c r="V47" s="1">
        <f t="shared" si="18"/>
        <v>0</v>
      </c>
      <c r="W47" s="1">
        <f t="shared" si="19"/>
        <v>0</v>
      </c>
      <c r="X47" s="1" t="str">
        <f t="shared" ca="1" si="20"/>
        <v/>
      </c>
    </row>
    <row r="48" spans="10:24" ht="13.75" customHeight="1" x14ac:dyDescent="0.2">
      <c r="J48" s="11" t="str">
        <f t="shared" ca="1" si="11"/>
        <v/>
      </c>
      <c r="M48" s="19"/>
      <c r="N48" s="18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-39</v>
      </c>
      <c r="T48" s="1" t="str">
        <f>IF(H48="","",VLOOKUP(H48,'Вода SKU'!$A$1:$B$150,2,0))</f>
        <v/>
      </c>
      <c r="U48" s="1">
        <f t="shared" si="17"/>
        <v>8</v>
      </c>
      <c r="V48" s="1">
        <f t="shared" si="18"/>
        <v>0</v>
      </c>
      <c r="W48" s="1">
        <f t="shared" si="19"/>
        <v>0</v>
      </c>
      <c r="X48" s="1" t="str">
        <f t="shared" ca="1" si="20"/>
        <v/>
      </c>
    </row>
    <row r="49" spans="10:24" ht="13.75" customHeight="1" x14ac:dyDescent="0.2">
      <c r="J49" s="11" t="str">
        <f t="shared" ca="1" si="11"/>
        <v/>
      </c>
      <c r="M49" s="19"/>
      <c r="N49" s="18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-39</v>
      </c>
      <c r="T49" s="1" t="str">
        <f>IF(H49="","",VLOOKUP(H49,'Вода SKU'!$A$1:$B$150,2,0))</f>
        <v/>
      </c>
      <c r="U49" s="1">
        <f t="shared" si="17"/>
        <v>8</v>
      </c>
      <c r="V49" s="1">
        <f t="shared" si="18"/>
        <v>0</v>
      </c>
      <c r="W49" s="1">
        <f t="shared" si="19"/>
        <v>0</v>
      </c>
      <c r="X49" s="1" t="str">
        <f t="shared" ca="1" si="20"/>
        <v/>
      </c>
    </row>
    <row r="50" spans="10:24" ht="13.75" customHeight="1" x14ac:dyDescent="0.2">
      <c r="J50" s="11" t="str">
        <f t="shared" ref="J50:J81" ca="1" si="21">IF(M50="", IF(O50="","",X50+(INDIRECT("S" &amp; ROW() - 1) - S50)),IF(O50="", "", INDIRECT("S" &amp; ROW() - 1) - S50))</f>
        <v/>
      </c>
      <c r="M50" s="19"/>
      <c r="N50" s="18" t="str">
        <f t="shared" ref="N50:N81" ca="1" si="22">IF(M50="", IF(X50=0, "", X50), IF(V50 = "", "", IF(V50/U50 = 0, "", V50/U50)))</f>
        <v/>
      </c>
      <c r="P50" s="1">
        <f t="shared" ref="P50:P81" si="23">IF(O50 = "-", -W50,I50)</f>
        <v>0</v>
      </c>
      <c r="Q50" s="1">
        <f t="shared" ref="Q50:Q57" ca="1" si="24">IF(O50 = "-", SUM(INDIRECT(ADDRESS(2,COLUMN(P50)) &amp; ":" &amp; ADDRESS(ROW(),COLUMN(P50)))), 0)</f>
        <v>0</v>
      </c>
      <c r="R50" s="1">
        <f t="shared" ref="R50:R81" si="25">IF(O50="-",1,0)</f>
        <v>0</v>
      </c>
      <c r="S50" s="1">
        <f t="shared" ref="S50:S81" ca="1" si="26">IF(Q50 = 0, INDIRECT("S" &amp; ROW() - 1), Q50)</f>
        <v>-39</v>
      </c>
      <c r="T50" s="1" t="str">
        <f>IF(H50="","",VLOOKUP(H50,'Вода SKU'!$A$1:$B$150,2,0))</f>
        <v/>
      </c>
      <c r="U50" s="1">
        <f t="shared" ref="U50:U81" si="27">8000/1000</f>
        <v>8</v>
      </c>
      <c r="V50" s="1">
        <f t="shared" ref="V50:V81" si="28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>
        <f t="shared" ref="W50:W81" si="29">IF(V50 = "", "", V50/U50)</f>
        <v>0</v>
      </c>
      <c r="X50" s="1" t="str">
        <f t="shared" ref="X50:X81" ca="1" si="30">IF(O50="", "", MAX(ROUND(-(INDIRECT("S" &amp; ROW() - 1) - S50)/1000, 0), 1) * 1000)</f>
        <v/>
      </c>
    </row>
    <row r="51" spans="10:24" ht="13.75" customHeight="1" x14ac:dyDescent="0.2">
      <c r="J51" s="11" t="str">
        <f t="shared" ca="1" si="21"/>
        <v/>
      </c>
      <c r="M51" s="19"/>
      <c r="N51" s="18" t="str">
        <f t="shared" ca="1" si="22"/>
        <v/>
      </c>
      <c r="P51" s="1">
        <f t="shared" si="23"/>
        <v>0</v>
      </c>
      <c r="Q51" s="1">
        <f t="shared" ca="1" si="24"/>
        <v>0</v>
      </c>
      <c r="R51" s="1">
        <f t="shared" si="25"/>
        <v>0</v>
      </c>
      <c r="S51" s="1">
        <f t="shared" ca="1" si="26"/>
        <v>-39</v>
      </c>
      <c r="T51" s="1" t="str">
        <f>IF(H51="","",VLOOKUP(H51,'Вода SKU'!$A$1:$B$150,2,0))</f>
        <v/>
      </c>
      <c r="U51" s="1">
        <f t="shared" si="27"/>
        <v>8</v>
      </c>
      <c r="V51" s="1">
        <f t="shared" si="28"/>
        <v>0</v>
      </c>
      <c r="W51" s="1">
        <f t="shared" si="29"/>
        <v>0</v>
      </c>
      <c r="X51" s="1" t="str">
        <f t="shared" ca="1" si="30"/>
        <v/>
      </c>
    </row>
    <row r="52" spans="10:24" ht="13.75" customHeight="1" x14ac:dyDescent="0.2">
      <c r="J52" s="11" t="str">
        <f t="shared" ca="1" si="21"/>
        <v/>
      </c>
      <c r="M52" s="19"/>
      <c r="N52" s="18" t="str">
        <f t="shared" ca="1" si="22"/>
        <v/>
      </c>
      <c r="P52" s="1">
        <f t="shared" si="23"/>
        <v>0</v>
      </c>
      <c r="Q52" s="1">
        <f t="shared" ca="1" si="24"/>
        <v>0</v>
      </c>
      <c r="R52" s="1">
        <f t="shared" si="25"/>
        <v>0</v>
      </c>
      <c r="S52" s="1">
        <f t="shared" ca="1" si="26"/>
        <v>-39</v>
      </c>
      <c r="T52" s="1" t="str">
        <f>IF(H52="","",VLOOKUP(H52,'Вода SKU'!$A$1:$B$150,2,0))</f>
        <v/>
      </c>
      <c r="U52" s="1">
        <f t="shared" si="27"/>
        <v>8</v>
      </c>
      <c r="V52" s="1">
        <f t="shared" si="28"/>
        <v>0</v>
      </c>
      <c r="W52" s="1">
        <f t="shared" si="29"/>
        <v>0</v>
      </c>
      <c r="X52" s="1" t="str">
        <f t="shared" ca="1" si="30"/>
        <v/>
      </c>
    </row>
    <row r="53" spans="10:24" ht="13.75" customHeight="1" x14ac:dyDescent="0.2">
      <c r="J53" s="11" t="str">
        <f t="shared" ca="1" si="21"/>
        <v/>
      </c>
      <c r="M53" s="19"/>
      <c r="N53" s="18" t="str">
        <f t="shared" ca="1" si="22"/>
        <v/>
      </c>
      <c r="P53" s="1">
        <f t="shared" si="23"/>
        <v>0</v>
      </c>
      <c r="Q53" s="1">
        <f t="shared" ca="1" si="24"/>
        <v>0</v>
      </c>
      <c r="R53" s="1">
        <f t="shared" si="25"/>
        <v>0</v>
      </c>
      <c r="S53" s="1">
        <f t="shared" ca="1" si="26"/>
        <v>-39</v>
      </c>
      <c r="T53" s="1" t="str">
        <f>IF(H53="","",VLOOKUP(H53,'Вода SKU'!$A$1:$B$150,2,0))</f>
        <v/>
      </c>
      <c r="U53" s="1">
        <f t="shared" si="27"/>
        <v>8</v>
      </c>
      <c r="V53" s="1">
        <f t="shared" si="28"/>
        <v>0</v>
      </c>
      <c r="W53" s="1">
        <f t="shared" si="29"/>
        <v>0</v>
      </c>
      <c r="X53" s="1" t="str">
        <f t="shared" ca="1" si="30"/>
        <v/>
      </c>
    </row>
    <row r="54" spans="10:24" ht="13.75" customHeight="1" x14ac:dyDescent="0.2">
      <c r="J54" s="11" t="str">
        <f t="shared" ca="1" si="21"/>
        <v/>
      </c>
      <c r="M54" s="19"/>
      <c r="N54" s="18" t="str">
        <f t="shared" ca="1" si="22"/>
        <v/>
      </c>
      <c r="P54" s="1">
        <f t="shared" si="23"/>
        <v>0</v>
      </c>
      <c r="Q54" s="1">
        <f t="shared" ca="1" si="24"/>
        <v>0</v>
      </c>
      <c r="R54" s="1">
        <f t="shared" si="25"/>
        <v>0</v>
      </c>
      <c r="S54" s="1">
        <f t="shared" ca="1" si="26"/>
        <v>-39</v>
      </c>
      <c r="T54" s="1" t="str">
        <f>IF(H54="","",VLOOKUP(H54,'Вода SKU'!$A$1:$B$150,2,0))</f>
        <v/>
      </c>
      <c r="U54" s="1">
        <f t="shared" si="27"/>
        <v>8</v>
      </c>
      <c r="V54" s="1">
        <f t="shared" si="28"/>
        <v>0</v>
      </c>
      <c r="W54" s="1">
        <f t="shared" si="29"/>
        <v>0</v>
      </c>
      <c r="X54" s="1" t="str">
        <f t="shared" ca="1" si="30"/>
        <v/>
      </c>
    </row>
    <row r="55" spans="10:24" ht="13.75" customHeight="1" x14ac:dyDescent="0.2">
      <c r="J55" s="11" t="str">
        <f t="shared" ca="1" si="21"/>
        <v/>
      </c>
      <c r="M55" s="19"/>
      <c r="N55" s="18" t="str">
        <f t="shared" ca="1" si="22"/>
        <v/>
      </c>
      <c r="P55" s="1">
        <f t="shared" si="23"/>
        <v>0</v>
      </c>
      <c r="Q55" s="1">
        <f t="shared" ca="1" si="24"/>
        <v>0</v>
      </c>
      <c r="R55" s="1">
        <f t="shared" si="25"/>
        <v>0</v>
      </c>
      <c r="S55" s="1">
        <f t="shared" ca="1" si="26"/>
        <v>-39</v>
      </c>
      <c r="T55" s="1" t="str">
        <f>IF(H55="","",VLOOKUP(H55,'Вода SKU'!$A$1:$B$150,2,0))</f>
        <v/>
      </c>
      <c r="U55" s="1">
        <f t="shared" si="27"/>
        <v>8</v>
      </c>
      <c r="V55" s="1">
        <f t="shared" si="28"/>
        <v>0</v>
      </c>
      <c r="W55" s="1">
        <f t="shared" si="29"/>
        <v>0</v>
      </c>
      <c r="X55" s="1" t="str">
        <f t="shared" ca="1" si="30"/>
        <v/>
      </c>
    </row>
    <row r="56" spans="10:24" ht="13.75" customHeight="1" x14ac:dyDescent="0.2">
      <c r="J56" s="11" t="str">
        <f t="shared" ca="1" si="21"/>
        <v/>
      </c>
      <c r="M56" s="19"/>
      <c r="N56" s="18" t="str">
        <f t="shared" ca="1" si="22"/>
        <v/>
      </c>
      <c r="P56" s="1">
        <f t="shared" si="23"/>
        <v>0</v>
      </c>
      <c r="Q56" s="1">
        <f t="shared" ca="1" si="24"/>
        <v>0</v>
      </c>
      <c r="R56" s="1">
        <f t="shared" si="25"/>
        <v>0</v>
      </c>
      <c r="S56" s="1">
        <f t="shared" ca="1" si="26"/>
        <v>-39</v>
      </c>
      <c r="T56" s="1" t="str">
        <f>IF(H56="","",VLOOKUP(H56,'Вода SKU'!$A$1:$B$150,2,0))</f>
        <v/>
      </c>
      <c r="U56" s="1">
        <f t="shared" si="27"/>
        <v>8</v>
      </c>
      <c r="V56" s="1">
        <f t="shared" si="28"/>
        <v>0</v>
      </c>
      <c r="W56" s="1">
        <f t="shared" si="29"/>
        <v>0</v>
      </c>
      <c r="X56" s="1" t="str">
        <f t="shared" ca="1" si="30"/>
        <v/>
      </c>
    </row>
    <row r="57" spans="10:24" ht="13.75" customHeight="1" x14ac:dyDescent="0.2">
      <c r="J57" s="11" t="str">
        <f t="shared" ca="1" si="21"/>
        <v/>
      </c>
      <c r="M57" s="19"/>
      <c r="N57" s="18" t="str">
        <f t="shared" ca="1" si="22"/>
        <v/>
      </c>
      <c r="P57" s="1">
        <f t="shared" si="23"/>
        <v>0</v>
      </c>
      <c r="Q57" s="1">
        <f t="shared" ca="1" si="24"/>
        <v>0</v>
      </c>
      <c r="R57" s="1">
        <f t="shared" si="25"/>
        <v>0</v>
      </c>
      <c r="S57" s="1">
        <f t="shared" ca="1" si="26"/>
        <v>-39</v>
      </c>
      <c r="T57" s="1" t="str">
        <f>IF(H57="","",VLOOKUP(H57,'Вода SKU'!$A$1:$B$150,2,0))</f>
        <v/>
      </c>
      <c r="U57" s="1">
        <f t="shared" si="27"/>
        <v>8</v>
      </c>
      <c r="V57" s="1">
        <f t="shared" si="28"/>
        <v>0</v>
      </c>
      <c r="W57" s="1">
        <f t="shared" si="29"/>
        <v>0</v>
      </c>
      <c r="X57" s="1" t="str">
        <f t="shared" ca="1" si="30"/>
        <v/>
      </c>
    </row>
    <row r="58" spans="10:24" ht="13.75" customHeight="1" x14ac:dyDescent="0.2">
      <c r="J58" s="11" t="str">
        <f t="shared" ca="1" si="21"/>
        <v/>
      </c>
      <c r="M58" s="19"/>
      <c r="N58" s="18" t="str">
        <f t="shared" ca="1" si="22"/>
        <v/>
      </c>
      <c r="P58" s="1">
        <f t="shared" si="23"/>
        <v>0</v>
      </c>
      <c r="Q58" s="1">
        <f t="shared" ref="Q58:Q83" ca="1" si="31">IF(O58="-",SUM(INDIRECT(ADDRESS(2,COLUMN(P58))&amp;":"&amp;ADDRESS(ROW(),COLUMN(P58)))),0)</f>
        <v>0</v>
      </c>
      <c r="R58" s="1">
        <f t="shared" si="25"/>
        <v>0</v>
      </c>
      <c r="S58" s="1">
        <f t="shared" ca="1" si="26"/>
        <v>-39</v>
      </c>
      <c r="T58" s="1" t="str">
        <f>IF(H58="","",VLOOKUP(H58,'Вода SKU'!$A$1:$B$150,2,0))</f>
        <v/>
      </c>
      <c r="U58" s="1">
        <f t="shared" si="27"/>
        <v>8</v>
      </c>
      <c r="V58" s="1">
        <f t="shared" si="28"/>
        <v>0</v>
      </c>
      <c r="W58" s="1">
        <f t="shared" si="29"/>
        <v>0</v>
      </c>
      <c r="X58" s="1" t="str">
        <f t="shared" ca="1" si="30"/>
        <v/>
      </c>
    </row>
    <row r="59" spans="10:24" ht="13.75" customHeight="1" x14ac:dyDescent="0.2">
      <c r="J59" s="11" t="str">
        <f t="shared" ca="1" si="21"/>
        <v/>
      </c>
      <c r="M59" s="19"/>
      <c r="N59" s="18" t="str">
        <f t="shared" ca="1" si="22"/>
        <v/>
      </c>
      <c r="P59" s="1">
        <f t="shared" si="23"/>
        <v>0</v>
      </c>
      <c r="Q59" s="1">
        <f t="shared" ca="1" si="31"/>
        <v>0</v>
      </c>
      <c r="R59" s="1">
        <f t="shared" si="25"/>
        <v>0</v>
      </c>
      <c r="S59" s="1">
        <f t="shared" ca="1" si="26"/>
        <v>-39</v>
      </c>
      <c r="T59" s="1" t="str">
        <f>IF(H59="","",VLOOKUP(H59,'Вода SKU'!$A$1:$B$150,2,0))</f>
        <v/>
      </c>
      <c r="U59" s="1">
        <f t="shared" si="27"/>
        <v>8</v>
      </c>
      <c r="V59" s="1">
        <f t="shared" si="28"/>
        <v>0</v>
      </c>
      <c r="W59" s="1">
        <f t="shared" si="29"/>
        <v>0</v>
      </c>
      <c r="X59" s="1" t="str">
        <f t="shared" ca="1" si="30"/>
        <v/>
      </c>
    </row>
    <row r="60" spans="10:24" ht="13.75" customHeight="1" x14ac:dyDescent="0.2">
      <c r="J60" s="11" t="str">
        <f t="shared" ca="1" si="21"/>
        <v/>
      </c>
      <c r="M60" s="19"/>
      <c r="N60" s="18" t="str">
        <f t="shared" ca="1" si="22"/>
        <v/>
      </c>
      <c r="P60" s="1">
        <f t="shared" si="23"/>
        <v>0</v>
      </c>
      <c r="Q60" s="1">
        <f t="shared" ca="1" si="31"/>
        <v>0</v>
      </c>
      <c r="R60" s="1">
        <f t="shared" si="25"/>
        <v>0</v>
      </c>
      <c r="S60" s="1">
        <f t="shared" ca="1" si="26"/>
        <v>-39</v>
      </c>
      <c r="T60" s="1" t="str">
        <f>IF(H60="","",VLOOKUP(H60,'Вода SKU'!$A$1:$B$150,2,0))</f>
        <v/>
      </c>
      <c r="U60" s="1">
        <f t="shared" si="27"/>
        <v>8</v>
      </c>
      <c r="V60" s="1">
        <f t="shared" si="28"/>
        <v>0</v>
      </c>
      <c r="W60" s="1">
        <f t="shared" si="29"/>
        <v>0</v>
      </c>
      <c r="X60" s="1" t="str">
        <f t="shared" ca="1" si="30"/>
        <v/>
      </c>
    </row>
    <row r="61" spans="10:24" ht="13.75" customHeight="1" x14ac:dyDescent="0.2">
      <c r="J61" s="11" t="str">
        <f t="shared" ca="1" si="21"/>
        <v/>
      </c>
      <c r="M61" s="19"/>
      <c r="N61" s="18" t="str">
        <f t="shared" ca="1" si="22"/>
        <v/>
      </c>
      <c r="P61" s="1">
        <f t="shared" si="23"/>
        <v>0</v>
      </c>
      <c r="Q61" s="1">
        <f t="shared" ca="1" si="31"/>
        <v>0</v>
      </c>
      <c r="R61" s="1">
        <f t="shared" si="25"/>
        <v>0</v>
      </c>
      <c r="S61" s="1">
        <f t="shared" ca="1" si="26"/>
        <v>-39</v>
      </c>
      <c r="T61" s="1" t="str">
        <f>IF(H61="","",VLOOKUP(H61,'Вода SKU'!$A$1:$B$150,2,0))</f>
        <v/>
      </c>
      <c r="U61" s="1">
        <f t="shared" si="27"/>
        <v>8</v>
      </c>
      <c r="V61" s="1">
        <f t="shared" si="28"/>
        <v>0</v>
      </c>
      <c r="W61" s="1">
        <f t="shared" si="29"/>
        <v>0</v>
      </c>
      <c r="X61" s="1" t="str">
        <f t="shared" ca="1" si="30"/>
        <v/>
      </c>
    </row>
    <row r="62" spans="10:24" ht="13.75" customHeight="1" x14ac:dyDescent="0.2">
      <c r="J62" s="11" t="str">
        <f t="shared" ca="1" si="21"/>
        <v/>
      </c>
      <c r="M62" s="19"/>
      <c r="N62" s="18" t="str">
        <f t="shared" ca="1" si="22"/>
        <v/>
      </c>
      <c r="P62" s="1">
        <f t="shared" si="23"/>
        <v>0</v>
      </c>
      <c r="Q62" s="1">
        <f t="shared" ca="1" si="31"/>
        <v>0</v>
      </c>
      <c r="R62" s="1">
        <f t="shared" si="25"/>
        <v>0</v>
      </c>
      <c r="S62" s="1">
        <f t="shared" ca="1" si="26"/>
        <v>-39</v>
      </c>
      <c r="T62" s="1" t="str">
        <f>IF(H62="","",VLOOKUP(H62,'Вода SKU'!$A$1:$B$150,2,0))</f>
        <v/>
      </c>
      <c r="U62" s="1">
        <f t="shared" si="27"/>
        <v>8</v>
      </c>
      <c r="V62" s="1">
        <f t="shared" si="28"/>
        <v>0</v>
      </c>
      <c r="W62" s="1">
        <f t="shared" si="29"/>
        <v>0</v>
      </c>
      <c r="X62" s="1" t="str">
        <f t="shared" ca="1" si="30"/>
        <v/>
      </c>
    </row>
    <row r="63" spans="10:24" ht="13.75" customHeight="1" x14ac:dyDescent="0.2">
      <c r="J63" s="11" t="str">
        <f t="shared" ca="1" si="21"/>
        <v/>
      </c>
      <c r="M63" s="19"/>
      <c r="N63" s="18" t="str">
        <f t="shared" ca="1" si="22"/>
        <v/>
      </c>
      <c r="P63" s="1">
        <f t="shared" si="23"/>
        <v>0</v>
      </c>
      <c r="Q63" s="1">
        <f t="shared" ca="1" si="31"/>
        <v>0</v>
      </c>
      <c r="R63" s="1">
        <f t="shared" si="25"/>
        <v>0</v>
      </c>
      <c r="S63" s="1">
        <f t="shared" ca="1" si="26"/>
        <v>-39</v>
      </c>
      <c r="T63" s="1" t="str">
        <f>IF(H63="","",VLOOKUP(H63,'Вода SKU'!$A$1:$B$150,2,0))</f>
        <v/>
      </c>
      <c r="U63" s="1">
        <f t="shared" si="27"/>
        <v>8</v>
      </c>
      <c r="V63" s="1">
        <f t="shared" si="28"/>
        <v>0</v>
      </c>
      <c r="W63" s="1">
        <f t="shared" si="29"/>
        <v>0</v>
      </c>
      <c r="X63" s="1" t="str">
        <f t="shared" ca="1" si="30"/>
        <v/>
      </c>
    </row>
    <row r="64" spans="10:24" ht="13.75" customHeight="1" x14ac:dyDescent="0.2">
      <c r="J64" s="11" t="str">
        <f t="shared" ca="1" si="21"/>
        <v/>
      </c>
      <c r="M64" s="19"/>
      <c r="N64" s="18" t="str">
        <f t="shared" ca="1" si="22"/>
        <v/>
      </c>
      <c r="P64" s="1">
        <f t="shared" si="23"/>
        <v>0</v>
      </c>
      <c r="Q64" s="1">
        <f t="shared" ca="1" si="31"/>
        <v>0</v>
      </c>
      <c r="R64" s="1">
        <f t="shared" si="25"/>
        <v>0</v>
      </c>
      <c r="S64" s="1">
        <f t="shared" ca="1" si="26"/>
        <v>-39</v>
      </c>
      <c r="T64" s="1" t="str">
        <f>IF(H64="","",VLOOKUP(H64,'Вода SKU'!$A$1:$B$150,2,0))</f>
        <v/>
      </c>
      <c r="U64" s="1">
        <f t="shared" si="27"/>
        <v>8</v>
      </c>
      <c r="V64" s="1">
        <f t="shared" si="28"/>
        <v>0</v>
      </c>
      <c r="W64" s="1">
        <f t="shared" si="29"/>
        <v>0</v>
      </c>
      <c r="X64" s="1" t="str">
        <f t="shared" ca="1" si="30"/>
        <v/>
      </c>
    </row>
    <row r="65" spans="10:24" ht="13.75" customHeight="1" x14ac:dyDescent="0.2">
      <c r="J65" s="11" t="str">
        <f t="shared" ca="1" si="21"/>
        <v/>
      </c>
      <c r="M65" s="19"/>
      <c r="N65" s="18" t="str">
        <f t="shared" ca="1" si="22"/>
        <v/>
      </c>
      <c r="P65" s="1">
        <f t="shared" si="23"/>
        <v>0</v>
      </c>
      <c r="Q65" s="1">
        <f t="shared" ca="1" si="31"/>
        <v>0</v>
      </c>
      <c r="R65" s="1">
        <f t="shared" si="25"/>
        <v>0</v>
      </c>
      <c r="S65" s="1">
        <f t="shared" ca="1" si="26"/>
        <v>-39</v>
      </c>
      <c r="T65" s="1" t="str">
        <f>IF(H65="","",VLOOKUP(H65,'Вода SKU'!$A$1:$B$150,2,0))</f>
        <v/>
      </c>
      <c r="U65" s="1">
        <f t="shared" si="27"/>
        <v>8</v>
      </c>
      <c r="V65" s="1">
        <f t="shared" si="28"/>
        <v>0</v>
      </c>
      <c r="W65" s="1">
        <f t="shared" si="29"/>
        <v>0</v>
      </c>
      <c r="X65" s="1" t="str">
        <f t="shared" ca="1" si="30"/>
        <v/>
      </c>
    </row>
    <row r="66" spans="10:24" ht="13.75" customHeight="1" x14ac:dyDescent="0.2">
      <c r="J66" s="11" t="str">
        <f t="shared" ca="1" si="21"/>
        <v/>
      </c>
      <c r="M66" s="19"/>
      <c r="N66" s="18" t="str">
        <f t="shared" ca="1" si="22"/>
        <v/>
      </c>
      <c r="P66" s="1">
        <f t="shared" si="23"/>
        <v>0</v>
      </c>
      <c r="Q66" s="1">
        <f t="shared" ca="1" si="31"/>
        <v>0</v>
      </c>
      <c r="R66" s="1">
        <f t="shared" si="25"/>
        <v>0</v>
      </c>
      <c r="S66" s="1">
        <f t="shared" ca="1" si="26"/>
        <v>-39</v>
      </c>
      <c r="T66" s="1" t="str">
        <f>IF(H66="","",VLOOKUP(H66,'Вода SKU'!$A$1:$B$150,2,0))</f>
        <v/>
      </c>
      <c r="U66" s="1">
        <f t="shared" si="27"/>
        <v>8</v>
      </c>
      <c r="V66" s="1">
        <f t="shared" si="28"/>
        <v>0</v>
      </c>
      <c r="W66" s="1">
        <f t="shared" si="29"/>
        <v>0</v>
      </c>
      <c r="X66" s="1" t="str">
        <f t="shared" ca="1" si="30"/>
        <v/>
      </c>
    </row>
    <row r="67" spans="10:24" ht="13.75" customHeight="1" x14ac:dyDescent="0.2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31"/>
        <v>0</v>
      </c>
      <c r="R67" s="1">
        <f t="shared" si="25"/>
        <v>0</v>
      </c>
      <c r="S67" s="1">
        <f t="shared" ca="1" si="26"/>
        <v>-39</v>
      </c>
      <c r="T67" s="1" t="str">
        <f>IF(H67="","",VLOOKUP(H67,'Вода SKU'!$A$1:$B$150,2,0))</f>
        <v/>
      </c>
      <c r="U67" s="1">
        <f t="shared" si="27"/>
        <v>8</v>
      </c>
      <c r="V67" s="1">
        <f t="shared" si="28"/>
        <v>0</v>
      </c>
      <c r="W67" s="1">
        <f t="shared" si="29"/>
        <v>0</v>
      </c>
      <c r="X67" s="1" t="str">
        <f t="shared" ca="1" si="30"/>
        <v/>
      </c>
    </row>
    <row r="68" spans="10:24" ht="13.75" customHeight="1" x14ac:dyDescent="0.2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ca="1" si="31"/>
        <v>0</v>
      </c>
      <c r="R68" s="1">
        <f t="shared" si="25"/>
        <v>0</v>
      </c>
      <c r="S68" s="1">
        <f t="shared" ca="1" si="26"/>
        <v>-39</v>
      </c>
      <c r="T68" s="1" t="str">
        <f>IF(H68="","",VLOOKUP(H68,'Вода SKU'!$A$1:$B$150,2,0))</f>
        <v/>
      </c>
      <c r="U68" s="1">
        <f t="shared" si="27"/>
        <v>8</v>
      </c>
      <c r="V68" s="1">
        <f t="shared" si="28"/>
        <v>0</v>
      </c>
      <c r="W68" s="1">
        <f t="shared" si="29"/>
        <v>0</v>
      </c>
      <c r="X68" s="1" t="str">
        <f t="shared" ca="1" si="30"/>
        <v/>
      </c>
    </row>
    <row r="69" spans="10:24" ht="13.75" customHeight="1" x14ac:dyDescent="0.2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1"/>
        <v>0</v>
      </c>
      <c r="R69" s="1">
        <f t="shared" si="25"/>
        <v>0</v>
      </c>
      <c r="S69" s="1">
        <f t="shared" ca="1" si="26"/>
        <v>-39</v>
      </c>
      <c r="T69" s="1" t="str">
        <f>IF(H69="","",VLOOKUP(H69,'Вода SKU'!$A$1:$B$150,2,0))</f>
        <v/>
      </c>
      <c r="U69" s="1">
        <f t="shared" si="27"/>
        <v>8</v>
      </c>
      <c r="V69" s="1">
        <f t="shared" si="28"/>
        <v>0</v>
      </c>
      <c r="W69" s="1">
        <f t="shared" si="29"/>
        <v>0</v>
      </c>
      <c r="X69" s="1" t="str">
        <f t="shared" ca="1" si="30"/>
        <v/>
      </c>
    </row>
    <row r="70" spans="10:24" ht="13.75" customHeight="1" x14ac:dyDescent="0.2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1"/>
        <v>0</v>
      </c>
      <c r="R70" s="1">
        <f t="shared" si="25"/>
        <v>0</v>
      </c>
      <c r="S70" s="1">
        <f t="shared" ca="1" si="26"/>
        <v>-39</v>
      </c>
      <c r="T70" s="1" t="str">
        <f>IF(H70="","",VLOOKUP(H70,'Вода SKU'!$A$1:$B$150,2,0))</f>
        <v/>
      </c>
      <c r="U70" s="1">
        <f t="shared" si="27"/>
        <v>8</v>
      </c>
      <c r="V70" s="1">
        <f t="shared" si="28"/>
        <v>0</v>
      </c>
      <c r="W70" s="1">
        <f t="shared" si="29"/>
        <v>0</v>
      </c>
      <c r="X70" s="1" t="str">
        <f t="shared" ca="1" si="30"/>
        <v/>
      </c>
    </row>
    <row r="71" spans="10:24" ht="13.75" customHeight="1" x14ac:dyDescent="0.2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1"/>
        <v>0</v>
      </c>
      <c r="R71" s="1">
        <f t="shared" si="25"/>
        <v>0</v>
      </c>
      <c r="S71" s="1">
        <f t="shared" ca="1" si="26"/>
        <v>-39</v>
      </c>
      <c r="T71" s="1" t="str">
        <f>IF(H71="","",VLOOKUP(H71,'Вода SKU'!$A$1:$B$150,2,0))</f>
        <v/>
      </c>
      <c r="U71" s="1">
        <f t="shared" si="27"/>
        <v>8</v>
      </c>
      <c r="V71" s="1">
        <f t="shared" si="28"/>
        <v>0</v>
      </c>
      <c r="W71" s="1">
        <f t="shared" si="29"/>
        <v>0</v>
      </c>
      <c r="X71" s="1" t="str">
        <f t="shared" ca="1" si="30"/>
        <v/>
      </c>
    </row>
    <row r="72" spans="10:24" ht="13.75" customHeight="1" x14ac:dyDescent="0.2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1"/>
        <v>0</v>
      </c>
      <c r="R72" s="1">
        <f t="shared" si="25"/>
        <v>0</v>
      </c>
      <c r="S72" s="1">
        <f t="shared" ca="1" si="26"/>
        <v>-39</v>
      </c>
      <c r="T72" s="1" t="str">
        <f>IF(H72="","",VLOOKUP(H72,'Вода SKU'!$A$1:$B$150,2,0))</f>
        <v/>
      </c>
      <c r="U72" s="1">
        <f t="shared" si="27"/>
        <v>8</v>
      </c>
      <c r="V72" s="1">
        <f t="shared" si="28"/>
        <v>0</v>
      </c>
      <c r="W72" s="1">
        <f t="shared" si="29"/>
        <v>0</v>
      </c>
      <c r="X72" s="1" t="str">
        <f t="shared" ca="1" si="30"/>
        <v/>
      </c>
    </row>
    <row r="73" spans="10:24" ht="13.75" customHeight="1" x14ac:dyDescent="0.2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1"/>
        <v>0</v>
      </c>
      <c r="R73" s="1">
        <f t="shared" si="25"/>
        <v>0</v>
      </c>
      <c r="S73" s="1">
        <f t="shared" ca="1" si="26"/>
        <v>-39</v>
      </c>
      <c r="T73" s="1" t="str">
        <f>IF(H73="","",VLOOKUP(H73,'Вода SKU'!$A$1:$B$150,2,0))</f>
        <v/>
      </c>
      <c r="U73" s="1">
        <f t="shared" si="27"/>
        <v>8</v>
      </c>
      <c r="V73" s="1">
        <f t="shared" si="28"/>
        <v>0</v>
      </c>
      <c r="W73" s="1">
        <f t="shared" si="29"/>
        <v>0</v>
      </c>
      <c r="X73" s="1" t="str">
        <f t="shared" ca="1" si="30"/>
        <v/>
      </c>
    </row>
    <row r="74" spans="10:24" ht="13.75" customHeight="1" x14ac:dyDescent="0.2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1"/>
        <v>0</v>
      </c>
      <c r="R74" s="1">
        <f t="shared" si="25"/>
        <v>0</v>
      </c>
      <c r="S74" s="1">
        <f t="shared" ca="1" si="26"/>
        <v>-39</v>
      </c>
      <c r="T74" s="1" t="str">
        <f>IF(H74="","",VLOOKUP(H74,'Вода SKU'!$A$1:$B$150,2,0))</f>
        <v/>
      </c>
      <c r="U74" s="1">
        <f t="shared" si="27"/>
        <v>8</v>
      </c>
      <c r="V74" s="1">
        <f t="shared" si="28"/>
        <v>0</v>
      </c>
      <c r="W74" s="1">
        <f t="shared" si="29"/>
        <v>0</v>
      </c>
      <c r="X74" s="1" t="str">
        <f t="shared" ca="1" si="30"/>
        <v/>
      </c>
    </row>
    <row r="75" spans="10:24" ht="13.75" customHeight="1" x14ac:dyDescent="0.2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-39</v>
      </c>
      <c r="T75" s="1" t="str">
        <f>IF(H75="","",VLOOKUP(H75,'Вода SKU'!$A$1:$B$150,2,0))</f>
        <v/>
      </c>
      <c r="U75" s="1">
        <f t="shared" si="27"/>
        <v>8</v>
      </c>
      <c r="V75" s="1">
        <f t="shared" si="28"/>
        <v>0</v>
      </c>
      <c r="W75" s="1">
        <f t="shared" si="29"/>
        <v>0</v>
      </c>
      <c r="X75" s="1" t="str">
        <f t="shared" ca="1" si="30"/>
        <v/>
      </c>
    </row>
    <row r="76" spans="10:24" ht="13.75" customHeight="1" x14ac:dyDescent="0.2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-39</v>
      </c>
      <c r="T76" s="1" t="str">
        <f>IF(H76="","",VLOOKUP(H76,'Вода SKU'!$A$1:$B$150,2,0))</f>
        <v/>
      </c>
      <c r="U76" s="1">
        <f t="shared" si="27"/>
        <v>8</v>
      </c>
      <c r="V76" s="1">
        <f t="shared" si="28"/>
        <v>0</v>
      </c>
      <c r="W76" s="1">
        <f t="shared" si="29"/>
        <v>0</v>
      </c>
      <c r="X76" s="1" t="str">
        <f t="shared" ca="1" si="30"/>
        <v/>
      </c>
    </row>
    <row r="77" spans="10:24" ht="13.75" customHeight="1" x14ac:dyDescent="0.2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-39</v>
      </c>
      <c r="T77" s="1" t="str">
        <f>IF(H77="","",VLOOKUP(H77,'Вода SKU'!$A$1:$B$150,2,0))</f>
        <v/>
      </c>
      <c r="U77" s="1">
        <f t="shared" si="27"/>
        <v>8</v>
      </c>
      <c r="V77" s="1">
        <f t="shared" si="28"/>
        <v>0</v>
      </c>
      <c r="W77" s="1">
        <f t="shared" si="29"/>
        <v>0</v>
      </c>
      <c r="X77" s="1" t="str">
        <f t="shared" ca="1" si="30"/>
        <v/>
      </c>
    </row>
    <row r="78" spans="10:24" ht="13.75" customHeight="1" x14ac:dyDescent="0.2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-39</v>
      </c>
      <c r="T78" s="1" t="str">
        <f>IF(H78="","",VLOOKUP(H78,'Вода SKU'!$A$1:$B$150,2,0))</f>
        <v/>
      </c>
      <c r="U78" s="1">
        <f t="shared" si="27"/>
        <v>8</v>
      </c>
      <c r="V78" s="1">
        <f t="shared" si="28"/>
        <v>0</v>
      </c>
      <c r="W78" s="1">
        <f t="shared" si="29"/>
        <v>0</v>
      </c>
      <c r="X78" s="1" t="str">
        <f t="shared" ca="1" si="30"/>
        <v/>
      </c>
    </row>
    <row r="79" spans="10:24" ht="13.75" customHeight="1" x14ac:dyDescent="0.2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-39</v>
      </c>
      <c r="T79" s="1" t="str">
        <f>IF(H79="","",VLOOKUP(H79,'Вода SKU'!$A$1:$B$150,2,0))</f>
        <v/>
      </c>
      <c r="U79" s="1">
        <f t="shared" si="27"/>
        <v>8</v>
      </c>
      <c r="V79" s="1">
        <f t="shared" si="28"/>
        <v>0</v>
      </c>
      <c r="W79" s="1">
        <f t="shared" si="29"/>
        <v>0</v>
      </c>
      <c r="X79" s="1" t="str">
        <f t="shared" ca="1" si="30"/>
        <v/>
      </c>
    </row>
    <row r="80" spans="10:24" ht="13.75" customHeight="1" x14ac:dyDescent="0.2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-39</v>
      </c>
      <c r="T80" s="1" t="str">
        <f>IF(H80="","",VLOOKUP(H80,'Вода SKU'!$A$1:$B$150,2,0))</f>
        <v/>
      </c>
      <c r="U80" s="1">
        <f t="shared" si="27"/>
        <v>8</v>
      </c>
      <c r="V80" s="1">
        <f t="shared" si="28"/>
        <v>0</v>
      </c>
      <c r="W80" s="1">
        <f t="shared" si="29"/>
        <v>0</v>
      </c>
      <c r="X80" s="1" t="str">
        <f t="shared" ca="1" si="30"/>
        <v/>
      </c>
    </row>
    <row r="81" spans="10:24" ht="13.75" customHeight="1" x14ac:dyDescent="0.2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-39</v>
      </c>
      <c r="T81" s="1" t="str">
        <f>IF(H81="","",VLOOKUP(H81,'Вода SKU'!$A$1:$B$150,2,0))</f>
        <v/>
      </c>
      <c r="U81" s="1">
        <f t="shared" si="27"/>
        <v>8</v>
      </c>
      <c r="V81" s="1">
        <f t="shared" si="28"/>
        <v>0</v>
      </c>
      <c r="W81" s="1">
        <f t="shared" si="29"/>
        <v>0</v>
      </c>
      <c r="X81" s="1" t="str">
        <f t="shared" ca="1" si="30"/>
        <v/>
      </c>
    </row>
    <row r="82" spans="10:24" ht="13.75" customHeight="1" x14ac:dyDescent="0.2">
      <c r="J82" s="11" t="str">
        <f t="shared" ref="J82:J106" ca="1" si="32">IF(M82="", IF(O82="","",X82+(INDIRECT("S" &amp; ROW() - 1) - S82)),IF(O82="", "", INDIRECT("S" &amp; ROW() - 1) - S82))</f>
        <v/>
      </c>
      <c r="M82" s="19"/>
      <c r="N82" s="18" t="str">
        <f t="shared" ref="N82:N106" ca="1" si="33">IF(M82="", IF(X82=0, "", X82), IF(V82 = "", "", IF(V82/U82 = 0, "", V82/U82)))</f>
        <v/>
      </c>
      <c r="P82" s="1">
        <f t="shared" ref="P82:P106" si="34">IF(O82 = "-", -W82,I82)</f>
        <v>0</v>
      </c>
      <c r="Q82" s="1">
        <f t="shared" ca="1" si="31"/>
        <v>0</v>
      </c>
      <c r="R82" s="1">
        <f t="shared" ref="R82:R106" si="35">IF(O82="-",1,0)</f>
        <v>0</v>
      </c>
      <c r="S82" s="1">
        <f t="shared" ref="S82:S106" ca="1" si="36">IF(Q82 = 0, INDIRECT("S" &amp; ROW() - 1), Q82)</f>
        <v>-39</v>
      </c>
      <c r="T82" s="1" t="str">
        <f>IF(H82="","",VLOOKUP(H82,'Вода SKU'!$A$1:$B$150,2,0))</f>
        <v/>
      </c>
      <c r="U82" s="1">
        <f t="shared" ref="U82:U106" si="37">8000/1000</f>
        <v>8</v>
      </c>
      <c r="V82" s="1">
        <f t="shared" ref="V82:V106" si="38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>
        <f t="shared" ref="W82:W106" si="39">IF(V82 = "", "", V82/U82)</f>
        <v>0</v>
      </c>
      <c r="X82" s="1" t="str">
        <f t="shared" ref="X82:X106" ca="1" si="40">IF(O82="", "", MAX(ROUND(-(INDIRECT("S" &amp; ROW() - 1) - S82)/1000, 0), 1) * 1000)</f>
        <v/>
      </c>
    </row>
    <row r="83" spans="10:24" ht="13.75" customHeight="1" x14ac:dyDescent="0.2">
      <c r="J83" s="11" t="str">
        <f t="shared" ca="1" si="32"/>
        <v/>
      </c>
      <c r="M83" s="19"/>
      <c r="N83" s="18" t="str">
        <f t="shared" ca="1" si="33"/>
        <v/>
      </c>
      <c r="P83" s="1">
        <f t="shared" si="34"/>
        <v>0</v>
      </c>
      <c r="Q83" s="1">
        <f t="shared" ca="1" si="31"/>
        <v>0</v>
      </c>
      <c r="R83" s="1">
        <f t="shared" si="35"/>
        <v>0</v>
      </c>
      <c r="S83" s="1">
        <f t="shared" ca="1" si="36"/>
        <v>-39</v>
      </c>
      <c r="T83" s="1" t="str">
        <f>IF(H83="","",VLOOKUP(H83,'Вода SKU'!$A$1:$B$150,2,0))</f>
        <v/>
      </c>
      <c r="U83" s="1">
        <f t="shared" si="37"/>
        <v>8</v>
      </c>
      <c r="V83" s="1">
        <f t="shared" si="38"/>
        <v>0</v>
      </c>
      <c r="W83" s="1">
        <f t="shared" si="39"/>
        <v>0</v>
      </c>
      <c r="X83" s="1" t="str">
        <f t="shared" ca="1" si="40"/>
        <v/>
      </c>
    </row>
    <row r="84" spans="10:24" ht="13.75" customHeight="1" x14ac:dyDescent="0.2">
      <c r="J84" s="11" t="str">
        <f t="shared" ca="1" si="32"/>
        <v/>
      </c>
      <c r="M84" s="19"/>
      <c r="N84" s="18" t="str">
        <f t="shared" ca="1" si="33"/>
        <v/>
      </c>
      <c r="P84" s="1">
        <f t="shared" si="34"/>
        <v>0</v>
      </c>
      <c r="Q84" s="1">
        <f t="shared" ref="Q84:Q106" ca="1" si="41">IF(O84 = "-", SUM(INDIRECT(ADDRESS(2,COLUMN(P84)) &amp; ":" &amp; ADDRESS(ROW(),COLUMN(P84)))), 0)</f>
        <v>0</v>
      </c>
      <c r="R84" s="1">
        <f t="shared" si="35"/>
        <v>0</v>
      </c>
      <c r="S84" s="1">
        <f t="shared" ca="1" si="36"/>
        <v>-39</v>
      </c>
      <c r="T84" s="1" t="str">
        <f>IF(H84="","",VLOOKUP(H84,'Вода SKU'!$A$1:$B$150,2,0))</f>
        <v/>
      </c>
      <c r="U84" s="1">
        <f t="shared" si="37"/>
        <v>8</v>
      </c>
      <c r="V84" s="1">
        <f t="shared" si="38"/>
        <v>0</v>
      </c>
      <c r="W84" s="1">
        <f t="shared" si="39"/>
        <v>0</v>
      </c>
      <c r="X84" s="1" t="str">
        <f t="shared" ca="1" si="40"/>
        <v/>
      </c>
    </row>
    <row r="85" spans="10:24" ht="13.75" customHeight="1" x14ac:dyDescent="0.2">
      <c r="J85" s="11" t="str">
        <f t="shared" ca="1" si="32"/>
        <v/>
      </c>
      <c r="M85" s="19"/>
      <c r="N85" s="18" t="str">
        <f t="shared" ca="1" si="33"/>
        <v/>
      </c>
      <c r="P85" s="1">
        <f t="shared" si="34"/>
        <v>0</v>
      </c>
      <c r="Q85" s="1">
        <f t="shared" ca="1" si="41"/>
        <v>0</v>
      </c>
      <c r="R85" s="1">
        <f t="shared" si="35"/>
        <v>0</v>
      </c>
      <c r="S85" s="1">
        <f t="shared" ca="1" si="36"/>
        <v>-39</v>
      </c>
      <c r="T85" s="1" t="str">
        <f>IF(H85="","",VLOOKUP(H85,'Вода SKU'!$A$1:$B$150,2,0))</f>
        <v/>
      </c>
      <c r="U85" s="1">
        <f t="shared" si="37"/>
        <v>8</v>
      </c>
      <c r="V85" s="1">
        <f t="shared" si="38"/>
        <v>0</v>
      </c>
      <c r="W85" s="1">
        <f t="shared" si="39"/>
        <v>0</v>
      </c>
      <c r="X85" s="1" t="str">
        <f t="shared" ca="1" si="40"/>
        <v/>
      </c>
    </row>
    <row r="86" spans="10:24" ht="13.75" customHeight="1" x14ac:dyDescent="0.2">
      <c r="J86" s="11" t="str">
        <f t="shared" ca="1" si="32"/>
        <v/>
      </c>
      <c r="M86" s="19"/>
      <c r="N86" s="18" t="str">
        <f t="shared" ca="1" si="33"/>
        <v/>
      </c>
      <c r="P86" s="1">
        <f t="shared" si="34"/>
        <v>0</v>
      </c>
      <c r="Q86" s="1">
        <f t="shared" ca="1" si="41"/>
        <v>0</v>
      </c>
      <c r="R86" s="1">
        <f t="shared" si="35"/>
        <v>0</v>
      </c>
      <c r="S86" s="1">
        <f t="shared" ca="1" si="36"/>
        <v>-39</v>
      </c>
      <c r="T86" s="1" t="str">
        <f>IF(H86="","",VLOOKUP(H86,'Вода SKU'!$A$1:$B$150,2,0))</f>
        <v/>
      </c>
      <c r="U86" s="1">
        <f t="shared" si="37"/>
        <v>8</v>
      </c>
      <c r="V86" s="1">
        <f t="shared" si="38"/>
        <v>0</v>
      </c>
      <c r="W86" s="1">
        <f t="shared" si="39"/>
        <v>0</v>
      </c>
      <c r="X86" s="1" t="str">
        <f t="shared" ca="1" si="40"/>
        <v/>
      </c>
    </row>
    <row r="87" spans="10:24" ht="13.75" customHeight="1" x14ac:dyDescent="0.2">
      <c r="J87" s="11" t="str">
        <f t="shared" ca="1" si="32"/>
        <v/>
      </c>
      <c r="M87" s="19"/>
      <c r="N87" s="18" t="str">
        <f t="shared" ca="1" si="33"/>
        <v/>
      </c>
      <c r="P87" s="1">
        <f t="shared" si="34"/>
        <v>0</v>
      </c>
      <c r="Q87" s="1">
        <f t="shared" ca="1" si="41"/>
        <v>0</v>
      </c>
      <c r="R87" s="1">
        <f t="shared" si="35"/>
        <v>0</v>
      </c>
      <c r="S87" s="1">
        <f t="shared" ca="1" si="36"/>
        <v>-39</v>
      </c>
      <c r="T87" s="1" t="str">
        <f>IF(H87="","",VLOOKUP(H87,'Вода SKU'!$A$1:$B$150,2,0))</f>
        <v/>
      </c>
      <c r="U87" s="1">
        <f t="shared" si="37"/>
        <v>8</v>
      </c>
      <c r="V87" s="1">
        <f t="shared" si="38"/>
        <v>0</v>
      </c>
      <c r="W87" s="1">
        <f t="shared" si="39"/>
        <v>0</v>
      </c>
      <c r="X87" s="1" t="str">
        <f t="shared" ca="1" si="40"/>
        <v/>
      </c>
    </row>
    <row r="88" spans="10:24" ht="13.75" customHeight="1" x14ac:dyDescent="0.2">
      <c r="J88" s="11" t="str">
        <f t="shared" ca="1" si="32"/>
        <v/>
      </c>
      <c r="M88" s="19"/>
      <c r="N88" s="18" t="str">
        <f t="shared" ca="1" si="33"/>
        <v/>
      </c>
      <c r="P88" s="1">
        <f t="shared" si="34"/>
        <v>0</v>
      </c>
      <c r="Q88" s="1">
        <f t="shared" ca="1" si="41"/>
        <v>0</v>
      </c>
      <c r="R88" s="1">
        <f t="shared" si="35"/>
        <v>0</v>
      </c>
      <c r="S88" s="1">
        <f t="shared" ca="1" si="36"/>
        <v>-39</v>
      </c>
      <c r="T88" s="1" t="str">
        <f>IF(H88="","",VLOOKUP(H88,'Вода SKU'!$A$1:$B$150,2,0))</f>
        <v/>
      </c>
      <c r="U88" s="1">
        <f t="shared" si="37"/>
        <v>8</v>
      </c>
      <c r="V88" s="1">
        <f t="shared" si="38"/>
        <v>0</v>
      </c>
      <c r="W88" s="1">
        <f t="shared" si="39"/>
        <v>0</v>
      </c>
      <c r="X88" s="1" t="str">
        <f t="shared" ca="1" si="40"/>
        <v/>
      </c>
    </row>
    <row r="89" spans="10:24" ht="13.75" customHeight="1" x14ac:dyDescent="0.2">
      <c r="J89" s="11" t="str">
        <f t="shared" ca="1" si="32"/>
        <v/>
      </c>
      <c r="M89" s="19"/>
      <c r="N89" s="18" t="str">
        <f t="shared" ca="1" si="33"/>
        <v/>
      </c>
      <c r="P89" s="1">
        <f t="shared" si="34"/>
        <v>0</v>
      </c>
      <c r="Q89" s="1">
        <f t="shared" ca="1" si="41"/>
        <v>0</v>
      </c>
      <c r="R89" s="1">
        <f t="shared" si="35"/>
        <v>0</v>
      </c>
      <c r="S89" s="1">
        <f t="shared" ca="1" si="36"/>
        <v>-39</v>
      </c>
      <c r="T89" s="1" t="str">
        <f>IF(H89="","",VLOOKUP(H89,'Вода SKU'!$A$1:$B$150,2,0))</f>
        <v/>
      </c>
      <c r="U89" s="1">
        <f t="shared" si="37"/>
        <v>8</v>
      </c>
      <c r="V89" s="1">
        <f t="shared" si="38"/>
        <v>0</v>
      </c>
      <c r="W89" s="1">
        <f t="shared" si="39"/>
        <v>0</v>
      </c>
      <c r="X89" s="1" t="str">
        <f t="shared" ca="1" si="40"/>
        <v/>
      </c>
    </row>
    <row r="90" spans="10:24" ht="13.75" customHeight="1" x14ac:dyDescent="0.2">
      <c r="J90" s="11" t="str">
        <f t="shared" ca="1" si="32"/>
        <v/>
      </c>
      <c r="M90" s="19"/>
      <c r="N90" s="18" t="str">
        <f t="shared" ca="1" si="33"/>
        <v/>
      </c>
      <c r="P90" s="1">
        <f t="shared" si="34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-39</v>
      </c>
      <c r="T90" s="1" t="str">
        <f>IF(H90="","",VLOOKUP(H90,'Вода SKU'!$A$1:$B$150,2,0))</f>
        <v/>
      </c>
      <c r="U90" s="1">
        <f t="shared" si="37"/>
        <v>8</v>
      </c>
      <c r="V90" s="1">
        <f t="shared" si="38"/>
        <v>0</v>
      </c>
      <c r="W90" s="1">
        <f t="shared" si="39"/>
        <v>0</v>
      </c>
      <c r="X90" s="1" t="str">
        <f t="shared" ca="1" si="40"/>
        <v/>
      </c>
    </row>
    <row r="91" spans="10:24" ht="13.75" customHeight="1" x14ac:dyDescent="0.2">
      <c r="J91" s="11" t="str">
        <f t="shared" ca="1" si="32"/>
        <v/>
      </c>
      <c r="M91" s="19"/>
      <c r="N91" s="18" t="str">
        <f t="shared" ca="1" si="33"/>
        <v/>
      </c>
      <c r="P91" s="1">
        <f t="shared" si="34"/>
        <v>0</v>
      </c>
      <c r="Q91" s="1">
        <f t="shared" ca="1" si="41"/>
        <v>0</v>
      </c>
      <c r="R91" s="1">
        <f t="shared" si="35"/>
        <v>0</v>
      </c>
      <c r="S91" s="1">
        <f t="shared" ca="1" si="36"/>
        <v>-39</v>
      </c>
      <c r="T91" s="1" t="str">
        <f>IF(H91="","",VLOOKUP(H91,'Вода SKU'!$A$1:$B$150,2,0))</f>
        <v/>
      </c>
      <c r="U91" s="1">
        <f t="shared" si="37"/>
        <v>8</v>
      </c>
      <c r="V91" s="1">
        <f t="shared" si="38"/>
        <v>0</v>
      </c>
      <c r="W91" s="1">
        <f t="shared" si="39"/>
        <v>0</v>
      </c>
      <c r="X91" s="1" t="str">
        <f t="shared" ca="1" si="40"/>
        <v/>
      </c>
    </row>
    <row r="92" spans="10:24" ht="13.75" customHeight="1" x14ac:dyDescent="0.2">
      <c r="J92" s="11" t="str">
        <f t="shared" ca="1" si="32"/>
        <v/>
      </c>
      <c r="M92" s="19"/>
      <c r="N92" s="18" t="str">
        <f t="shared" ca="1" si="33"/>
        <v/>
      </c>
      <c r="P92" s="1">
        <f t="shared" si="34"/>
        <v>0</v>
      </c>
      <c r="Q92" s="1">
        <f t="shared" ca="1" si="41"/>
        <v>0</v>
      </c>
      <c r="R92" s="1">
        <f t="shared" si="35"/>
        <v>0</v>
      </c>
      <c r="S92" s="1">
        <f t="shared" ca="1" si="36"/>
        <v>-39</v>
      </c>
      <c r="T92" s="1" t="str">
        <f>IF(H92="","",VLOOKUP(H92,'Вода SKU'!$A$1:$B$150,2,0))</f>
        <v/>
      </c>
      <c r="U92" s="1">
        <f t="shared" si="37"/>
        <v>8</v>
      </c>
      <c r="V92" s="1">
        <f t="shared" si="38"/>
        <v>0</v>
      </c>
      <c r="W92" s="1">
        <f t="shared" si="39"/>
        <v>0</v>
      </c>
      <c r="X92" s="1" t="str">
        <f t="shared" ca="1" si="40"/>
        <v/>
      </c>
    </row>
    <row r="93" spans="10:24" ht="13.75" customHeight="1" x14ac:dyDescent="0.2">
      <c r="J93" s="11" t="str">
        <f t="shared" ca="1" si="32"/>
        <v/>
      </c>
      <c r="M93" s="19"/>
      <c r="N93" s="18" t="str">
        <f t="shared" ca="1" si="33"/>
        <v/>
      </c>
      <c r="P93" s="1">
        <f t="shared" si="34"/>
        <v>0</v>
      </c>
      <c r="Q93" s="1">
        <f t="shared" ca="1" si="41"/>
        <v>0</v>
      </c>
      <c r="R93" s="1">
        <f t="shared" si="35"/>
        <v>0</v>
      </c>
      <c r="S93" s="1">
        <f t="shared" ca="1" si="36"/>
        <v>-39</v>
      </c>
      <c r="T93" s="1" t="str">
        <f>IF(H93="","",VLOOKUP(H93,'Вода SKU'!$A$1:$B$150,2,0))</f>
        <v/>
      </c>
      <c r="U93" s="1">
        <f t="shared" si="37"/>
        <v>8</v>
      </c>
      <c r="V93" s="1">
        <f t="shared" si="38"/>
        <v>0</v>
      </c>
      <c r="W93" s="1">
        <f t="shared" si="39"/>
        <v>0</v>
      </c>
      <c r="X93" s="1" t="str">
        <f t="shared" ca="1" si="40"/>
        <v/>
      </c>
    </row>
    <row r="94" spans="10:24" ht="13.75" customHeight="1" x14ac:dyDescent="0.2">
      <c r="J94" s="11" t="str">
        <f t="shared" ca="1" si="32"/>
        <v/>
      </c>
      <c r="M94" s="19"/>
      <c r="N94" s="18" t="str">
        <f t="shared" ca="1" si="33"/>
        <v/>
      </c>
      <c r="P94" s="1">
        <f t="shared" si="34"/>
        <v>0</v>
      </c>
      <c r="Q94" s="1">
        <f t="shared" ca="1" si="41"/>
        <v>0</v>
      </c>
      <c r="R94" s="1">
        <f t="shared" si="35"/>
        <v>0</v>
      </c>
      <c r="S94" s="1">
        <f t="shared" ca="1" si="36"/>
        <v>-39</v>
      </c>
      <c r="T94" s="1" t="str">
        <f>IF(H94="","",VLOOKUP(H94,'Вода SKU'!$A$1:$B$150,2,0))</f>
        <v/>
      </c>
      <c r="U94" s="1">
        <f t="shared" si="37"/>
        <v>8</v>
      </c>
      <c r="V94" s="1">
        <f t="shared" si="38"/>
        <v>0</v>
      </c>
      <c r="W94" s="1">
        <f t="shared" si="39"/>
        <v>0</v>
      </c>
      <c r="X94" s="1" t="str">
        <f t="shared" ca="1" si="40"/>
        <v/>
      </c>
    </row>
    <row r="95" spans="10:24" ht="13.75" customHeight="1" x14ac:dyDescent="0.2">
      <c r="J95" s="11" t="str">
        <f t="shared" ca="1" si="32"/>
        <v/>
      </c>
      <c r="M95" s="19"/>
      <c r="N95" s="18" t="str">
        <f t="shared" ca="1" si="33"/>
        <v/>
      </c>
      <c r="P95" s="1">
        <f t="shared" si="34"/>
        <v>0</v>
      </c>
      <c r="Q95" s="1">
        <f t="shared" ca="1" si="41"/>
        <v>0</v>
      </c>
      <c r="R95" s="1">
        <f t="shared" si="35"/>
        <v>0</v>
      </c>
      <c r="S95" s="1">
        <f t="shared" ca="1" si="36"/>
        <v>-39</v>
      </c>
      <c r="T95" s="1" t="str">
        <f>IF(H95="","",VLOOKUP(H95,'Вода SKU'!$A$1:$B$150,2,0))</f>
        <v/>
      </c>
      <c r="U95" s="1">
        <f t="shared" si="37"/>
        <v>8</v>
      </c>
      <c r="V95" s="1">
        <f t="shared" si="38"/>
        <v>0</v>
      </c>
      <c r="W95" s="1">
        <f t="shared" si="39"/>
        <v>0</v>
      </c>
      <c r="X95" s="1" t="str">
        <f t="shared" ca="1" si="40"/>
        <v/>
      </c>
    </row>
    <row r="96" spans="10:24" ht="13.75" customHeight="1" x14ac:dyDescent="0.2">
      <c r="J96" s="11" t="str">
        <f t="shared" ca="1" si="32"/>
        <v/>
      </c>
      <c r="M96" s="19"/>
      <c r="N96" s="18" t="str">
        <f t="shared" ca="1" si="33"/>
        <v/>
      </c>
      <c r="P96" s="1">
        <f t="shared" si="34"/>
        <v>0</v>
      </c>
      <c r="Q96" s="1">
        <f t="shared" ca="1" si="41"/>
        <v>0</v>
      </c>
      <c r="R96" s="1">
        <f t="shared" si="35"/>
        <v>0</v>
      </c>
      <c r="S96" s="1">
        <f t="shared" ca="1" si="36"/>
        <v>-39</v>
      </c>
      <c r="T96" s="1" t="str">
        <f>IF(H96="","",VLOOKUP(H96,'Вода SKU'!$A$1:$B$150,2,0))</f>
        <v/>
      </c>
      <c r="U96" s="1">
        <f t="shared" si="37"/>
        <v>8</v>
      </c>
      <c r="V96" s="1">
        <f t="shared" si="38"/>
        <v>0</v>
      </c>
      <c r="W96" s="1">
        <f t="shared" si="39"/>
        <v>0</v>
      </c>
      <c r="X96" s="1" t="str">
        <f t="shared" ca="1" si="40"/>
        <v/>
      </c>
    </row>
    <row r="97" spans="10:24" ht="13.75" customHeight="1" x14ac:dyDescent="0.2">
      <c r="J97" s="11" t="str">
        <f t="shared" ca="1" si="32"/>
        <v/>
      </c>
      <c r="M97" s="19"/>
      <c r="N97" s="18" t="str">
        <f t="shared" ca="1" si="33"/>
        <v/>
      </c>
      <c r="P97" s="1">
        <f t="shared" si="34"/>
        <v>0</v>
      </c>
      <c r="Q97" s="1">
        <f t="shared" ca="1" si="41"/>
        <v>0</v>
      </c>
      <c r="R97" s="1">
        <f t="shared" si="35"/>
        <v>0</v>
      </c>
      <c r="S97" s="1">
        <f t="shared" ca="1" si="36"/>
        <v>-39</v>
      </c>
      <c r="T97" s="1" t="str">
        <f>IF(H97="","",VLOOKUP(H97,'Вода SKU'!$A$1:$B$150,2,0))</f>
        <v/>
      </c>
      <c r="U97" s="1">
        <f t="shared" si="37"/>
        <v>8</v>
      </c>
      <c r="V97" s="1">
        <f t="shared" si="38"/>
        <v>0</v>
      </c>
      <c r="W97" s="1">
        <f t="shared" si="39"/>
        <v>0</v>
      </c>
      <c r="X97" s="1" t="str">
        <f t="shared" ca="1" si="40"/>
        <v/>
      </c>
    </row>
    <row r="98" spans="10:24" ht="13.75" customHeight="1" x14ac:dyDescent="0.2">
      <c r="J98" s="11" t="str">
        <f t="shared" ca="1" si="32"/>
        <v/>
      </c>
      <c r="M98" s="19"/>
      <c r="N98" s="18" t="str">
        <f t="shared" ca="1" si="33"/>
        <v/>
      </c>
      <c r="P98" s="1">
        <f t="shared" si="34"/>
        <v>0</v>
      </c>
      <c r="Q98" s="1">
        <f t="shared" ca="1" si="41"/>
        <v>0</v>
      </c>
      <c r="R98" s="1">
        <f t="shared" si="35"/>
        <v>0</v>
      </c>
      <c r="S98" s="1">
        <f t="shared" ca="1" si="36"/>
        <v>-39</v>
      </c>
      <c r="T98" s="1" t="str">
        <f>IF(H98="","",VLOOKUP(H98,'Вода SKU'!$A$1:$B$150,2,0))</f>
        <v/>
      </c>
      <c r="U98" s="1">
        <f t="shared" si="37"/>
        <v>8</v>
      </c>
      <c r="V98" s="1">
        <f t="shared" si="38"/>
        <v>0</v>
      </c>
      <c r="W98" s="1">
        <f t="shared" si="39"/>
        <v>0</v>
      </c>
      <c r="X98" s="1" t="str">
        <f t="shared" ca="1" si="40"/>
        <v/>
      </c>
    </row>
    <row r="99" spans="10:24" ht="13.75" customHeight="1" x14ac:dyDescent="0.2">
      <c r="J99" s="11" t="str">
        <f t="shared" ca="1" si="32"/>
        <v/>
      </c>
      <c r="M99" s="19"/>
      <c r="N99" s="18" t="str">
        <f t="shared" ca="1" si="33"/>
        <v/>
      </c>
      <c r="P99" s="1">
        <f t="shared" si="34"/>
        <v>0</v>
      </c>
      <c r="Q99" s="1">
        <f t="shared" ca="1" si="41"/>
        <v>0</v>
      </c>
      <c r="R99" s="1">
        <f t="shared" si="35"/>
        <v>0</v>
      </c>
      <c r="S99" s="1">
        <f t="shared" ca="1" si="36"/>
        <v>-39</v>
      </c>
      <c r="T99" s="1" t="str">
        <f>IF(H99="","",VLOOKUP(H99,'Вода SKU'!$A$1:$B$150,2,0))</f>
        <v/>
      </c>
      <c r="U99" s="1">
        <f t="shared" si="37"/>
        <v>8</v>
      </c>
      <c r="V99" s="1">
        <f t="shared" si="38"/>
        <v>0</v>
      </c>
      <c r="W99" s="1">
        <f t="shared" si="39"/>
        <v>0</v>
      </c>
      <c r="X99" s="1" t="str">
        <f t="shared" ca="1" si="40"/>
        <v/>
      </c>
    </row>
    <row r="100" spans="10:24" ht="13.75" customHeight="1" x14ac:dyDescent="0.2">
      <c r="J100" s="11" t="str">
        <f t="shared" ca="1" si="32"/>
        <v/>
      </c>
      <c r="M100" s="19"/>
      <c r="N100" s="18" t="str">
        <f t="shared" ca="1" si="33"/>
        <v/>
      </c>
      <c r="P100" s="1">
        <f t="shared" si="34"/>
        <v>0</v>
      </c>
      <c r="Q100" s="1">
        <f t="shared" ca="1" si="41"/>
        <v>0</v>
      </c>
      <c r="R100" s="1">
        <f t="shared" si="35"/>
        <v>0</v>
      </c>
      <c r="S100" s="1">
        <f t="shared" ca="1" si="36"/>
        <v>-39</v>
      </c>
      <c r="T100" s="1" t="str">
        <f>IF(H100="","",VLOOKUP(H100,'Вода SKU'!$A$1:$B$150,2,0))</f>
        <v/>
      </c>
      <c r="U100" s="1">
        <f t="shared" si="37"/>
        <v>8</v>
      </c>
      <c r="V100" s="1">
        <f t="shared" si="38"/>
        <v>0</v>
      </c>
      <c r="W100" s="1">
        <f t="shared" si="39"/>
        <v>0</v>
      </c>
      <c r="X100" s="1" t="str">
        <f t="shared" ca="1" si="40"/>
        <v/>
      </c>
    </row>
    <row r="101" spans="10:24" ht="13.75" customHeight="1" x14ac:dyDescent="0.2">
      <c r="J101" s="11" t="str">
        <f t="shared" ca="1" si="32"/>
        <v/>
      </c>
      <c r="M101" s="19"/>
      <c r="N101" s="18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-39</v>
      </c>
      <c r="T101" s="1" t="str">
        <f>IF(H101="","",VLOOKUP(H101,'Вода SKU'!$A$1:$B$150,2,0))</f>
        <v/>
      </c>
      <c r="U101" s="1">
        <f t="shared" si="37"/>
        <v>8</v>
      </c>
      <c r="V101" s="1">
        <f t="shared" si="38"/>
        <v>0</v>
      </c>
      <c r="W101" s="1">
        <f t="shared" si="39"/>
        <v>0</v>
      </c>
      <c r="X101" s="1" t="str">
        <f t="shared" ca="1" si="40"/>
        <v/>
      </c>
    </row>
    <row r="102" spans="10:24" ht="13.75" customHeight="1" x14ac:dyDescent="0.2">
      <c r="J102" s="11" t="str">
        <f t="shared" ca="1" si="32"/>
        <v/>
      </c>
      <c r="M102" s="19"/>
      <c r="N102" s="18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-39</v>
      </c>
      <c r="T102" s="1" t="str">
        <f>IF(H102="","",VLOOKUP(H102,'Вода SKU'!$A$1:$B$150,2,0))</f>
        <v/>
      </c>
      <c r="U102" s="1">
        <f t="shared" si="37"/>
        <v>8</v>
      </c>
      <c r="V102" s="1">
        <f t="shared" si="38"/>
        <v>0</v>
      </c>
      <c r="W102" s="1">
        <f t="shared" si="39"/>
        <v>0</v>
      </c>
      <c r="X102" s="1" t="str">
        <f t="shared" ca="1" si="40"/>
        <v/>
      </c>
    </row>
    <row r="103" spans="10:24" ht="13.75" customHeight="1" x14ac:dyDescent="0.2">
      <c r="J103" s="11" t="str">
        <f t="shared" ca="1" si="32"/>
        <v/>
      </c>
      <c r="M103" s="19"/>
      <c r="N103" s="18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-39</v>
      </c>
      <c r="T103" s="1" t="str">
        <f>IF(H103="","",VLOOKUP(H103,'Вода SKU'!$A$1:$B$150,2,0))</f>
        <v/>
      </c>
      <c r="U103" s="1">
        <f t="shared" si="37"/>
        <v>8</v>
      </c>
      <c r="V103" s="1">
        <f t="shared" si="38"/>
        <v>0</v>
      </c>
      <c r="W103" s="1">
        <f t="shared" si="39"/>
        <v>0</v>
      </c>
      <c r="X103" s="1" t="str">
        <f t="shared" ca="1" si="40"/>
        <v/>
      </c>
    </row>
    <row r="104" spans="10:24" ht="13.75" customHeight="1" x14ac:dyDescent="0.2">
      <c r="J104" s="11" t="str">
        <f t="shared" ca="1" si="32"/>
        <v/>
      </c>
      <c r="M104" s="19"/>
      <c r="N104" s="18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-39</v>
      </c>
      <c r="T104" s="1" t="str">
        <f>IF(H104="","",VLOOKUP(H104,'Вода SKU'!$A$1:$B$150,2,0))</f>
        <v/>
      </c>
      <c r="U104" s="1">
        <f t="shared" si="37"/>
        <v>8</v>
      </c>
      <c r="V104" s="1">
        <f t="shared" si="38"/>
        <v>0</v>
      </c>
      <c r="W104" s="1">
        <f t="shared" si="39"/>
        <v>0</v>
      </c>
      <c r="X104" s="1" t="str">
        <f t="shared" ca="1" si="40"/>
        <v/>
      </c>
    </row>
    <row r="105" spans="10:24" ht="13.75" customHeight="1" x14ac:dyDescent="0.2">
      <c r="J105" s="11" t="str">
        <f t="shared" ca="1" si="32"/>
        <v/>
      </c>
      <c r="M105" s="19"/>
      <c r="N105" s="18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-39</v>
      </c>
      <c r="T105" s="1" t="str">
        <f>IF(H105="","",VLOOKUP(H105,'Вода SKU'!$A$1:$B$150,2,0))</f>
        <v/>
      </c>
      <c r="U105" s="1">
        <f t="shared" si="37"/>
        <v>8</v>
      </c>
      <c r="V105" s="1">
        <f t="shared" si="38"/>
        <v>0</v>
      </c>
      <c r="W105" s="1">
        <f t="shared" si="39"/>
        <v>0</v>
      </c>
      <c r="X105" s="1" t="str">
        <f t="shared" ca="1" si="40"/>
        <v/>
      </c>
    </row>
    <row r="106" spans="10:24" ht="13.75" customHeight="1" x14ac:dyDescent="0.2">
      <c r="J106" s="11" t="str">
        <f t="shared" ca="1" si="32"/>
        <v/>
      </c>
      <c r="M106" s="19"/>
      <c r="N106" s="18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-39</v>
      </c>
      <c r="T106" s="1" t="str">
        <f>IF(H106="","",VLOOKUP(H106,'Вода SKU'!$A$1:$B$150,2,0))</f>
        <v/>
      </c>
      <c r="U106" s="1">
        <f t="shared" si="37"/>
        <v>8</v>
      </c>
      <c r="V106" s="1">
        <f t="shared" si="38"/>
        <v>0</v>
      </c>
      <c r="W106" s="1">
        <f t="shared" si="39"/>
        <v>0</v>
      </c>
      <c r="X106" s="1" t="str">
        <f t="shared" ca="1" si="40"/>
        <v/>
      </c>
    </row>
  </sheetData>
  <conditionalFormatting sqref="B2:B106">
    <cfRule type="expression" dxfId="77" priority="2">
      <formula>$B2&lt;&gt;$T2</formula>
    </cfRule>
    <cfRule type="expression" dxfId="76" priority="3">
      <formula>$B2&lt;&gt;$T2</formula>
    </cfRule>
  </conditionalFormatting>
  <conditionalFormatting sqref="J1:J1048576">
    <cfRule type="expression" dxfId="75" priority="5">
      <formula>IF(N1="",0, J1)  &lt; - 0.05* IF(N1="",0,N1)</formula>
    </cfRule>
    <cfRule type="expression" dxfId="74" priority="6">
      <formula>AND(IF(N1="",0, J1)  &gt;= - 0.05* IF(N1="",0,N1), IF(N1="",0, J1) &lt; 0)</formula>
    </cfRule>
    <cfRule type="expression" dxfId="73" priority="7">
      <formula>AND(IF(N1="",0, J1)  &lt;= 0.05* IF(N1="",0,N1), IF(N1="",0, J1) &gt; 0)</formula>
    </cfRule>
    <cfRule type="expression" dxfId="72" priority="8">
      <formula>IF(N1="",0,J1)  &gt; 0.05* IF(N1="",0,N1)</formula>
    </cfRule>
  </conditionalFormatting>
  <conditionalFormatting sqref="J1">
    <cfRule type="expression" dxfId="71" priority="133">
      <formula>SUMIF(J2:J106,"&gt;0")-SUMIF(J2:J106,"&lt;0")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B2:B106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E2:F106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L1:L106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9"/>
  <sheetViews>
    <sheetView tabSelected="1" zoomScale="125" zoomScaleNormal="90" workbookViewId="0">
      <pane ySplit="1" topLeftCell="A2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1640625" style="1" customWidth="1"/>
    <col min="4" max="5" width="10.33203125" style="1" customWidth="1"/>
    <col min="6" max="7" width="10.1640625" style="1" customWidth="1"/>
    <col min="8" max="8" width="43.1640625" style="1" customWidth="1"/>
    <col min="9" max="9" width="10.1640625" style="1" customWidth="1"/>
    <col min="10" max="11" width="8.83203125" style="1" customWidth="1"/>
    <col min="12" max="12" width="8.83203125" style="11" customWidth="1"/>
    <col min="13" max="13" width="8.83203125" style="20" customWidth="1"/>
    <col min="14" max="14" width="8.83203125" style="21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651</v>
      </c>
      <c r="B1" s="15" t="s">
        <v>619</v>
      </c>
      <c r="C1" s="15" t="s">
        <v>626</v>
      </c>
      <c r="D1" s="15" t="s">
        <v>129</v>
      </c>
      <c r="E1" s="15" t="s">
        <v>620</v>
      </c>
      <c r="F1" s="15" t="s">
        <v>652</v>
      </c>
      <c r="G1" s="15" t="s">
        <v>653</v>
      </c>
      <c r="H1" s="15" t="s">
        <v>654</v>
      </c>
      <c r="I1" s="15" t="s">
        <v>655</v>
      </c>
      <c r="J1" s="15" t="s">
        <v>656</v>
      </c>
      <c r="K1" s="15" t="s">
        <v>657</v>
      </c>
      <c r="L1" s="15" t="s">
        <v>658</v>
      </c>
      <c r="M1" s="22" t="s">
        <v>659</v>
      </c>
      <c r="N1" s="22" t="s">
        <v>660</v>
      </c>
      <c r="O1" s="15" t="s">
        <v>661</v>
      </c>
      <c r="Q1" s="15" t="s">
        <v>662</v>
      </c>
      <c r="R1" s="15" t="s">
        <v>663</v>
      </c>
      <c r="S1" s="15">
        <v>0</v>
      </c>
      <c r="T1" s="14" t="s">
        <v>664</v>
      </c>
      <c r="U1" s="14" t="s">
        <v>665</v>
      </c>
      <c r="V1" s="14" t="s">
        <v>666</v>
      </c>
      <c r="W1" s="14" t="s">
        <v>667</v>
      </c>
      <c r="X1" s="17" t="s">
        <v>668</v>
      </c>
    </row>
    <row r="2" spans="1:24" ht="13.75" customHeight="1" x14ac:dyDescent="0.2">
      <c r="A2" s="37">
        <f ca="1">IF(O2="-", "-", 1 + MAX(Вода!$A$2:$A$84) + SUM(INDIRECT(ADDRESS(2,COLUMN(R2)) &amp; ":" &amp; ADDRESS(ROW(),COLUMN(R2)))))</f>
        <v>6</v>
      </c>
      <c r="B2" s="37" t="s">
        <v>640</v>
      </c>
      <c r="C2" s="37">
        <v>850</v>
      </c>
      <c r="D2" s="37" t="s">
        <v>633</v>
      </c>
      <c r="E2" s="37" t="s">
        <v>675</v>
      </c>
      <c r="F2" s="37" t="s">
        <v>675</v>
      </c>
      <c r="G2" s="37" t="s">
        <v>676</v>
      </c>
      <c r="H2" s="37" t="s">
        <v>207</v>
      </c>
      <c r="I2" s="37">
        <v>850</v>
      </c>
      <c r="J2" s="11" t="str">
        <f t="shared" ref="J2:J28" ca="1" si="0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28" ca="1" si="1">IF(M2="", IF(X2=0, "", X2), IF(V2 = "", "", IF(V2/U2 = 0, "", V2/U2)))</f>
        <v/>
      </c>
      <c r="P2" s="1">
        <f t="shared" ref="P2:P28" si="2">IF(O2 = "-", -W2,I2)</f>
        <v>850</v>
      </c>
      <c r="Q2" s="1">
        <f t="shared" ref="Q2:Q28" ca="1" si="3">IF(O2 = "-", SUM(INDIRECT(ADDRESS(2,COLUMN(P2)) &amp; ":" &amp; ADDRESS(ROW(),COLUMN(P2)))), 0)</f>
        <v>0</v>
      </c>
      <c r="R2" s="1">
        <f t="shared" ref="R2:R28" si="4">IF(O2="-",1,0)</f>
        <v>0</v>
      </c>
      <c r="S2" s="1">
        <f t="shared" ref="S2:S28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8" si="6">8000/850</f>
        <v>9.4117647058823533</v>
      </c>
      <c r="V2" s="1">
        <f t="shared" ref="V2:V3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si="8">IF(V2 = "", "", V2/U2)</f>
        <v>0</v>
      </c>
      <c r="X2" s="1" t="str">
        <f t="shared" ref="X2:X28" ca="1" si="9">IF(O2="", "", MAX(ROUND(-(INDIRECT("S" &amp; ROW() - 1) - S2)/850, 0), 1) * 850)</f>
        <v/>
      </c>
    </row>
    <row r="3" spans="1:24" ht="13.75" customHeight="1" x14ac:dyDescent="0.2">
      <c r="A3" s="34" t="str">
        <f ca="1">IF(O3="-", "-", 1 + MAX(Вода!$A$2:$A$84) + SUM(INDIRECT(ADDRESS(2,COLUMN(R3)) &amp; ":" &amp; ADDRESS(ROW(),COLUMN(R3)))))</f>
        <v>-</v>
      </c>
      <c r="B3" s="34" t="s">
        <v>672</v>
      </c>
      <c r="C3" s="34" t="s">
        <v>672</v>
      </c>
      <c r="D3" s="34" t="s">
        <v>672</v>
      </c>
      <c r="E3" s="34" t="s">
        <v>672</v>
      </c>
      <c r="F3" s="34" t="s">
        <v>672</v>
      </c>
      <c r="G3" s="34" t="s">
        <v>672</v>
      </c>
      <c r="H3" s="34" t="s">
        <v>672</v>
      </c>
      <c r="J3" s="11">
        <f t="shared" ca="1" si="0"/>
        <v>0</v>
      </c>
      <c r="K3" s="34"/>
      <c r="M3" s="36">
        <v>8000</v>
      </c>
      <c r="N3" s="18">
        <f t="shared" si="1"/>
        <v>850</v>
      </c>
      <c r="O3" s="34" t="s">
        <v>672</v>
      </c>
      <c r="P3" s="1">
        <f t="shared" si="2"/>
        <v>-850</v>
      </c>
      <c r="Q3" s="1">
        <f t="shared" ca="1" si="3"/>
        <v>0</v>
      </c>
      <c r="R3" s="1">
        <f t="shared" si="4"/>
        <v>1</v>
      </c>
      <c r="S3" s="1">
        <f t="shared" ca="1" si="5"/>
        <v>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8000</v>
      </c>
      <c r="W3" s="1">
        <f t="shared" si="8"/>
        <v>850</v>
      </c>
      <c r="X3" s="1">
        <f t="shared" ca="1" si="9"/>
        <v>850</v>
      </c>
    </row>
    <row r="4" spans="1:24" s="1" customFormat="1" ht="13.75" customHeight="1" x14ac:dyDescent="0.2">
      <c r="A4" s="37">
        <f ca="1">IF(O4="-", "-", 1 + MAX(Вода!$A$2:$A$84) + SUM(INDIRECT(ADDRESS(2,COLUMN(R4)) &amp; ":" &amp; ADDRESS(ROW(),COLUMN(R4)))))</f>
        <v>7</v>
      </c>
      <c r="B4" s="37" t="s">
        <v>640</v>
      </c>
      <c r="C4" s="37">
        <v>850</v>
      </c>
      <c r="D4" s="37" t="s">
        <v>633</v>
      </c>
      <c r="E4" s="37" t="s">
        <v>675</v>
      </c>
      <c r="F4" s="37" t="s">
        <v>675</v>
      </c>
      <c r="G4" s="37" t="s">
        <v>676</v>
      </c>
      <c r="H4" s="37" t="s">
        <v>228</v>
      </c>
      <c r="I4" s="37">
        <v>850</v>
      </c>
      <c r="J4" s="11" t="str">
        <f t="shared" ref="J4:J5" ca="1" si="10">IF(M4="", IF(O4="","",X4+(INDIRECT("S" &amp; ROW() - 1) - S4)),IF(O4="", "", INDIRECT("S" &amp; ROW() - 1) - S4))</f>
        <v/>
      </c>
      <c r="K4" s="34">
        <v>1</v>
      </c>
      <c r="L4" s="11"/>
      <c r="M4" s="18"/>
      <c r="N4" s="18" t="str">
        <f t="shared" ref="N4:N5" ca="1" si="11">IF(M4="", IF(X4=0, "", X4), IF(V4 = "", "", IF(V4/U4 = 0, "", V4/U4)))</f>
        <v/>
      </c>
      <c r="P4" s="1">
        <f t="shared" ref="P4:P5" si="12">IF(O4 = "-", -W4,I4)</f>
        <v>850</v>
      </c>
      <c r="Q4" s="1">
        <f t="shared" ref="Q4:Q5" ca="1" si="13">IF(O4 = "-", SUM(INDIRECT(ADDRESS(2,COLUMN(P4)) &amp; ":" &amp; ADDRESS(ROW(),COLUMN(P4)))), 0)</f>
        <v>0</v>
      </c>
      <c r="R4" s="1">
        <f t="shared" ref="R4:R5" si="14">IF(O4="-",1,0)</f>
        <v>0</v>
      </c>
      <c r="S4" s="1">
        <f t="shared" ref="S4:S5" ca="1" si="15">IF(Q4 = 0, INDIRECT("S" &amp; ROW() - 1), Q4)</f>
        <v>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ref="W4:W5" si="16">IF(V4 = "", "", V4/U4)</f>
        <v>0</v>
      </c>
      <c r="X4" s="1" t="str">
        <f t="shared" ref="X4:X5" ca="1" si="17">IF(O4="", "", MAX(ROUND(-(INDIRECT("S" &amp; ROW() - 1) - S4)/850, 0), 1) * 850)</f>
        <v/>
      </c>
    </row>
    <row r="5" spans="1:24" s="1" customFormat="1" ht="13.75" customHeight="1" x14ac:dyDescent="0.2">
      <c r="A5" s="34" t="str">
        <f ca="1">IF(O5="-", "-", 1 + MAX(Вода!$A$2:$A$84) + SUM(INDIRECT(ADDRESS(2,COLUMN(R5)) &amp; ":" &amp; ADDRESS(ROW(),COLUMN(R5)))))</f>
        <v>-</v>
      </c>
      <c r="B5" s="34" t="s">
        <v>672</v>
      </c>
      <c r="C5" s="34" t="s">
        <v>672</v>
      </c>
      <c r="D5" s="34" t="s">
        <v>672</v>
      </c>
      <c r="E5" s="34" t="s">
        <v>672</v>
      </c>
      <c r="F5" s="34" t="s">
        <v>672</v>
      </c>
      <c r="G5" s="34" t="s">
        <v>672</v>
      </c>
      <c r="H5" s="34" t="s">
        <v>672</v>
      </c>
      <c r="J5" s="11">
        <f t="shared" ca="1" si="10"/>
        <v>0</v>
      </c>
      <c r="K5" s="34"/>
      <c r="L5" s="11"/>
      <c r="M5" s="36">
        <v>8000</v>
      </c>
      <c r="N5" s="18">
        <f t="shared" si="11"/>
        <v>850</v>
      </c>
      <c r="O5" s="34" t="s">
        <v>672</v>
      </c>
      <c r="P5" s="1">
        <f t="shared" si="12"/>
        <v>-850</v>
      </c>
      <c r="Q5" s="1">
        <f t="shared" ca="1" si="13"/>
        <v>0</v>
      </c>
      <c r="R5" s="1">
        <f t="shared" si="14"/>
        <v>1</v>
      </c>
      <c r="S5" s="1">
        <f t="shared" ca="1" si="15"/>
        <v>0</v>
      </c>
      <c r="T5" s="1" t="str">
        <f>IF(H5="","",VLOOKUP(H5,'Соль SKU'!$A$1:$B$150,2,0))</f>
        <v>-</v>
      </c>
      <c r="U5" s="1">
        <f t="shared" si="6"/>
        <v>9.4117647058823533</v>
      </c>
      <c r="V5" s="1">
        <f t="shared" si="7"/>
        <v>8000</v>
      </c>
      <c r="W5" s="1">
        <f t="shared" si="16"/>
        <v>850</v>
      </c>
      <c r="X5" s="1">
        <f t="shared" ca="1" si="17"/>
        <v>850</v>
      </c>
    </row>
    <row r="6" spans="1:24" ht="13.75" customHeight="1" x14ac:dyDescent="0.2">
      <c r="A6" s="37">
        <f ca="1">IF(O6="-", "-", 1 + MAX(Вода!$A$2:$A$84) + SUM(INDIRECT(ADDRESS(2,COLUMN(R6)) &amp; ":" &amp; ADDRESS(ROW(),COLUMN(R6)))))</f>
        <v>8</v>
      </c>
      <c r="B6" s="37" t="s">
        <v>637</v>
      </c>
      <c r="C6" s="37">
        <v>850</v>
      </c>
      <c r="D6" s="37" t="s">
        <v>633</v>
      </c>
      <c r="E6" s="37" t="s">
        <v>678</v>
      </c>
      <c r="F6" s="37" t="s">
        <v>678</v>
      </c>
      <c r="G6" s="37" t="s">
        <v>676</v>
      </c>
      <c r="H6" s="37" t="s">
        <v>214</v>
      </c>
      <c r="I6" s="37">
        <v>735</v>
      </c>
      <c r="J6" s="11" t="str">
        <f ca="1">IF(M6="", IF(O6="","",X6+(INDIRECT("S" &amp; ROW() - 1) - S6)),IF(O6="", "", INDIRECT("S" &amp; ROW() - 1) - S6))</f>
        <v/>
      </c>
      <c r="K6" s="34">
        <v>1</v>
      </c>
      <c r="M6" s="19"/>
      <c r="N6" s="18" t="str">
        <f ca="1">IF(M6="", IF(X6=0, "", X6), IF(V6 = "", "", IF(V6/U6 = 0, "", V6/U6)))</f>
        <v/>
      </c>
      <c r="P6" s="1">
        <f>IF(O6 = "-", -W6,I6)</f>
        <v>735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</v>
      </c>
      <c r="T6" s="1" t="str">
        <f>IF(H6="","",VLOOKUP(H6,'Соль SKU'!$A$1:$B$150,2,0))</f>
        <v>2.7, Сакко</v>
      </c>
      <c r="U6" s="1">
        <f t="shared" si="6"/>
        <v>9.4117647058823533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>IF(V6 = "", "", V6/U6)</f>
        <v>0</v>
      </c>
      <c r="X6" s="1" t="str">
        <f ca="1">IF(O6="", "", MAX(ROUND(-(INDIRECT("S" &amp; ROW() - 1) - S6)/850, 0), 1) * 850)</f>
        <v/>
      </c>
    </row>
    <row r="7" spans="1:24" ht="13.75" customHeight="1" x14ac:dyDescent="0.2">
      <c r="A7" s="37">
        <f ca="1">IF(O7="-", "-", 1 + MAX(Вода!$A$2:$A$84) + SUM(INDIRECT(ADDRESS(2,COLUMN(R7)) &amp; ":" &amp; ADDRESS(ROW(),COLUMN(R7)))))</f>
        <v>8</v>
      </c>
      <c r="B7" s="37" t="s">
        <v>637</v>
      </c>
      <c r="C7" s="37">
        <v>850</v>
      </c>
      <c r="D7" s="37" t="s">
        <v>633</v>
      </c>
      <c r="E7" s="37" t="s">
        <v>678</v>
      </c>
      <c r="F7" s="37" t="s">
        <v>678</v>
      </c>
      <c r="G7" s="37" t="s">
        <v>676</v>
      </c>
      <c r="H7" s="37" t="s">
        <v>217</v>
      </c>
      <c r="I7" s="37">
        <v>115</v>
      </c>
      <c r="J7" s="11" t="str">
        <f t="shared" ca="1" si="0"/>
        <v/>
      </c>
      <c r="K7" s="34">
        <v>1</v>
      </c>
      <c r="M7" s="19"/>
      <c r="N7" s="18" t="str">
        <f t="shared" ca="1" si="1"/>
        <v/>
      </c>
      <c r="P7" s="1">
        <f t="shared" si="2"/>
        <v>115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>2.7, Сакко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75" customHeight="1" x14ac:dyDescent="0.2">
      <c r="A8" s="34" t="str">
        <f ca="1">IF(O8="-", "-", 1 + MAX(Вода!$A$2:$A$84) + SUM(INDIRECT(ADDRESS(2,COLUMN(R8)) &amp; ":" &amp; ADDRESS(ROW(),COLUMN(R8)))))</f>
        <v>-</v>
      </c>
      <c r="B8" s="34" t="s">
        <v>672</v>
      </c>
      <c r="C8" s="34" t="s">
        <v>672</v>
      </c>
      <c r="D8" s="34" t="s">
        <v>672</v>
      </c>
      <c r="E8" s="34" t="s">
        <v>672</v>
      </c>
      <c r="F8" s="34" t="s">
        <v>672</v>
      </c>
      <c r="G8" s="34" t="s">
        <v>672</v>
      </c>
      <c r="H8" s="34" t="s">
        <v>672</v>
      </c>
      <c r="J8" s="11">
        <f t="shared" ca="1" si="0"/>
        <v>0</v>
      </c>
      <c r="K8" s="34"/>
      <c r="M8" s="36">
        <v>8000</v>
      </c>
      <c r="N8" s="18">
        <f t="shared" si="1"/>
        <v>850</v>
      </c>
      <c r="O8" s="34" t="s">
        <v>672</v>
      </c>
      <c r="P8" s="1">
        <f t="shared" si="2"/>
        <v>-850</v>
      </c>
      <c r="Q8" s="1">
        <f t="shared" ca="1" si="3"/>
        <v>0</v>
      </c>
      <c r="R8" s="1">
        <f t="shared" si="4"/>
        <v>1</v>
      </c>
      <c r="S8" s="1">
        <f t="shared" ca="1" si="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8"/>
        <v>850</v>
      </c>
      <c r="X8" s="1">
        <f t="shared" ca="1" si="9"/>
        <v>850</v>
      </c>
    </row>
    <row r="9" spans="1:24" s="1" customFormat="1" ht="13.75" customHeight="1" x14ac:dyDescent="0.2">
      <c r="A9" s="37">
        <f ca="1">IF(O9="-", "-", 1 + MAX(Вода!$A$2:$A$84) + SUM(INDIRECT(ADDRESS(2,COLUMN(R9)) &amp; ":" &amp; ADDRESS(ROW(),COLUMN(R9)))))</f>
        <v>9</v>
      </c>
      <c r="B9" s="37" t="s">
        <v>637</v>
      </c>
      <c r="C9" s="37">
        <v>850</v>
      </c>
      <c r="D9" s="37" t="s">
        <v>633</v>
      </c>
      <c r="E9" s="37" t="s">
        <v>678</v>
      </c>
      <c r="F9" s="37" t="s">
        <v>678</v>
      </c>
      <c r="G9" s="37" t="s">
        <v>676</v>
      </c>
      <c r="H9" s="37" t="s">
        <v>217</v>
      </c>
      <c r="I9" s="37">
        <v>850</v>
      </c>
      <c r="J9" s="11" t="str">
        <f t="shared" ref="J9:J14" ca="1" si="18">IF(M9="", IF(O9="","",X9+(INDIRECT("S" &amp; ROW() - 1) - S9)),IF(O9="", "", INDIRECT("S" &amp; ROW() - 1) - S9))</f>
        <v/>
      </c>
      <c r="K9" s="34">
        <v>1</v>
      </c>
      <c r="L9" s="11"/>
      <c r="M9" s="19"/>
      <c r="N9" s="18" t="str">
        <f t="shared" ref="N9:N14" ca="1" si="19">IF(M9="", IF(X9=0, "", X9), IF(V9 = "", "", IF(V9/U9 = 0, "", V9/U9)))</f>
        <v/>
      </c>
      <c r="P9" s="1">
        <f t="shared" ref="P9:P14" si="20">IF(O9 = "-", -W9,I9)</f>
        <v>850</v>
      </c>
      <c r="Q9" s="1">
        <f t="shared" ref="Q9:Q14" ca="1" si="21">IF(O9 = "-", SUM(INDIRECT(ADDRESS(2,COLUMN(P9)) &amp; ":" &amp; ADDRESS(ROW(),COLUMN(P9)))), 0)</f>
        <v>0</v>
      </c>
      <c r="R9" s="1">
        <f t="shared" ref="R9:R14" si="22">IF(O9="-",1,0)</f>
        <v>0</v>
      </c>
      <c r="S9" s="1">
        <f t="shared" ref="S9:S14" ca="1" si="23">IF(Q9 = 0, INDIRECT("S" &amp; ROW() - 1), Q9)</f>
        <v>0</v>
      </c>
      <c r="T9" s="1" t="str">
        <f>IF(H9="","",VLOOKUP(H9,'Соль SKU'!$A$1:$B$150,2,0))</f>
        <v>2.7, Сакко</v>
      </c>
      <c r="U9" s="1">
        <f t="shared" si="6"/>
        <v>9.4117647058823533</v>
      </c>
      <c r="V9" s="1">
        <f t="shared" si="7"/>
        <v>0</v>
      </c>
      <c r="W9" s="1">
        <f t="shared" ref="W9:W14" si="24">IF(V9 = "", "", V9/U9)</f>
        <v>0</v>
      </c>
      <c r="X9" s="1" t="str">
        <f t="shared" ref="X9:X14" ca="1" si="25">IF(O9="", "", MAX(ROUND(-(INDIRECT("S" &amp; ROW() - 1) - S9)/850, 0), 1) * 850)</f>
        <v/>
      </c>
    </row>
    <row r="10" spans="1:24" s="1" customFormat="1" ht="13.75" customHeight="1" x14ac:dyDescent="0.2">
      <c r="A10" s="34" t="str">
        <f ca="1">IF(O10="-", "-", 1 + MAX(Вода!$A$2:$A$84) + SUM(INDIRECT(ADDRESS(2,COLUMN(R10)) &amp; ":" &amp; ADDRESS(ROW(),COLUMN(R10)))))</f>
        <v>-</v>
      </c>
      <c r="B10" s="34" t="s">
        <v>672</v>
      </c>
      <c r="C10" s="34" t="s">
        <v>672</v>
      </c>
      <c r="D10" s="34" t="s">
        <v>672</v>
      </c>
      <c r="E10" s="34" t="s">
        <v>672</v>
      </c>
      <c r="F10" s="34" t="s">
        <v>672</v>
      </c>
      <c r="G10" s="34" t="s">
        <v>672</v>
      </c>
      <c r="H10" s="34" t="s">
        <v>672</v>
      </c>
      <c r="J10" s="11">
        <f t="shared" ca="1" si="18"/>
        <v>0</v>
      </c>
      <c r="K10" s="34"/>
      <c r="L10" s="11"/>
      <c r="M10" s="36">
        <v>8000</v>
      </c>
      <c r="N10" s="18">
        <f t="shared" si="19"/>
        <v>850</v>
      </c>
      <c r="O10" s="34" t="s">
        <v>672</v>
      </c>
      <c r="P10" s="1">
        <f t="shared" si="20"/>
        <v>-850</v>
      </c>
      <c r="Q10" s="1">
        <f t="shared" ca="1" si="21"/>
        <v>0</v>
      </c>
      <c r="R10" s="1">
        <f t="shared" si="22"/>
        <v>1</v>
      </c>
      <c r="S10" s="1">
        <f t="shared" ca="1" si="23"/>
        <v>0</v>
      </c>
      <c r="T10" s="1" t="str">
        <f>IF(H10="","",VLOOKUP(H10,'Соль SKU'!$A$1:$B$150,2,0))</f>
        <v>-</v>
      </c>
      <c r="U10" s="1">
        <f t="shared" si="6"/>
        <v>9.4117647058823533</v>
      </c>
      <c r="V10" s="1">
        <f t="shared" si="7"/>
        <v>8000</v>
      </c>
      <c r="W10" s="1">
        <f t="shared" si="24"/>
        <v>850</v>
      </c>
      <c r="X10" s="1">
        <f t="shared" ca="1" si="25"/>
        <v>850</v>
      </c>
    </row>
    <row r="11" spans="1:24" s="1" customFormat="1" ht="13.75" customHeight="1" x14ac:dyDescent="0.2">
      <c r="A11" s="37">
        <f ca="1">IF(O11="-", "-", 1 + MAX(Вода!$A$2:$A$84) + SUM(INDIRECT(ADDRESS(2,COLUMN(R11)) &amp; ":" &amp; ADDRESS(ROW(),COLUMN(R11)))))</f>
        <v>10</v>
      </c>
      <c r="B11" s="37" t="s">
        <v>637</v>
      </c>
      <c r="C11" s="37">
        <v>850</v>
      </c>
      <c r="D11" s="37" t="s">
        <v>633</v>
      </c>
      <c r="E11" s="37" t="s">
        <v>678</v>
      </c>
      <c r="F11" s="37" t="s">
        <v>678</v>
      </c>
      <c r="G11" s="37" t="s">
        <v>676</v>
      </c>
      <c r="H11" s="37" t="s">
        <v>217</v>
      </c>
      <c r="I11" s="37">
        <v>850</v>
      </c>
      <c r="J11" s="11" t="str">
        <f t="shared" ca="1" si="18"/>
        <v/>
      </c>
      <c r="K11" s="34">
        <v>1</v>
      </c>
      <c r="L11" s="11"/>
      <c r="M11" s="19"/>
      <c r="N11" s="18" t="str">
        <f t="shared" ca="1" si="19"/>
        <v/>
      </c>
      <c r="P11" s="1">
        <f t="shared" si="20"/>
        <v>850</v>
      </c>
      <c r="Q11" s="1">
        <f t="shared" ca="1" si="21"/>
        <v>0</v>
      </c>
      <c r="R11" s="1">
        <f t="shared" si="22"/>
        <v>0</v>
      </c>
      <c r="S11" s="1">
        <f t="shared" ca="1" si="23"/>
        <v>0</v>
      </c>
      <c r="T11" s="1" t="str">
        <f>IF(H11="","",VLOOKUP(H11,'Соль SKU'!$A$1:$B$150,2,0))</f>
        <v>2.7, Сакко</v>
      </c>
      <c r="U11" s="1">
        <f t="shared" si="6"/>
        <v>9.4117647058823533</v>
      </c>
      <c r="V11" s="1">
        <f t="shared" si="7"/>
        <v>0</v>
      </c>
      <c r="W11" s="1">
        <f t="shared" si="24"/>
        <v>0</v>
      </c>
      <c r="X11" s="1" t="str">
        <f t="shared" ca="1" si="25"/>
        <v/>
      </c>
    </row>
    <row r="12" spans="1:24" s="1" customFormat="1" ht="13.75" customHeight="1" x14ac:dyDescent="0.2">
      <c r="A12" s="34" t="str">
        <f ca="1">IF(O12="-", "-", 1 + MAX(Вода!$A$2:$A$84) + SUM(INDIRECT(ADDRESS(2,COLUMN(R12)) &amp; ":" &amp; ADDRESS(ROW(),COLUMN(R12)))))</f>
        <v>-</v>
      </c>
      <c r="B12" s="34" t="s">
        <v>672</v>
      </c>
      <c r="C12" s="34" t="s">
        <v>672</v>
      </c>
      <c r="D12" s="34" t="s">
        <v>672</v>
      </c>
      <c r="E12" s="34" t="s">
        <v>672</v>
      </c>
      <c r="F12" s="34" t="s">
        <v>672</v>
      </c>
      <c r="G12" s="34" t="s">
        <v>672</v>
      </c>
      <c r="H12" s="34" t="s">
        <v>672</v>
      </c>
      <c r="J12" s="11">
        <f t="shared" ca="1" si="18"/>
        <v>0</v>
      </c>
      <c r="K12" s="34"/>
      <c r="L12" s="11"/>
      <c r="M12" s="36">
        <v>8000</v>
      </c>
      <c r="N12" s="18">
        <f t="shared" si="19"/>
        <v>850</v>
      </c>
      <c r="O12" s="34" t="s">
        <v>672</v>
      </c>
      <c r="P12" s="1">
        <f t="shared" si="20"/>
        <v>-850</v>
      </c>
      <c r="Q12" s="1">
        <f t="shared" ca="1" si="21"/>
        <v>0</v>
      </c>
      <c r="R12" s="1">
        <f t="shared" si="22"/>
        <v>1</v>
      </c>
      <c r="S12" s="1">
        <f t="shared" ca="1" si="23"/>
        <v>0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8000</v>
      </c>
      <c r="W12" s="1">
        <f t="shared" si="24"/>
        <v>850</v>
      </c>
      <c r="X12" s="1">
        <f t="shared" ca="1" si="25"/>
        <v>850</v>
      </c>
    </row>
    <row r="13" spans="1:24" s="1" customFormat="1" ht="13.75" customHeight="1" x14ac:dyDescent="0.2">
      <c r="A13" s="37">
        <f ca="1">IF(O13="-", "-", 1 + MAX(Вода!$A$2:$A$84) + SUM(INDIRECT(ADDRESS(2,COLUMN(R13)) &amp; ":" &amp; ADDRESS(ROW(),COLUMN(R13)))))</f>
        <v>11</v>
      </c>
      <c r="B13" s="37" t="s">
        <v>637</v>
      </c>
      <c r="C13" s="37">
        <v>850</v>
      </c>
      <c r="D13" s="37" t="s">
        <v>633</v>
      </c>
      <c r="E13" s="37" t="s">
        <v>678</v>
      </c>
      <c r="F13" s="37" t="s">
        <v>678</v>
      </c>
      <c r="G13" s="37" t="s">
        <v>676</v>
      </c>
      <c r="H13" s="37" t="s">
        <v>217</v>
      </c>
      <c r="I13" s="37">
        <v>850</v>
      </c>
      <c r="J13" s="11" t="str">
        <f t="shared" ca="1" si="18"/>
        <v/>
      </c>
      <c r="K13" s="34">
        <v>1</v>
      </c>
      <c r="L13" s="11"/>
      <c r="M13" s="19"/>
      <c r="N13" s="18" t="str">
        <f t="shared" ca="1" si="19"/>
        <v/>
      </c>
      <c r="P13" s="1">
        <f t="shared" si="20"/>
        <v>850</v>
      </c>
      <c r="Q13" s="1">
        <f t="shared" ca="1" si="21"/>
        <v>0</v>
      </c>
      <c r="R13" s="1">
        <f t="shared" si="22"/>
        <v>0</v>
      </c>
      <c r="S13" s="1">
        <f t="shared" ca="1" si="23"/>
        <v>0</v>
      </c>
      <c r="T13" s="1" t="str">
        <f>IF(H13="","",VLOOKUP(H13,'Соль SKU'!$A$1:$B$150,2,0))</f>
        <v>2.7, Сакко</v>
      </c>
      <c r="U13" s="1">
        <f t="shared" si="6"/>
        <v>9.4117647058823533</v>
      </c>
      <c r="V13" s="1">
        <f t="shared" si="7"/>
        <v>0</v>
      </c>
      <c r="W13" s="1">
        <f t="shared" si="24"/>
        <v>0</v>
      </c>
      <c r="X13" s="1" t="str">
        <f t="shared" ca="1" si="25"/>
        <v/>
      </c>
    </row>
    <row r="14" spans="1:24" s="1" customFormat="1" ht="13.75" customHeight="1" x14ac:dyDescent="0.2">
      <c r="A14" s="34" t="str">
        <f ca="1">IF(O14="-", "-", 1 + MAX(Вода!$A$2:$A$84) + SUM(INDIRECT(ADDRESS(2,COLUMN(R14)) &amp; ":" &amp; ADDRESS(ROW(),COLUMN(R14)))))</f>
        <v>-</v>
      </c>
      <c r="B14" s="34" t="s">
        <v>672</v>
      </c>
      <c r="C14" s="34" t="s">
        <v>672</v>
      </c>
      <c r="D14" s="34" t="s">
        <v>672</v>
      </c>
      <c r="E14" s="34" t="s">
        <v>672</v>
      </c>
      <c r="F14" s="34" t="s">
        <v>672</v>
      </c>
      <c r="G14" s="34" t="s">
        <v>672</v>
      </c>
      <c r="H14" s="34" t="s">
        <v>672</v>
      </c>
      <c r="J14" s="11">
        <f t="shared" ca="1" si="18"/>
        <v>0</v>
      </c>
      <c r="K14" s="34"/>
      <c r="L14" s="11"/>
      <c r="M14" s="36">
        <v>8000</v>
      </c>
      <c r="N14" s="18">
        <f t="shared" si="19"/>
        <v>850</v>
      </c>
      <c r="O14" s="34" t="s">
        <v>672</v>
      </c>
      <c r="P14" s="1">
        <f t="shared" si="20"/>
        <v>-850</v>
      </c>
      <c r="Q14" s="1">
        <f t="shared" ca="1" si="21"/>
        <v>0</v>
      </c>
      <c r="R14" s="1">
        <f t="shared" si="22"/>
        <v>1</v>
      </c>
      <c r="S14" s="1">
        <f t="shared" ca="1" si="23"/>
        <v>0</v>
      </c>
      <c r="T14" s="1" t="str">
        <f>IF(H14="","",VLOOKUP(H14,'Соль SKU'!$A$1:$B$150,2,0))</f>
        <v>-</v>
      </c>
      <c r="U14" s="1">
        <f t="shared" si="6"/>
        <v>9.4117647058823533</v>
      </c>
      <c r="V14" s="1">
        <f t="shared" si="7"/>
        <v>8000</v>
      </c>
      <c r="W14" s="1">
        <f t="shared" si="24"/>
        <v>850</v>
      </c>
      <c r="X14" s="1">
        <f t="shared" ca="1" si="25"/>
        <v>850</v>
      </c>
    </row>
    <row r="15" spans="1:24" s="1" customFormat="1" ht="13.75" customHeight="1" x14ac:dyDescent="0.2">
      <c r="A15" s="37">
        <f ca="1">IF(O15="-", "-", 1 + MAX(Вода!$A$2:$A$84) + SUM(INDIRECT(ADDRESS(2,COLUMN(R15)) &amp; ":" &amp; ADDRESS(ROW(),COLUMN(R15)))))</f>
        <v>12</v>
      </c>
      <c r="B15" s="37" t="s">
        <v>637</v>
      </c>
      <c r="C15" s="37">
        <v>850</v>
      </c>
      <c r="D15" s="37" t="s">
        <v>633</v>
      </c>
      <c r="E15" s="37" t="s">
        <v>678</v>
      </c>
      <c r="F15" s="37" t="s">
        <v>678</v>
      </c>
      <c r="G15" s="37" t="s">
        <v>676</v>
      </c>
      <c r="H15" s="37" t="s">
        <v>217</v>
      </c>
      <c r="I15" s="37">
        <v>850</v>
      </c>
      <c r="J15" s="11" t="str">
        <f t="shared" ref="J15:J18" ca="1" si="26">IF(M15="", IF(O15="","",X15+(INDIRECT("S" &amp; ROW() - 1) - S15)),IF(O15="", "", INDIRECT("S" &amp; ROW() - 1) - S15))</f>
        <v/>
      </c>
      <c r="K15" s="34">
        <v>1</v>
      </c>
      <c r="L15" s="11"/>
      <c r="M15" s="19"/>
      <c r="N15" s="18" t="str">
        <f t="shared" ref="N15:N18" ca="1" si="27">IF(M15="", IF(X15=0, "", X15), IF(V15 = "", "", IF(V15/U15 = 0, "", V15/U15)))</f>
        <v/>
      </c>
      <c r="P15" s="1">
        <f t="shared" ref="P15:P18" si="28">IF(O15 = "-", -W15,I15)</f>
        <v>850</v>
      </c>
      <c r="Q15" s="1">
        <f t="shared" ref="Q15:Q18" ca="1" si="29">IF(O15 = "-", SUM(INDIRECT(ADDRESS(2,COLUMN(P15)) &amp; ":" &amp; ADDRESS(ROW(),COLUMN(P15)))), 0)</f>
        <v>0</v>
      </c>
      <c r="R15" s="1">
        <f t="shared" ref="R15:R18" si="30">IF(O15="-",1,0)</f>
        <v>0</v>
      </c>
      <c r="S15" s="1">
        <f t="shared" ref="S15:S18" ca="1" si="31">IF(Q15 = 0, INDIRECT("S" &amp; ROW() - 1), Q15)</f>
        <v>0</v>
      </c>
      <c r="T15" s="1" t="str">
        <f>IF(H15="","",VLOOKUP(H15,'Соль SKU'!$A$1:$B$150,2,0))</f>
        <v>2.7, Сакко</v>
      </c>
      <c r="U15" s="1">
        <f t="shared" si="6"/>
        <v>9.4117647058823533</v>
      </c>
      <c r="V15" s="1">
        <f t="shared" si="7"/>
        <v>0</v>
      </c>
      <c r="W15" s="1">
        <f t="shared" ref="W15:W18" si="32">IF(V15 = "", "", V15/U15)</f>
        <v>0</v>
      </c>
      <c r="X15" s="1" t="str">
        <f t="shared" ref="X15:X18" ca="1" si="33">IF(O15="", "", MAX(ROUND(-(INDIRECT("S" &amp; ROW() - 1) - S15)/850, 0), 1) * 850)</f>
        <v/>
      </c>
    </row>
    <row r="16" spans="1:24" s="1" customFormat="1" ht="13.75" customHeight="1" x14ac:dyDescent="0.2">
      <c r="A16" s="34" t="str">
        <f ca="1">IF(O16="-", "-", 1 + MAX(Вода!$A$2:$A$84) + SUM(INDIRECT(ADDRESS(2,COLUMN(R16)) &amp; ":" &amp; ADDRESS(ROW(),COLUMN(R16)))))</f>
        <v>-</v>
      </c>
      <c r="B16" s="34" t="s">
        <v>672</v>
      </c>
      <c r="C16" s="34" t="s">
        <v>672</v>
      </c>
      <c r="D16" s="34" t="s">
        <v>672</v>
      </c>
      <c r="E16" s="34" t="s">
        <v>672</v>
      </c>
      <c r="F16" s="34" t="s">
        <v>672</v>
      </c>
      <c r="G16" s="34" t="s">
        <v>672</v>
      </c>
      <c r="H16" s="34" t="s">
        <v>672</v>
      </c>
      <c r="J16" s="11">
        <f t="shared" ca="1" si="26"/>
        <v>0</v>
      </c>
      <c r="K16" s="34"/>
      <c r="L16" s="11"/>
      <c r="M16" s="36">
        <v>8000</v>
      </c>
      <c r="N16" s="18">
        <f t="shared" si="27"/>
        <v>850</v>
      </c>
      <c r="O16" s="34" t="s">
        <v>672</v>
      </c>
      <c r="P16" s="1">
        <f t="shared" si="28"/>
        <v>-850</v>
      </c>
      <c r="Q16" s="1">
        <f t="shared" ca="1" si="29"/>
        <v>0</v>
      </c>
      <c r="R16" s="1">
        <f t="shared" si="30"/>
        <v>1</v>
      </c>
      <c r="S16" s="1">
        <f t="shared" ca="1" si="31"/>
        <v>0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8000</v>
      </c>
      <c r="W16" s="1">
        <f t="shared" si="32"/>
        <v>850</v>
      </c>
      <c r="X16" s="1">
        <f t="shared" ca="1" si="33"/>
        <v>850</v>
      </c>
    </row>
    <row r="17" spans="1:24" s="1" customFormat="1" ht="13.75" customHeight="1" x14ac:dyDescent="0.2">
      <c r="A17" s="38">
        <f ca="1">IF(O17="-", "-", 1 + MAX(Вода!$A$2:$A$84) + SUM(INDIRECT(ADDRESS(2,COLUMN(R17)) &amp; ":" &amp; ADDRESS(ROW(),COLUMN(R17)))))</f>
        <v>13</v>
      </c>
      <c r="B17" s="38" t="s">
        <v>640</v>
      </c>
      <c r="C17" s="38">
        <v>850</v>
      </c>
      <c r="D17" s="38" t="s">
        <v>631</v>
      </c>
      <c r="E17" s="38" t="s">
        <v>679</v>
      </c>
      <c r="F17" s="38" t="s">
        <v>679</v>
      </c>
      <c r="G17" s="38" t="s">
        <v>676</v>
      </c>
      <c r="H17" s="38" t="s">
        <v>203</v>
      </c>
      <c r="I17" s="38">
        <v>850</v>
      </c>
      <c r="J17" s="11" t="str">
        <f t="shared" ca="1" si="26"/>
        <v/>
      </c>
      <c r="K17" s="34">
        <v>1</v>
      </c>
      <c r="L17" s="11"/>
      <c r="M17" s="19"/>
      <c r="N17" s="18" t="str">
        <f t="shared" ca="1" si="27"/>
        <v/>
      </c>
      <c r="P17" s="1">
        <f t="shared" si="28"/>
        <v>850</v>
      </c>
      <c r="Q17" s="1">
        <f t="shared" ca="1" si="29"/>
        <v>0</v>
      </c>
      <c r="R17" s="1">
        <f t="shared" si="30"/>
        <v>0</v>
      </c>
      <c r="S17" s="1">
        <f t="shared" ca="1" si="31"/>
        <v>0</v>
      </c>
      <c r="T17" s="1" t="str">
        <f>IF(H17="","",VLOOKUP(H17,'Соль SKU'!$A$1:$B$150,2,0))</f>
        <v>2.7, Альче</v>
      </c>
      <c r="U17" s="1">
        <f t="shared" si="6"/>
        <v>9.4117647058823533</v>
      </c>
      <c r="V17" s="1">
        <f t="shared" si="7"/>
        <v>0</v>
      </c>
      <c r="W17" s="1">
        <f t="shared" si="32"/>
        <v>0</v>
      </c>
      <c r="X17" s="1" t="str">
        <f t="shared" ca="1" si="33"/>
        <v/>
      </c>
    </row>
    <row r="18" spans="1:24" s="1" customFormat="1" ht="13.75" customHeight="1" x14ac:dyDescent="0.2">
      <c r="A18" s="34" t="str">
        <f ca="1">IF(O18="-", "-", 1 + MAX(Вода!$A$2:$A$84) + SUM(INDIRECT(ADDRESS(2,COLUMN(R18)) &amp; ":" &amp; ADDRESS(ROW(),COLUMN(R18)))))</f>
        <v>-</v>
      </c>
      <c r="B18" s="34" t="s">
        <v>672</v>
      </c>
      <c r="C18" s="34" t="s">
        <v>672</v>
      </c>
      <c r="D18" s="34" t="s">
        <v>672</v>
      </c>
      <c r="E18" s="34" t="s">
        <v>672</v>
      </c>
      <c r="F18" s="34" t="s">
        <v>672</v>
      </c>
      <c r="G18" s="34" t="s">
        <v>672</v>
      </c>
      <c r="H18" s="34" t="s">
        <v>672</v>
      </c>
      <c r="J18" s="11">
        <f t="shared" ca="1" si="26"/>
        <v>0</v>
      </c>
      <c r="K18" s="34"/>
      <c r="L18" s="11"/>
      <c r="M18" s="36">
        <v>8000</v>
      </c>
      <c r="N18" s="18">
        <f t="shared" si="27"/>
        <v>850</v>
      </c>
      <c r="O18" s="34" t="s">
        <v>672</v>
      </c>
      <c r="P18" s="1">
        <f t="shared" si="28"/>
        <v>-850</v>
      </c>
      <c r="Q18" s="1">
        <f t="shared" ca="1" si="29"/>
        <v>0</v>
      </c>
      <c r="R18" s="1">
        <f t="shared" si="30"/>
        <v>1</v>
      </c>
      <c r="S18" s="1">
        <f t="shared" ca="1" si="31"/>
        <v>0</v>
      </c>
      <c r="T18" s="1" t="str">
        <f>IF(H18="","",VLOOKUP(H18,'Соль SKU'!$A$1:$B$150,2,0))</f>
        <v>-</v>
      </c>
      <c r="U18" s="1">
        <f t="shared" si="6"/>
        <v>9.4117647058823533</v>
      </c>
      <c r="V18" s="1">
        <f t="shared" si="7"/>
        <v>8000</v>
      </c>
      <c r="W18" s="1">
        <f t="shared" si="32"/>
        <v>850</v>
      </c>
      <c r="X18" s="1">
        <f t="shared" ca="1" si="33"/>
        <v>850</v>
      </c>
    </row>
    <row r="19" spans="1:24" s="1" customFormat="1" ht="13.75" customHeight="1" x14ac:dyDescent="0.2">
      <c r="A19" s="38">
        <f ca="1">IF(O19="-", "-", 1 + MAX(Вода!$A$2:$A$84) + SUM(INDIRECT(ADDRESS(2,COLUMN(R19)) &amp; ":" &amp; ADDRESS(ROW(),COLUMN(R19)))))</f>
        <v>14</v>
      </c>
      <c r="B19" s="38" t="s">
        <v>640</v>
      </c>
      <c r="C19" s="38">
        <v>850</v>
      </c>
      <c r="D19" s="38" t="s">
        <v>631</v>
      </c>
      <c r="E19" s="38" t="s">
        <v>679</v>
      </c>
      <c r="F19" s="38" t="s">
        <v>679</v>
      </c>
      <c r="G19" s="38" t="s">
        <v>676</v>
      </c>
      <c r="H19" s="38" t="s">
        <v>203</v>
      </c>
      <c r="I19" s="38">
        <v>850</v>
      </c>
      <c r="J19" s="11" t="str">
        <f t="shared" ref="J19:J20" ca="1" si="34">IF(M19="", IF(O19="","",X19+(INDIRECT("S" &amp; ROW() - 1) - S19)),IF(O19="", "", INDIRECT("S" &amp; ROW() - 1) - S19))</f>
        <v/>
      </c>
      <c r="K19" s="34">
        <v>1</v>
      </c>
      <c r="L19" s="11"/>
      <c r="M19" s="19"/>
      <c r="N19" s="18" t="str">
        <f t="shared" ref="N19:N20" ca="1" si="35">IF(M19="", IF(X19=0, "", X19), IF(V19 = "", "", IF(V19/U19 = 0, "", V19/U19)))</f>
        <v/>
      </c>
      <c r="P19" s="1">
        <f t="shared" ref="P19:P20" si="36">IF(O19 = "-", -W19,I19)</f>
        <v>850</v>
      </c>
      <c r="Q19" s="1">
        <f t="shared" ref="Q19:Q20" ca="1" si="37">IF(O19 = "-", SUM(INDIRECT(ADDRESS(2,COLUMN(P19)) &amp; ":" &amp; ADDRESS(ROW(),COLUMN(P19)))), 0)</f>
        <v>0</v>
      </c>
      <c r="R19" s="1">
        <f t="shared" ref="R19:R20" si="38">IF(O19="-",1,0)</f>
        <v>0</v>
      </c>
      <c r="S19" s="1">
        <f t="shared" ref="S19:S20" ca="1" si="39">IF(Q19 = 0, INDIRECT("S" &amp; ROW() - 1), Q19)</f>
        <v>0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 t="shared" si="7"/>
        <v>0</v>
      </c>
      <c r="W19" s="1">
        <f t="shared" ref="W19:W20" si="40">IF(V19 = "", "", V19/U19)</f>
        <v>0</v>
      </c>
      <c r="X19" s="1" t="str">
        <f t="shared" ref="X19:X20" ca="1" si="41">IF(O19="", "", MAX(ROUND(-(INDIRECT("S" &amp; ROW() - 1) - S19)/850, 0), 1) * 850)</f>
        <v/>
      </c>
    </row>
    <row r="20" spans="1:24" s="1" customFormat="1" ht="13.75" customHeight="1" x14ac:dyDescent="0.2">
      <c r="A20" s="34" t="str">
        <f ca="1">IF(O20="-", "-", 1 + MAX(Вода!$A$2:$A$84) + SUM(INDIRECT(ADDRESS(2,COLUMN(R20)) &amp; ":" &amp; ADDRESS(ROW(),COLUMN(R20)))))</f>
        <v>-</v>
      </c>
      <c r="B20" s="34" t="s">
        <v>672</v>
      </c>
      <c r="C20" s="34" t="s">
        <v>672</v>
      </c>
      <c r="D20" s="34" t="s">
        <v>672</v>
      </c>
      <c r="E20" s="34" t="s">
        <v>672</v>
      </c>
      <c r="F20" s="34" t="s">
        <v>672</v>
      </c>
      <c r="G20" s="34" t="s">
        <v>672</v>
      </c>
      <c r="H20" s="34" t="s">
        <v>672</v>
      </c>
      <c r="J20" s="11">
        <f t="shared" ca="1" si="34"/>
        <v>0</v>
      </c>
      <c r="K20" s="34"/>
      <c r="L20" s="11"/>
      <c r="M20" s="36">
        <v>8000</v>
      </c>
      <c r="N20" s="18">
        <f t="shared" si="35"/>
        <v>850</v>
      </c>
      <c r="O20" s="34" t="s">
        <v>672</v>
      </c>
      <c r="P20" s="1">
        <f t="shared" si="36"/>
        <v>-850</v>
      </c>
      <c r="Q20" s="1">
        <f t="shared" ca="1" si="37"/>
        <v>0</v>
      </c>
      <c r="R20" s="1">
        <f t="shared" si="38"/>
        <v>1</v>
      </c>
      <c r="S20" s="1">
        <f t="shared" ca="1" si="39"/>
        <v>0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8000</v>
      </c>
      <c r="W20" s="1">
        <f t="shared" si="40"/>
        <v>850</v>
      </c>
      <c r="X20" s="1">
        <f t="shared" ca="1" si="41"/>
        <v>850</v>
      </c>
    </row>
    <row r="21" spans="1:24" s="1" customFormat="1" ht="13.75" customHeight="1" x14ac:dyDescent="0.2">
      <c r="A21" s="38">
        <f ca="1">IF(O21="-", "-", 1 + MAX(Вода!$A$2:$A$84) + SUM(INDIRECT(ADDRESS(2,COLUMN(R21)) &amp; ":" &amp; ADDRESS(ROW(),COLUMN(R21)))))</f>
        <v>15</v>
      </c>
      <c r="B21" s="38" t="s">
        <v>647</v>
      </c>
      <c r="C21" s="38">
        <v>425</v>
      </c>
      <c r="D21" s="38" t="s">
        <v>631</v>
      </c>
      <c r="E21" s="38" t="s">
        <v>690</v>
      </c>
      <c r="F21" s="38" t="s">
        <v>690</v>
      </c>
      <c r="G21" s="38" t="s">
        <v>676</v>
      </c>
      <c r="H21" s="38" t="s">
        <v>223</v>
      </c>
      <c r="I21" s="38">
        <v>425</v>
      </c>
      <c r="J21" s="11" t="str">
        <f t="shared" ref="J21:J22" ca="1" si="42">IF(M21="", IF(O21="","",X21+(INDIRECT("S" &amp; ROW() - 1) - S21)),IF(O21="", "", INDIRECT("S" &amp; ROW() - 1) - S21))</f>
        <v/>
      </c>
      <c r="K21" s="34">
        <v>1</v>
      </c>
      <c r="L21" s="11"/>
      <c r="M21" s="19"/>
      <c r="N21" s="18" t="str">
        <f t="shared" ref="N21:N22" ca="1" si="43">IF(M21="", IF(X21=0, "", X21), IF(V21 = "", "", IF(V21/U21 = 0, "", V21/U21)))</f>
        <v/>
      </c>
      <c r="P21" s="1">
        <f t="shared" ref="P21:P22" si="44">IF(O21 = "-", -W21,I21)</f>
        <v>425</v>
      </c>
      <c r="Q21" s="1">
        <f t="shared" ref="Q21:Q22" ca="1" si="45">IF(O21 = "-", SUM(INDIRECT(ADDRESS(2,COLUMN(P21)) &amp; ":" &amp; ADDRESS(ROW(),COLUMN(P21)))), 0)</f>
        <v>0</v>
      </c>
      <c r="R21" s="1">
        <f t="shared" ref="R21:R22" si="46">IF(O21="-",1,0)</f>
        <v>0</v>
      </c>
      <c r="S21" s="1">
        <f t="shared" ref="S21:S22" ca="1" si="47">IF(Q21 = 0, INDIRECT("S" &amp; ROW() - 1), Q21)</f>
        <v>0</v>
      </c>
      <c r="T21" s="1" t="str">
        <f>IF(H21="","",VLOOKUP(H21,'Соль SKU'!$A$1:$B$150,2,0))</f>
        <v>3.6, Альче</v>
      </c>
      <c r="U21" s="1">
        <f t="shared" si="6"/>
        <v>9.4117647058823533</v>
      </c>
      <c r="V21" s="1">
        <f t="shared" si="7"/>
        <v>0</v>
      </c>
      <c r="W21" s="1">
        <f t="shared" ref="W21:W22" si="48">IF(V21 = "", "", V21/U21)</f>
        <v>0</v>
      </c>
      <c r="X21" s="1" t="str">
        <f t="shared" ref="X21:X22" ca="1" si="49">IF(O21="", "", MAX(ROUND(-(INDIRECT("S" &amp; ROW() - 1) - S21)/850, 0), 1) * 850)</f>
        <v/>
      </c>
    </row>
    <row r="22" spans="1:24" s="1" customFormat="1" ht="13.75" customHeight="1" x14ac:dyDescent="0.2">
      <c r="A22" s="34" t="str">
        <f ca="1">IF(O22="-", "-", 1 + MAX(Вода!$A$2:$A$84) + SUM(INDIRECT(ADDRESS(2,COLUMN(R22)) &amp; ":" &amp; ADDRESS(ROW(),COLUMN(R22)))))</f>
        <v>-</v>
      </c>
      <c r="B22" s="34" t="s">
        <v>672</v>
      </c>
      <c r="C22" s="34" t="s">
        <v>672</v>
      </c>
      <c r="D22" s="34" t="s">
        <v>672</v>
      </c>
      <c r="E22" s="34" t="s">
        <v>672</v>
      </c>
      <c r="F22" s="34" t="s">
        <v>672</v>
      </c>
      <c r="G22" s="34" t="s">
        <v>672</v>
      </c>
      <c r="H22" s="34" t="s">
        <v>672</v>
      </c>
      <c r="J22" s="11">
        <f t="shared" ca="1" si="42"/>
        <v>0</v>
      </c>
      <c r="K22" s="34"/>
      <c r="L22" s="11"/>
      <c r="M22" s="36" t="s">
        <v>691</v>
      </c>
      <c r="N22" s="18">
        <f t="shared" si="43"/>
        <v>425</v>
      </c>
      <c r="O22" s="34" t="s">
        <v>672</v>
      </c>
      <c r="P22" s="1">
        <f t="shared" si="44"/>
        <v>-425</v>
      </c>
      <c r="Q22" s="1">
        <f t="shared" ca="1" si="45"/>
        <v>0</v>
      </c>
      <c r="R22" s="1">
        <f t="shared" si="46"/>
        <v>1</v>
      </c>
      <c r="S22" s="1">
        <f t="shared" ca="1" si="47"/>
        <v>0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4000</v>
      </c>
      <c r="W22" s="1">
        <f t="shared" si="48"/>
        <v>425</v>
      </c>
      <c r="X22" s="1">
        <f t="shared" ca="1" si="49"/>
        <v>850</v>
      </c>
    </row>
    <row r="23" spans="1:24" ht="13.75" customHeight="1" x14ac:dyDescent="0.2">
      <c r="A23" s="38">
        <f ca="1">IF(O23="-", "-", 1 + MAX(Вода!$A$2:$A$84) + SUM(INDIRECT(ADDRESS(2,COLUMN(R23)) &amp; ":" &amp; ADDRESS(ROW(),COLUMN(R23)))))</f>
        <v>16</v>
      </c>
      <c r="B23" s="38" t="s">
        <v>640</v>
      </c>
      <c r="C23" s="38">
        <v>850</v>
      </c>
      <c r="D23" s="38" t="s">
        <v>631</v>
      </c>
      <c r="E23" s="38" t="s">
        <v>679</v>
      </c>
      <c r="F23" s="38" t="s">
        <v>679</v>
      </c>
      <c r="G23" s="38" t="s">
        <v>676</v>
      </c>
      <c r="H23" s="38" t="s">
        <v>197</v>
      </c>
      <c r="I23" s="38">
        <v>850</v>
      </c>
      <c r="J23" s="11" t="str">
        <f t="shared" ca="1" si="0"/>
        <v/>
      </c>
      <c r="K23" s="34">
        <v>1</v>
      </c>
      <c r="M23" s="19"/>
      <c r="N23" s="18" t="str">
        <f t="shared" ca="1" si="1"/>
        <v/>
      </c>
      <c r="P23" s="1">
        <f t="shared" si="2"/>
        <v>850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:24" ht="13.75" customHeight="1" x14ac:dyDescent="0.2">
      <c r="A24" s="34" t="str">
        <f ca="1">IF(O24="-", "-", 1 + MAX(Вода!$A$2:$A$84) + SUM(INDIRECT(ADDRESS(2,COLUMN(R24)) &amp; ":" &amp; ADDRESS(ROW(),COLUMN(R24)))))</f>
        <v>-</v>
      </c>
      <c r="B24" s="34" t="s">
        <v>672</v>
      </c>
      <c r="C24" s="34" t="s">
        <v>672</v>
      </c>
      <c r="D24" s="34" t="s">
        <v>672</v>
      </c>
      <c r="E24" s="34" t="s">
        <v>672</v>
      </c>
      <c r="F24" s="34" t="s">
        <v>672</v>
      </c>
      <c r="G24" s="34" t="s">
        <v>672</v>
      </c>
      <c r="H24" s="34" t="s">
        <v>672</v>
      </c>
      <c r="J24" s="11">
        <f t="shared" ca="1" si="0"/>
        <v>0</v>
      </c>
      <c r="K24" s="34"/>
      <c r="M24" s="36">
        <v>8000</v>
      </c>
      <c r="N24" s="18">
        <f t="shared" si="1"/>
        <v>850</v>
      </c>
      <c r="O24" s="34" t="s">
        <v>672</v>
      </c>
      <c r="P24" s="1">
        <f t="shared" si="2"/>
        <v>-850</v>
      </c>
      <c r="Q24" s="1">
        <f t="shared" ca="1" si="3"/>
        <v>0</v>
      </c>
      <c r="R24" s="1">
        <f t="shared" si="4"/>
        <v>1</v>
      </c>
      <c r="S24" s="1">
        <f t="shared" ca="1" si="5"/>
        <v>0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8000</v>
      </c>
      <c r="W24" s="1">
        <f t="shared" si="8"/>
        <v>850</v>
      </c>
      <c r="X24" s="1">
        <f t="shared" ca="1" si="9"/>
        <v>850</v>
      </c>
    </row>
    <row r="25" spans="1:24" ht="13.75" customHeight="1" x14ac:dyDescent="0.2">
      <c r="A25" s="38">
        <f ca="1">IF(O25="-", "-", 1 + MAX(Вода!$A$2:$A$84) + SUM(INDIRECT(ADDRESS(2,COLUMN(R25)) &amp; ":" &amp; ADDRESS(ROW(),COLUMN(R25)))))</f>
        <v>17</v>
      </c>
      <c r="B25" s="38" t="s">
        <v>640</v>
      </c>
      <c r="C25" s="38">
        <v>850</v>
      </c>
      <c r="D25" s="38" t="s">
        <v>631</v>
      </c>
      <c r="E25" s="38" t="s">
        <v>679</v>
      </c>
      <c r="F25" s="38" t="s">
        <v>679</v>
      </c>
      <c r="G25" s="38" t="s">
        <v>676</v>
      </c>
      <c r="H25" s="38" t="s">
        <v>197</v>
      </c>
      <c r="I25" s="38">
        <v>850</v>
      </c>
      <c r="J25" s="11" t="str">
        <f t="shared" ca="1" si="0"/>
        <v/>
      </c>
      <c r="K25" s="34">
        <v>1</v>
      </c>
      <c r="M25" s="19"/>
      <c r="N25" s="18" t="str">
        <f t="shared" ca="1" si="1"/>
        <v/>
      </c>
      <c r="P25" s="1">
        <f t="shared" si="2"/>
        <v>850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:24" ht="13.75" customHeight="1" x14ac:dyDescent="0.2">
      <c r="A26" s="34" t="str">
        <f ca="1">IF(O26="-", "-", 1 + MAX(Вода!$A$2:$A$84) + SUM(INDIRECT(ADDRESS(2,COLUMN(R26)) &amp; ":" &amp; ADDRESS(ROW(),COLUMN(R26)))))</f>
        <v>-</v>
      </c>
      <c r="B26" s="34" t="s">
        <v>672</v>
      </c>
      <c r="C26" s="34" t="s">
        <v>672</v>
      </c>
      <c r="D26" s="34" t="s">
        <v>672</v>
      </c>
      <c r="E26" s="34" t="s">
        <v>672</v>
      </c>
      <c r="F26" s="34" t="s">
        <v>672</v>
      </c>
      <c r="G26" s="34" t="s">
        <v>672</v>
      </c>
      <c r="H26" s="34" t="s">
        <v>672</v>
      </c>
      <c r="J26" s="11">
        <f t="shared" ca="1" si="0"/>
        <v>0</v>
      </c>
      <c r="K26" s="34"/>
      <c r="M26" s="36">
        <v>8000</v>
      </c>
      <c r="N26" s="18">
        <f t="shared" si="1"/>
        <v>850</v>
      </c>
      <c r="O26" s="34" t="s">
        <v>672</v>
      </c>
      <c r="P26" s="1">
        <f t="shared" si="2"/>
        <v>-850</v>
      </c>
      <c r="Q26" s="1">
        <f t="shared" ca="1" si="3"/>
        <v>0</v>
      </c>
      <c r="R26" s="1">
        <f t="shared" si="4"/>
        <v>1</v>
      </c>
      <c r="S26" s="1">
        <f t="shared" ca="1" si="5"/>
        <v>0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8000</v>
      </c>
      <c r="W26" s="1">
        <f t="shared" si="8"/>
        <v>850</v>
      </c>
      <c r="X26" s="1">
        <f t="shared" ca="1" si="9"/>
        <v>850</v>
      </c>
    </row>
    <row r="27" spans="1:24" ht="13.75" customHeight="1" x14ac:dyDescent="0.2">
      <c r="A27" s="38">
        <f ca="1">IF(O27="-", "-", 1 + MAX(Вода!$A$2:$A$84) + SUM(INDIRECT(ADDRESS(2,COLUMN(R27)) &amp; ":" &amp; ADDRESS(ROW(),COLUMN(R27)))))</f>
        <v>18</v>
      </c>
      <c r="B27" s="38" t="s">
        <v>640</v>
      </c>
      <c r="C27" s="38">
        <v>850</v>
      </c>
      <c r="D27" s="38" t="s">
        <v>631</v>
      </c>
      <c r="E27" s="38" t="s">
        <v>679</v>
      </c>
      <c r="F27" s="38" t="s">
        <v>679</v>
      </c>
      <c r="G27" s="38" t="s">
        <v>676</v>
      </c>
      <c r="H27" s="38" t="s">
        <v>197</v>
      </c>
      <c r="I27" s="38">
        <v>850</v>
      </c>
      <c r="J27" s="11" t="str">
        <f t="shared" ca="1" si="0"/>
        <v/>
      </c>
      <c r="K27" s="34">
        <v>1</v>
      </c>
      <c r="M27" s="19"/>
      <c r="N27" s="18" t="str">
        <f t="shared" ca="1" si="1"/>
        <v/>
      </c>
      <c r="P27" s="1">
        <f t="shared" si="2"/>
        <v>850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2">
      <c r="A28" s="34" t="str">
        <f ca="1">IF(O28="-", "-", 1 + MAX(Вода!$A$2:$A$84) + SUM(INDIRECT(ADDRESS(2,COLUMN(R28)) &amp; ":" &amp; ADDRESS(ROW(),COLUMN(R28)))))</f>
        <v>-</v>
      </c>
      <c r="B28" s="34" t="s">
        <v>672</v>
      </c>
      <c r="C28" s="34" t="s">
        <v>672</v>
      </c>
      <c r="D28" s="34" t="s">
        <v>672</v>
      </c>
      <c r="E28" s="34" t="s">
        <v>672</v>
      </c>
      <c r="F28" s="34" t="s">
        <v>672</v>
      </c>
      <c r="G28" s="34" t="s">
        <v>672</v>
      </c>
      <c r="H28" s="34" t="s">
        <v>672</v>
      </c>
      <c r="J28" s="11">
        <f t="shared" ca="1" si="0"/>
        <v>0</v>
      </c>
      <c r="K28" s="34"/>
      <c r="M28" s="36">
        <v>8000</v>
      </c>
      <c r="N28" s="18">
        <f t="shared" si="1"/>
        <v>850</v>
      </c>
      <c r="O28" s="34" t="s">
        <v>672</v>
      </c>
      <c r="P28" s="1">
        <f t="shared" si="2"/>
        <v>-850</v>
      </c>
      <c r="Q28" s="1">
        <f t="shared" ca="1" si="3"/>
        <v>0</v>
      </c>
      <c r="R28" s="1">
        <f t="shared" si="4"/>
        <v>1</v>
      </c>
      <c r="S28" s="1">
        <f t="shared" ca="1" si="5"/>
        <v>0</v>
      </c>
      <c r="T28" s="1" t="str">
        <f>IF(H28="","",VLOOKUP(H28,'Соль SKU'!$A$1:$B$150,2,0))</f>
        <v>-</v>
      </c>
      <c r="U28" s="1">
        <f t="shared" si="6"/>
        <v>9.4117647058823533</v>
      </c>
      <c r="V28" s="1">
        <f t="shared" si="7"/>
        <v>8000</v>
      </c>
      <c r="W28" s="1">
        <f t="shared" si="8"/>
        <v>850</v>
      </c>
      <c r="X28" s="1">
        <f t="shared" ca="1" si="9"/>
        <v>850</v>
      </c>
    </row>
    <row r="29" spans="1:24" s="1" customFormat="1" ht="13.75" customHeight="1" x14ac:dyDescent="0.2">
      <c r="A29" s="38">
        <f ca="1">IF(O29="-", "-", 1 + MAX(Вода!$A$2:$A$84) + SUM(INDIRECT(ADDRESS(2,COLUMN(R29)) &amp; ":" &amp; ADDRESS(ROW(),COLUMN(R29)))))</f>
        <v>19</v>
      </c>
      <c r="B29" s="38" t="s">
        <v>640</v>
      </c>
      <c r="C29" s="38">
        <v>850</v>
      </c>
      <c r="D29" s="38" t="s">
        <v>631</v>
      </c>
      <c r="E29" s="38" t="s">
        <v>679</v>
      </c>
      <c r="F29" s="38" t="s">
        <v>679</v>
      </c>
      <c r="G29" s="38" t="s">
        <v>676</v>
      </c>
      <c r="H29" s="38" t="s">
        <v>197</v>
      </c>
      <c r="I29" s="38">
        <v>850</v>
      </c>
      <c r="J29" s="11" t="str">
        <f t="shared" ref="J29:J38" ca="1" si="50">IF(M29="", IF(O29="","",X29+(INDIRECT("S" &amp; ROW() - 1) - S29)),IF(O29="", "", INDIRECT("S" &amp; ROW() - 1) - S29))</f>
        <v/>
      </c>
      <c r="K29" s="34">
        <v>1</v>
      </c>
      <c r="L29" s="11"/>
      <c r="M29" s="19"/>
      <c r="N29" s="18" t="str">
        <f t="shared" ref="N29:N38" ca="1" si="51">IF(M29="", IF(X29=0, "", X29), IF(V29 = "", "", IF(V29/U29 = 0, "", V29/U29)))</f>
        <v/>
      </c>
      <c r="P29" s="1">
        <f t="shared" ref="P29:P38" si="52">IF(O29 = "-", -W29,I29)</f>
        <v>850</v>
      </c>
      <c r="Q29" s="1">
        <f t="shared" ref="Q29:Q38" ca="1" si="53">IF(O29 = "-", SUM(INDIRECT(ADDRESS(2,COLUMN(P29)) &amp; ":" &amp; ADDRESS(ROW(),COLUMN(P29)))), 0)</f>
        <v>0</v>
      </c>
      <c r="R29" s="1">
        <f t="shared" ref="R29:R38" si="54">IF(O29="-",1,0)</f>
        <v>0</v>
      </c>
      <c r="S29" s="1">
        <f t="shared" ref="S29:S38" ca="1" si="55">IF(Q29 = 0, INDIRECT("S" &amp; ROW() - 1), Q29)</f>
        <v>0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ref="W29:W38" si="56">IF(V29 = "", "", V29/U29)</f>
        <v>0</v>
      </c>
      <c r="X29" s="1" t="str">
        <f t="shared" ref="X29:X38" ca="1" si="57">IF(O29="", "", MAX(ROUND(-(INDIRECT("S" &amp; ROW() - 1) - S29)/850, 0), 1) * 850)</f>
        <v/>
      </c>
    </row>
    <row r="30" spans="1:24" s="1" customFormat="1" ht="13.75" customHeight="1" x14ac:dyDescent="0.2">
      <c r="A30" s="34" t="str">
        <f ca="1">IF(O30="-", "-", 1 + MAX(Вода!$A$2:$A$84) + SUM(INDIRECT(ADDRESS(2,COLUMN(R30)) &amp; ":" &amp; ADDRESS(ROW(),COLUMN(R30)))))</f>
        <v>-</v>
      </c>
      <c r="B30" s="34" t="s">
        <v>672</v>
      </c>
      <c r="C30" s="34" t="s">
        <v>672</v>
      </c>
      <c r="D30" s="34" t="s">
        <v>672</v>
      </c>
      <c r="E30" s="34" t="s">
        <v>672</v>
      </c>
      <c r="F30" s="34" t="s">
        <v>672</v>
      </c>
      <c r="G30" s="34" t="s">
        <v>672</v>
      </c>
      <c r="H30" s="34" t="s">
        <v>672</v>
      </c>
      <c r="J30" s="11">
        <f t="shared" ca="1" si="50"/>
        <v>0</v>
      </c>
      <c r="K30" s="34"/>
      <c r="L30" s="11"/>
      <c r="M30" s="36">
        <v>8000</v>
      </c>
      <c r="N30" s="18">
        <f t="shared" si="51"/>
        <v>850</v>
      </c>
      <c r="O30" s="34" t="s">
        <v>672</v>
      </c>
      <c r="P30" s="1">
        <f t="shared" si="52"/>
        <v>-850</v>
      </c>
      <c r="Q30" s="1">
        <f t="shared" ca="1" si="53"/>
        <v>0</v>
      </c>
      <c r="R30" s="1">
        <f t="shared" si="54"/>
        <v>1</v>
      </c>
      <c r="S30" s="1">
        <f t="shared" ca="1" si="55"/>
        <v>0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8000</v>
      </c>
      <c r="W30" s="1">
        <f t="shared" si="56"/>
        <v>850</v>
      </c>
      <c r="X30" s="1">
        <f t="shared" ca="1" si="57"/>
        <v>850</v>
      </c>
    </row>
    <row r="31" spans="1:24" s="1" customFormat="1" ht="13.75" customHeight="1" x14ac:dyDescent="0.2">
      <c r="A31" s="38">
        <f ca="1">IF(O31="-", "-", 1 + MAX(Вода!$A$2:$A$84) + SUM(INDIRECT(ADDRESS(2,COLUMN(R31)) &amp; ":" &amp; ADDRESS(ROW(),COLUMN(R31)))))</f>
        <v>20</v>
      </c>
      <c r="B31" s="38" t="s">
        <v>640</v>
      </c>
      <c r="C31" s="38">
        <v>850</v>
      </c>
      <c r="D31" s="38" t="s">
        <v>631</v>
      </c>
      <c r="E31" s="38" t="s">
        <v>679</v>
      </c>
      <c r="F31" s="38" t="s">
        <v>679</v>
      </c>
      <c r="G31" s="38" t="s">
        <v>676</v>
      </c>
      <c r="H31" s="38" t="s">
        <v>197</v>
      </c>
      <c r="I31" s="38">
        <v>850</v>
      </c>
      <c r="J31" s="11" t="str">
        <f t="shared" ca="1" si="50"/>
        <v/>
      </c>
      <c r="K31" s="34">
        <v>1</v>
      </c>
      <c r="L31" s="11"/>
      <c r="M31" s="19"/>
      <c r="N31" s="18" t="str">
        <f t="shared" ca="1" si="51"/>
        <v/>
      </c>
      <c r="P31" s="1">
        <f t="shared" si="52"/>
        <v>850</v>
      </c>
      <c r="Q31" s="1">
        <f t="shared" ca="1" si="53"/>
        <v>0</v>
      </c>
      <c r="R31" s="1">
        <f t="shared" si="54"/>
        <v>0</v>
      </c>
      <c r="S31" s="1">
        <f t="shared" ca="1" si="55"/>
        <v>0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56"/>
        <v>0</v>
      </c>
      <c r="X31" s="1" t="str">
        <f t="shared" ca="1" si="57"/>
        <v/>
      </c>
    </row>
    <row r="32" spans="1:24" s="1" customFormat="1" ht="13.75" customHeight="1" x14ac:dyDescent="0.2">
      <c r="A32" s="34" t="str">
        <f ca="1">IF(O32="-", "-", 1 + MAX(Вода!$A$2:$A$84) + SUM(INDIRECT(ADDRESS(2,COLUMN(R32)) &amp; ":" &amp; ADDRESS(ROW(),COLUMN(R32)))))</f>
        <v>-</v>
      </c>
      <c r="B32" s="34" t="s">
        <v>672</v>
      </c>
      <c r="C32" s="34" t="s">
        <v>672</v>
      </c>
      <c r="D32" s="34" t="s">
        <v>672</v>
      </c>
      <c r="E32" s="34" t="s">
        <v>672</v>
      </c>
      <c r="F32" s="34" t="s">
        <v>672</v>
      </c>
      <c r="G32" s="34" t="s">
        <v>672</v>
      </c>
      <c r="H32" s="34" t="s">
        <v>672</v>
      </c>
      <c r="J32" s="11">
        <f t="shared" ca="1" si="50"/>
        <v>0</v>
      </c>
      <c r="K32" s="34"/>
      <c r="L32" s="11"/>
      <c r="M32" s="36">
        <v>8000</v>
      </c>
      <c r="N32" s="18">
        <f t="shared" si="51"/>
        <v>850</v>
      </c>
      <c r="O32" s="34" t="s">
        <v>672</v>
      </c>
      <c r="P32" s="1">
        <f t="shared" si="52"/>
        <v>-850</v>
      </c>
      <c r="Q32" s="1">
        <f t="shared" ca="1" si="53"/>
        <v>0</v>
      </c>
      <c r="R32" s="1">
        <f t="shared" si="54"/>
        <v>1</v>
      </c>
      <c r="S32" s="1">
        <f t="shared" ca="1" si="55"/>
        <v>0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8000</v>
      </c>
      <c r="W32" s="1">
        <f t="shared" si="56"/>
        <v>850</v>
      </c>
      <c r="X32" s="1">
        <f t="shared" ca="1" si="57"/>
        <v>850</v>
      </c>
    </row>
    <row r="33" spans="1:24" s="1" customFormat="1" ht="13.75" customHeight="1" x14ac:dyDescent="0.2">
      <c r="A33" s="38">
        <f ca="1">IF(O33="-", "-", 1 + MAX(Вода!$A$2:$A$84) + SUM(INDIRECT(ADDRESS(2,COLUMN(R33)) &amp; ":" &amp; ADDRESS(ROW(),COLUMN(R33)))))</f>
        <v>21</v>
      </c>
      <c r="B33" s="38" t="s">
        <v>640</v>
      </c>
      <c r="C33" s="38">
        <v>850</v>
      </c>
      <c r="D33" s="38" t="s">
        <v>631</v>
      </c>
      <c r="E33" s="38" t="s">
        <v>679</v>
      </c>
      <c r="F33" s="38" t="s">
        <v>679</v>
      </c>
      <c r="G33" s="38" t="s">
        <v>676</v>
      </c>
      <c r="H33" s="38" t="s">
        <v>197</v>
      </c>
      <c r="I33" s="38">
        <v>850</v>
      </c>
      <c r="J33" s="11" t="str">
        <f t="shared" ca="1" si="50"/>
        <v/>
      </c>
      <c r="K33" s="34">
        <v>1</v>
      </c>
      <c r="L33" s="11"/>
      <c r="M33" s="19"/>
      <c r="N33" s="18" t="str">
        <f t="shared" ca="1" si="51"/>
        <v/>
      </c>
      <c r="P33" s="1">
        <f t="shared" si="52"/>
        <v>850</v>
      </c>
      <c r="Q33" s="1">
        <f t="shared" ca="1" si="53"/>
        <v>0</v>
      </c>
      <c r="R33" s="1">
        <f t="shared" si="54"/>
        <v>0</v>
      </c>
      <c r="S33" s="1">
        <f t="shared" ca="1" si="55"/>
        <v>0</v>
      </c>
      <c r="T33" s="1" t="str">
        <f>IF(H33="","",VLOOKUP(H33,'Соль SKU'!$A$1:$B$150,2,0))</f>
        <v>2.7, Альче</v>
      </c>
      <c r="U33" s="1">
        <f t="shared" si="6"/>
        <v>9.4117647058823533</v>
      </c>
      <c r="V33" s="1">
        <f t="shared" si="7"/>
        <v>0</v>
      </c>
      <c r="W33" s="1">
        <f t="shared" si="56"/>
        <v>0</v>
      </c>
      <c r="X33" s="1" t="str">
        <f t="shared" ca="1" si="57"/>
        <v/>
      </c>
    </row>
    <row r="34" spans="1:24" s="1" customFormat="1" ht="13.75" customHeight="1" x14ac:dyDescent="0.2">
      <c r="A34" s="34" t="str">
        <f ca="1">IF(O34="-", "-", 1 + MAX(Вода!$A$2:$A$84) + SUM(INDIRECT(ADDRESS(2,COLUMN(R34)) &amp; ":" &amp; ADDRESS(ROW(),COLUMN(R34)))))</f>
        <v>-</v>
      </c>
      <c r="B34" s="34" t="s">
        <v>672</v>
      </c>
      <c r="C34" s="34" t="s">
        <v>672</v>
      </c>
      <c r="D34" s="34" t="s">
        <v>672</v>
      </c>
      <c r="E34" s="34" t="s">
        <v>672</v>
      </c>
      <c r="F34" s="34" t="s">
        <v>672</v>
      </c>
      <c r="G34" s="34" t="s">
        <v>672</v>
      </c>
      <c r="H34" s="34" t="s">
        <v>672</v>
      </c>
      <c r="J34" s="11">
        <f t="shared" ca="1" si="50"/>
        <v>0</v>
      </c>
      <c r="K34" s="34"/>
      <c r="L34" s="11"/>
      <c r="M34" s="36">
        <v>8000</v>
      </c>
      <c r="N34" s="18">
        <f t="shared" si="51"/>
        <v>850</v>
      </c>
      <c r="O34" s="34" t="s">
        <v>672</v>
      </c>
      <c r="P34" s="1">
        <f t="shared" si="52"/>
        <v>-850</v>
      </c>
      <c r="Q34" s="1">
        <f t="shared" ca="1" si="53"/>
        <v>0</v>
      </c>
      <c r="R34" s="1">
        <f t="shared" si="54"/>
        <v>1</v>
      </c>
      <c r="S34" s="1">
        <f t="shared" ca="1" si="55"/>
        <v>0</v>
      </c>
      <c r="T34" s="1" t="str">
        <f>IF(H34="","",VLOOKUP(H34,'Соль SKU'!$A$1:$B$150,2,0))</f>
        <v>-</v>
      </c>
      <c r="U34" s="1">
        <f t="shared" si="6"/>
        <v>9.4117647058823533</v>
      </c>
      <c r="V34" s="1">
        <f t="shared" si="7"/>
        <v>8000</v>
      </c>
      <c r="W34" s="1">
        <f t="shared" si="56"/>
        <v>850</v>
      </c>
      <c r="X34" s="1">
        <f t="shared" ca="1" si="57"/>
        <v>850</v>
      </c>
    </row>
    <row r="35" spans="1:24" s="1" customFormat="1" ht="13.75" customHeight="1" x14ac:dyDescent="0.2">
      <c r="A35" s="38">
        <f ca="1">IF(O35="-", "-", 1 + MAX(Вода!$A$2:$A$84) + SUM(INDIRECT(ADDRESS(2,COLUMN(R35)) &amp; ":" &amp; ADDRESS(ROW(),COLUMN(R35)))))</f>
        <v>22</v>
      </c>
      <c r="B35" s="38" t="s">
        <v>640</v>
      </c>
      <c r="C35" s="38">
        <v>850</v>
      </c>
      <c r="D35" s="38" t="s">
        <v>631</v>
      </c>
      <c r="E35" s="38" t="s">
        <v>679</v>
      </c>
      <c r="F35" s="38" t="s">
        <v>679</v>
      </c>
      <c r="G35" s="38" t="s">
        <v>676</v>
      </c>
      <c r="H35" s="38" t="s">
        <v>197</v>
      </c>
      <c r="I35" s="38">
        <v>850</v>
      </c>
      <c r="J35" s="11" t="str">
        <f t="shared" ca="1" si="50"/>
        <v/>
      </c>
      <c r="K35" s="34">
        <v>1</v>
      </c>
      <c r="L35" s="11"/>
      <c r="M35" s="19"/>
      <c r="N35" s="18" t="str">
        <f t="shared" ca="1" si="51"/>
        <v/>
      </c>
      <c r="P35" s="1">
        <f t="shared" si="52"/>
        <v>850</v>
      </c>
      <c r="Q35" s="1">
        <f t="shared" ca="1" si="53"/>
        <v>0</v>
      </c>
      <c r="R35" s="1">
        <f t="shared" si="54"/>
        <v>0</v>
      </c>
      <c r="S35" s="1">
        <f t="shared" ca="1" si="55"/>
        <v>0</v>
      </c>
      <c r="T35" s="1" t="str">
        <f>IF(H35="","",VLOOKUP(H35,'Соль SKU'!$A$1:$B$150,2,0))</f>
        <v>2.7, Альче</v>
      </c>
      <c r="U35" s="1">
        <f t="shared" si="6"/>
        <v>9.4117647058823533</v>
      </c>
      <c r="V35" s="1">
        <f t="shared" si="7"/>
        <v>0</v>
      </c>
      <c r="W35" s="1">
        <f t="shared" si="56"/>
        <v>0</v>
      </c>
      <c r="X35" s="1" t="str">
        <f t="shared" ca="1" si="57"/>
        <v/>
      </c>
    </row>
    <row r="36" spans="1:24" s="1" customFormat="1" ht="13.75" customHeight="1" x14ac:dyDescent="0.2">
      <c r="A36" s="34" t="str">
        <f ca="1">IF(O36="-", "-", 1 + MAX(Вода!$A$2:$A$84) + SUM(INDIRECT(ADDRESS(2,COLUMN(R36)) &amp; ":" &amp; ADDRESS(ROW(),COLUMN(R36)))))</f>
        <v>-</v>
      </c>
      <c r="B36" s="34" t="s">
        <v>672</v>
      </c>
      <c r="C36" s="34" t="s">
        <v>672</v>
      </c>
      <c r="D36" s="34" t="s">
        <v>672</v>
      </c>
      <c r="E36" s="34" t="s">
        <v>672</v>
      </c>
      <c r="F36" s="34" t="s">
        <v>672</v>
      </c>
      <c r="G36" s="34" t="s">
        <v>672</v>
      </c>
      <c r="H36" s="34" t="s">
        <v>672</v>
      </c>
      <c r="J36" s="11">
        <f t="shared" ca="1" si="50"/>
        <v>0</v>
      </c>
      <c r="K36" s="34"/>
      <c r="L36" s="11"/>
      <c r="M36" s="36">
        <v>8000</v>
      </c>
      <c r="N36" s="18">
        <f t="shared" si="51"/>
        <v>850</v>
      </c>
      <c r="O36" s="34" t="s">
        <v>672</v>
      </c>
      <c r="P36" s="1">
        <f t="shared" si="52"/>
        <v>-850</v>
      </c>
      <c r="Q36" s="1">
        <f t="shared" ca="1" si="53"/>
        <v>0</v>
      </c>
      <c r="R36" s="1">
        <f t="shared" si="54"/>
        <v>1</v>
      </c>
      <c r="S36" s="1">
        <f t="shared" ca="1" si="55"/>
        <v>0</v>
      </c>
      <c r="T36" s="1" t="str">
        <f>IF(H36="","",VLOOKUP(H36,'Соль SKU'!$A$1:$B$150,2,0))</f>
        <v>-</v>
      </c>
      <c r="U36" s="1">
        <f t="shared" si="6"/>
        <v>9.4117647058823533</v>
      </c>
      <c r="V36" s="1">
        <f t="shared" si="7"/>
        <v>8000</v>
      </c>
      <c r="W36" s="1">
        <f t="shared" si="56"/>
        <v>850</v>
      </c>
      <c r="X36" s="1">
        <f t="shared" ca="1" si="57"/>
        <v>850</v>
      </c>
    </row>
    <row r="37" spans="1:24" s="1" customFormat="1" ht="13.75" customHeight="1" x14ac:dyDescent="0.2">
      <c r="A37" s="38">
        <f ca="1">IF(O37="-", "-", 1 + MAX(Вода!$A$2:$A$84) + SUM(INDIRECT(ADDRESS(2,COLUMN(R37)) &amp; ":" &amp; ADDRESS(ROW(),COLUMN(R37)))))</f>
        <v>23</v>
      </c>
      <c r="B37" s="38" t="s">
        <v>640</v>
      </c>
      <c r="C37" s="38">
        <v>850</v>
      </c>
      <c r="D37" s="38" t="s">
        <v>631</v>
      </c>
      <c r="E37" s="38" t="s">
        <v>679</v>
      </c>
      <c r="F37" s="38" t="s">
        <v>679</v>
      </c>
      <c r="G37" s="38" t="s">
        <v>676</v>
      </c>
      <c r="H37" s="38" t="s">
        <v>197</v>
      </c>
      <c r="I37" s="38">
        <v>850</v>
      </c>
      <c r="J37" s="11" t="str">
        <f t="shared" ca="1" si="50"/>
        <v/>
      </c>
      <c r="K37" s="34">
        <v>1</v>
      </c>
      <c r="L37" s="11"/>
      <c r="M37" s="19"/>
      <c r="N37" s="18" t="str">
        <f t="shared" ca="1" si="51"/>
        <v/>
      </c>
      <c r="P37" s="1">
        <f t="shared" si="52"/>
        <v>850</v>
      </c>
      <c r="Q37" s="1">
        <f t="shared" ca="1" si="53"/>
        <v>0</v>
      </c>
      <c r="R37" s="1">
        <f t="shared" si="54"/>
        <v>0</v>
      </c>
      <c r="S37" s="1">
        <f t="shared" ca="1" si="55"/>
        <v>0</v>
      </c>
      <c r="T37" s="1" t="str">
        <f>IF(H37="","",VLOOKUP(H37,'Соль SKU'!$A$1:$B$150,2,0))</f>
        <v>2.7, Альче</v>
      </c>
      <c r="U37" s="1">
        <f t="shared" si="6"/>
        <v>9.4117647058823533</v>
      </c>
      <c r="V37" s="1">
        <f t="shared" si="7"/>
        <v>0</v>
      </c>
      <c r="W37" s="1">
        <f t="shared" si="56"/>
        <v>0</v>
      </c>
      <c r="X37" s="1" t="str">
        <f t="shared" ca="1" si="57"/>
        <v/>
      </c>
    </row>
    <row r="38" spans="1:24" s="1" customFormat="1" ht="13.75" customHeight="1" x14ac:dyDescent="0.2">
      <c r="A38" s="34" t="str">
        <f ca="1">IF(O38="-", "-", 1 + MAX(Вода!$A$2:$A$84) + SUM(INDIRECT(ADDRESS(2,COLUMN(R38)) &amp; ":" &amp; ADDRESS(ROW(),COLUMN(R38)))))</f>
        <v>-</v>
      </c>
      <c r="B38" s="34" t="s">
        <v>672</v>
      </c>
      <c r="C38" s="34" t="s">
        <v>672</v>
      </c>
      <c r="D38" s="34" t="s">
        <v>672</v>
      </c>
      <c r="E38" s="34" t="s">
        <v>672</v>
      </c>
      <c r="F38" s="34" t="s">
        <v>672</v>
      </c>
      <c r="G38" s="34" t="s">
        <v>672</v>
      </c>
      <c r="H38" s="34" t="s">
        <v>672</v>
      </c>
      <c r="J38" s="11">
        <f t="shared" ca="1" si="50"/>
        <v>0</v>
      </c>
      <c r="K38" s="34"/>
      <c r="L38" s="11"/>
      <c r="M38" s="36">
        <v>8000</v>
      </c>
      <c r="N38" s="18">
        <f t="shared" si="51"/>
        <v>850</v>
      </c>
      <c r="O38" s="34" t="s">
        <v>672</v>
      </c>
      <c r="P38" s="1">
        <f t="shared" si="52"/>
        <v>-850</v>
      </c>
      <c r="Q38" s="1">
        <f t="shared" ca="1" si="53"/>
        <v>0</v>
      </c>
      <c r="R38" s="1">
        <f t="shared" si="54"/>
        <v>1</v>
      </c>
      <c r="S38" s="1">
        <f t="shared" ca="1" si="55"/>
        <v>0</v>
      </c>
      <c r="T38" s="1" t="str">
        <f>IF(H38="","",VLOOKUP(H38,'Соль SKU'!$A$1:$B$150,2,0))</f>
        <v>-</v>
      </c>
      <c r="U38" s="1">
        <f t="shared" si="6"/>
        <v>9.4117647058823533</v>
      </c>
      <c r="V38" s="1">
        <f t="shared" si="7"/>
        <v>8000</v>
      </c>
      <c r="W38" s="1">
        <f t="shared" si="56"/>
        <v>850</v>
      </c>
      <c r="X38" s="1">
        <f t="shared" ca="1" si="57"/>
        <v>850</v>
      </c>
    </row>
    <row r="39" spans="1:24" ht="13.75" customHeight="1" x14ac:dyDescent="0.2">
      <c r="J39" s="11" t="str">
        <f t="shared" ref="J39:J62" ca="1" si="58">IF(M39="", IF(O39="","",X39+(INDIRECT("S" &amp; ROW() - 1) - S39)),IF(O39="", "", INDIRECT("S" &amp; ROW() - 1) - S39))</f>
        <v/>
      </c>
      <c r="M39" s="19"/>
      <c r="N39" s="18" t="str">
        <f t="shared" ref="N39:N62" ca="1" si="59">IF(M39="", IF(X39=0, "", X39), IF(V39 = "", "", IF(V39/U39 = 0, "", V39/U39)))</f>
        <v/>
      </c>
      <c r="P39" s="1">
        <f t="shared" ref="P39:P62" si="60">IF(O39 = "-", -W39,I39)</f>
        <v>0</v>
      </c>
      <c r="Q39" s="1">
        <f t="shared" ref="Q39:Q62" ca="1" si="61">IF(O39 = "-", SUM(INDIRECT(ADDRESS(2,COLUMN(P39)) &amp; ":" &amp; ADDRESS(ROW(),COLUMN(P39)))), 0)</f>
        <v>0</v>
      </c>
      <c r="R39" s="1">
        <f t="shared" ref="R39:R62" si="62">IF(O39="-",1,0)</f>
        <v>0</v>
      </c>
      <c r="S39" s="1">
        <f t="shared" ref="S39:S62" ca="1" si="63">IF(Q39 = 0, INDIRECT("S" &amp; ROW() - 1), Q39)</f>
        <v>0</v>
      </c>
      <c r="T39" s="1" t="str">
        <f>IF(H39="","",VLOOKUP(H39,'Соль SKU'!$A$1:$B$150,2,0))</f>
        <v/>
      </c>
      <c r="U39" s="1">
        <f t="shared" ref="U39:U62" si="64">8000/850</f>
        <v>9.4117647058823533</v>
      </c>
      <c r="V39" s="1">
        <f t="shared" ref="V39:V62" si="65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>
        <f t="shared" ref="W39:W62" si="66">IF(V39 = "", "", V39/U39)</f>
        <v>0</v>
      </c>
      <c r="X39" s="1" t="str">
        <f t="shared" ref="X39:X62" ca="1" si="67">IF(O39="", "", MAX(ROUND(-(INDIRECT("S" &amp; ROW() - 1) - S39)/850, 0), 1) * 850)</f>
        <v/>
      </c>
    </row>
    <row r="40" spans="1:24" ht="13.75" customHeight="1" x14ac:dyDescent="0.2">
      <c r="J40" s="11" t="str">
        <f t="shared" ca="1" si="58"/>
        <v/>
      </c>
      <c r="M40" s="19"/>
      <c r="N40" s="18" t="str">
        <f t="shared" ca="1" si="59"/>
        <v/>
      </c>
      <c r="P40" s="1">
        <f t="shared" si="60"/>
        <v>0</v>
      </c>
      <c r="Q40" s="1">
        <f t="shared" ca="1" si="61"/>
        <v>0</v>
      </c>
      <c r="R40" s="1">
        <f t="shared" si="62"/>
        <v>0</v>
      </c>
      <c r="S40" s="1">
        <f t="shared" ca="1" si="63"/>
        <v>0</v>
      </c>
      <c r="T40" s="1" t="str">
        <f>IF(H40="","",VLOOKUP(H40,'Соль SKU'!$A$1:$B$150,2,0))</f>
        <v/>
      </c>
      <c r="U40" s="1">
        <f t="shared" si="64"/>
        <v>9.4117647058823533</v>
      </c>
      <c r="V40" s="1">
        <f t="shared" si="65"/>
        <v>0</v>
      </c>
      <c r="W40" s="1">
        <f t="shared" si="66"/>
        <v>0</v>
      </c>
      <c r="X40" s="1" t="str">
        <f t="shared" ca="1" si="67"/>
        <v/>
      </c>
    </row>
    <row r="41" spans="1:24" ht="13.75" customHeight="1" x14ac:dyDescent="0.2">
      <c r="J41" s="11" t="str">
        <f t="shared" ca="1" si="58"/>
        <v/>
      </c>
      <c r="M41" s="19"/>
      <c r="N41" s="18"/>
      <c r="P41" s="1">
        <f t="shared" si="60"/>
        <v>0</v>
      </c>
      <c r="Q41" s="1">
        <f t="shared" ca="1" si="61"/>
        <v>0</v>
      </c>
      <c r="R41" s="1">
        <f t="shared" si="62"/>
        <v>0</v>
      </c>
      <c r="S41" s="1">
        <f t="shared" ca="1" si="63"/>
        <v>0</v>
      </c>
      <c r="T41" s="1" t="str">
        <f>IF(H41="","",VLOOKUP(H41,'Соль SKU'!$A$1:$B$150,2,0))</f>
        <v/>
      </c>
      <c r="U41" s="1">
        <f t="shared" si="64"/>
        <v>9.4117647058823533</v>
      </c>
      <c r="V41" s="1">
        <f t="shared" si="65"/>
        <v>0</v>
      </c>
      <c r="W41" s="1">
        <f t="shared" si="66"/>
        <v>0</v>
      </c>
      <c r="X41" s="1" t="str">
        <f t="shared" ca="1" si="67"/>
        <v/>
      </c>
    </row>
    <row r="42" spans="1:24" ht="13.75" customHeight="1" x14ac:dyDescent="0.2">
      <c r="J42" s="11" t="str">
        <f t="shared" ca="1" si="58"/>
        <v/>
      </c>
      <c r="M42" s="19"/>
      <c r="N42" s="18" t="str">
        <f t="shared" ca="1" si="59"/>
        <v/>
      </c>
      <c r="P42" s="1">
        <f t="shared" si="60"/>
        <v>0</v>
      </c>
      <c r="Q42" s="1">
        <f t="shared" ca="1" si="61"/>
        <v>0</v>
      </c>
      <c r="R42" s="1">
        <f t="shared" si="62"/>
        <v>0</v>
      </c>
      <c r="S42" s="1">
        <f t="shared" ca="1" si="63"/>
        <v>0</v>
      </c>
      <c r="T42" s="1" t="str">
        <f>IF(H42="","",VLOOKUP(H42,'Соль SKU'!$A$1:$B$150,2,0))</f>
        <v/>
      </c>
      <c r="U42" s="1">
        <f t="shared" si="64"/>
        <v>9.4117647058823533</v>
      </c>
      <c r="V42" s="1">
        <f t="shared" si="65"/>
        <v>0</v>
      </c>
      <c r="W42" s="1">
        <f t="shared" si="66"/>
        <v>0</v>
      </c>
      <c r="X42" s="1" t="str">
        <f t="shared" ca="1" si="67"/>
        <v/>
      </c>
    </row>
    <row r="43" spans="1:24" ht="13.75" customHeight="1" x14ac:dyDescent="0.2">
      <c r="J43" s="11" t="str">
        <f t="shared" ca="1" si="58"/>
        <v/>
      </c>
      <c r="M43" s="19"/>
      <c r="N43" s="18" t="str">
        <f t="shared" ca="1" si="59"/>
        <v/>
      </c>
      <c r="P43" s="1">
        <f t="shared" si="60"/>
        <v>0</v>
      </c>
      <c r="Q43" s="1">
        <f t="shared" ca="1" si="61"/>
        <v>0</v>
      </c>
      <c r="R43" s="1">
        <f t="shared" si="62"/>
        <v>0</v>
      </c>
      <c r="S43" s="1">
        <f t="shared" ca="1" si="63"/>
        <v>0</v>
      </c>
      <c r="T43" s="1" t="str">
        <f>IF(H43="","",VLOOKUP(H43,'Соль SKU'!$A$1:$B$150,2,0))</f>
        <v/>
      </c>
      <c r="U43" s="1">
        <f t="shared" si="64"/>
        <v>9.4117647058823533</v>
      </c>
      <c r="V43" s="1">
        <f t="shared" si="65"/>
        <v>0</v>
      </c>
      <c r="W43" s="1">
        <f t="shared" si="66"/>
        <v>0</v>
      </c>
      <c r="X43" s="1" t="str">
        <f t="shared" ca="1" si="67"/>
        <v/>
      </c>
    </row>
    <row r="44" spans="1:24" ht="13.75" customHeight="1" x14ac:dyDescent="0.2">
      <c r="J44" s="11" t="str">
        <f t="shared" ca="1" si="58"/>
        <v/>
      </c>
      <c r="M44" s="19"/>
      <c r="N44" s="18" t="str">
        <f t="shared" ca="1" si="59"/>
        <v/>
      </c>
      <c r="P44" s="1">
        <f t="shared" si="60"/>
        <v>0</v>
      </c>
      <c r="Q44" s="1">
        <f t="shared" ca="1" si="61"/>
        <v>0</v>
      </c>
      <c r="R44" s="1">
        <f t="shared" si="62"/>
        <v>0</v>
      </c>
      <c r="S44" s="1">
        <f t="shared" ca="1" si="63"/>
        <v>0</v>
      </c>
      <c r="T44" s="1" t="str">
        <f>IF(H44="","",VLOOKUP(H44,'Соль SKU'!$A$1:$B$150,2,0))</f>
        <v/>
      </c>
      <c r="U44" s="1">
        <f t="shared" si="64"/>
        <v>9.4117647058823533</v>
      </c>
      <c r="V44" s="1">
        <f t="shared" si="65"/>
        <v>0</v>
      </c>
      <c r="W44" s="1">
        <f t="shared" si="66"/>
        <v>0</v>
      </c>
      <c r="X44" s="1" t="str">
        <f t="shared" ca="1" si="67"/>
        <v/>
      </c>
    </row>
    <row r="45" spans="1:24" ht="13.75" customHeight="1" x14ac:dyDescent="0.2">
      <c r="J45" s="11" t="str">
        <f t="shared" ca="1" si="58"/>
        <v/>
      </c>
      <c r="M45" s="19"/>
      <c r="N45" s="18" t="str">
        <f t="shared" ca="1" si="59"/>
        <v/>
      </c>
      <c r="P45" s="1">
        <f t="shared" si="60"/>
        <v>0</v>
      </c>
      <c r="Q45" s="1">
        <f t="shared" ca="1" si="61"/>
        <v>0</v>
      </c>
      <c r="R45" s="1">
        <f t="shared" si="62"/>
        <v>0</v>
      </c>
      <c r="S45" s="1">
        <f t="shared" ca="1" si="63"/>
        <v>0</v>
      </c>
      <c r="T45" s="1" t="str">
        <f>IF(H45="","",VLOOKUP(H45,'Соль SKU'!$A$1:$B$150,2,0))</f>
        <v/>
      </c>
      <c r="U45" s="1">
        <f t="shared" si="64"/>
        <v>9.4117647058823533</v>
      </c>
      <c r="V45" s="1">
        <f t="shared" si="65"/>
        <v>0</v>
      </c>
      <c r="W45" s="1">
        <f t="shared" si="66"/>
        <v>0</v>
      </c>
      <c r="X45" s="1" t="str">
        <f t="shared" ca="1" si="67"/>
        <v/>
      </c>
    </row>
    <row r="46" spans="1:24" ht="13.75" customHeight="1" x14ac:dyDescent="0.2">
      <c r="J46" s="11" t="str">
        <f t="shared" ca="1" si="58"/>
        <v/>
      </c>
      <c r="M46" s="19"/>
      <c r="N46" s="18" t="str">
        <f t="shared" ca="1" si="59"/>
        <v/>
      </c>
      <c r="P46" s="1">
        <f t="shared" si="60"/>
        <v>0</v>
      </c>
      <c r="Q46" s="1">
        <f t="shared" ca="1" si="61"/>
        <v>0</v>
      </c>
      <c r="R46" s="1">
        <f t="shared" si="62"/>
        <v>0</v>
      </c>
      <c r="S46" s="1">
        <f t="shared" ca="1" si="63"/>
        <v>0</v>
      </c>
      <c r="T46" s="1" t="str">
        <f>IF(H46="","",VLOOKUP(H46,'Соль SKU'!$A$1:$B$150,2,0))</f>
        <v/>
      </c>
      <c r="U46" s="1">
        <f t="shared" si="64"/>
        <v>9.4117647058823533</v>
      </c>
      <c r="V46" s="1">
        <f t="shared" si="65"/>
        <v>0</v>
      </c>
      <c r="W46" s="1">
        <f t="shared" si="66"/>
        <v>0</v>
      </c>
      <c r="X46" s="1" t="str">
        <f t="shared" ca="1" si="67"/>
        <v/>
      </c>
    </row>
    <row r="47" spans="1:24" ht="13.75" customHeight="1" x14ac:dyDescent="0.2">
      <c r="J47" s="11" t="str">
        <f t="shared" ca="1" si="58"/>
        <v/>
      </c>
      <c r="M47" s="19"/>
      <c r="N47" s="18" t="str">
        <f t="shared" ca="1" si="59"/>
        <v/>
      </c>
      <c r="P47" s="1">
        <f t="shared" si="60"/>
        <v>0</v>
      </c>
      <c r="Q47" s="1">
        <f t="shared" ca="1" si="61"/>
        <v>0</v>
      </c>
      <c r="R47" s="1">
        <f t="shared" si="62"/>
        <v>0</v>
      </c>
      <c r="S47" s="1">
        <f t="shared" ca="1" si="63"/>
        <v>0</v>
      </c>
      <c r="T47" s="1" t="str">
        <f>IF(H47="","",VLOOKUP(H47,'Соль SKU'!$A$1:$B$150,2,0))</f>
        <v/>
      </c>
      <c r="U47" s="1">
        <f t="shared" si="64"/>
        <v>9.4117647058823533</v>
      </c>
      <c r="V47" s="1">
        <f t="shared" si="65"/>
        <v>0</v>
      </c>
      <c r="W47" s="1">
        <f t="shared" si="66"/>
        <v>0</v>
      </c>
      <c r="X47" s="1" t="str">
        <f t="shared" ca="1" si="67"/>
        <v/>
      </c>
    </row>
    <row r="48" spans="1:24" ht="13.75" customHeight="1" x14ac:dyDescent="0.2">
      <c r="J48" s="11" t="str">
        <f t="shared" ca="1" si="58"/>
        <v/>
      </c>
      <c r="M48" s="19"/>
      <c r="N48" s="18" t="str">
        <f t="shared" ca="1" si="59"/>
        <v/>
      </c>
      <c r="P48" s="1">
        <f t="shared" si="60"/>
        <v>0</v>
      </c>
      <c r="Q48" s="1">
        <f t="shared" ca="1" si="61"/>
        <v>0</v>
      </c>
      <c r="R48" s="1">
        <f t="shared" si="62"/>
        <v>0</v>
      </c>
      <c r="S48" s="1">
        <f t="shared" ca="1" si="63"/>
        <v>0</v>
      </c>
      <c r="T48" s="1" t="str">
        <f>IF(H48="","",VLOOKUP(H48,'Соль SKU'!$A$1:$B$150,2,0))</f>
        <v/>
      </c>
      <c r="U48" s="1">
        <f t="shared" si="64"/>
        <v>9.4117647058823533</v>
      </c>
      <c r="V48" s="1">
        <f t="shared" si="65"/>
        <v>0</v>
      </c>
      <c r="W48" s="1">
        <f t="shared" si="66"/>
        <v>0</v>
      </c>
      <c r="X48" s="1" t="str">
        <f t="shared" ca="1" si="67"/>
        <v/>
      </c>
    </row>
    <row r="49" spans="10:24" ht="13.75" customHeight="1" x14ac:dyDescent="0.2">
      <c r="J49" s="11" t="str">
        <f t="shared" ca="1" si="58"/>
        <v/>
      </c>
      <c r="M49" s="19"/>
      <c r="N49" s="18" t="str">
        <f t="shared" ca="1" si="59"/>
        <v/>
      </c>
      <c r="P49" s="1">
        <f t="shared" si="60"/>
        <v>0</v>
      </c>
      <c r="Q49" s="1">
        <f t="shared" ca="1" si="61"/>
        <v>0</v>
      </c>
      <c r="R49" s="1">
        <f t="shared" si="62"/>
        <v>0</v>
      </c>
      <c r="S49" s="1">
        <f t="shared" ca="1" si="63"/>
        <v>0</v>
      </c>
      <c r="T49" s="1" t="str">
        <f>IF(H49="","",VLOOKUP(H49,'Соль SKU'!$A$1:$B$150,2,0))</f>
        <v/>
      </c>
      <c r="U49" s="1">
        <f t="shared" si="64"/>
        <v>9.4117647058823533</v>
      </c>
      <c r="V49" s="1">
        <f t="shared" si="65"/>
        <v>0</v>
      </c>
      <c r="W49" s="1">
        <f t="shared" si="66"/>
        <v>0</v>
      </c>
      <c r="X49" s="1" t="str">
        <f t="shared" ca="1" si="67"/>
        <v/>
      </c>
    </row>
    <row r="50" spans="10:24" ht="13.75" customHeight="1" x14ac:dyDescent="0.2">
      <c r="J50" s="11" t="str">
        <f t="shared" ca="1" si="58"/>
        <v/>
      </c>
      <c r="M50" s="19"/>
      <c r="N50" s="18" t="str">
        <f t="shared" ca="1" si="59"/>
        <v/>
      </c>
      <c r="P50" s="1">
        <f t="shared" si="60"/>
        <v>0</v>
      </c>
      <c r="Q50" s="1">
        <f t="shared" ca="1" si="61"/>
        <v>0</v>
      </c>
      <c r="R50" s="1">
        <f t="shared" si="62"/>
        <v>0</v>
      </c>
      <c r="S50" s="1">
        <f t="shared" ca="1" si="63"/>
        <v>0</v>
      </c>
      <c r="T50" s="1" t="str">
        <f>IF(H50="","",VLOOKUP(H50,'Соль SKU'!$A$1:$B$150,2,0))</f>
        <v/>
      </c>
      <c r="U50" s="1">
        <f t="shared" si="64"/>
        <v>9.4117647058823533</v>
      </c>
      <c r="V50" s="1">
        <f t="shared" si="65"/>
        <v>0</v>
      </c>
      <c r="W50" s="1">
        <f t="shared" si="66"/>
        <v>0</v>
      </c>
      <c r="X50" s="1" t="str">
        <f t="shared" ca="1" si="67"/>
        <v/>
      </c>
    </row>
    <row r="51" spans="10:24" ht="13.75" customHeight="1" x14ac:dyDescent="0.2">
      <c r="J51" s="11" t="str">
        <f t="shared" ca="1" si="58"/>
        <v/>
      </c>
      <c r="M51" s="19"/>
      <c r="N51" s="18" t="str">
        <f t="shared" ca="1" si="59"/>
        <v/>
      </c>
      <c r="P51" s="1">
        <f t="shared" si="60"/>
        <v>0</v>
      </c>
      <c r="Q51" s="1">
        <f t="shared" ca="1" si="61"/>
        <v>0</v>
      </c>
      <c r="R51" s="1">
        <f t="shared" si="62"/>
        <v>0</v>
      </c>
      <c r="S51" s="1">
        <f t="shared" ca="1" si="63"/>
        <v>0</v>
      </c>
      <c r="T51" s="1" t="str">
        <f>IF(H51="","",VLOOKUP(H51,'Соль SKU'!$A$1:$B$150,2,0))</f>
        <v/>
      </c>
      <c r="U51" s="1">
        <f t="shared" si="64"/>
        <v>9.4117647058823533</v>
      </c>
      <c r="V51" s="1">
        <f t="shared" si="65"/>
        <v>0</v>
      </c>
      <c r="W51" s="1">
        <f t="shared" si="66"/>
        <v>0</v>
      </c>
      <c r="X51" s="1" t="str">
        <f t="shared" ca="1" si="67"/>
        <v/>
      </c>
    </row>
    <row r="52" spans="10:24" ht="13.75" customHeight="1" x14ac:dyDescent="0.2">
      <c r="J52" s="11" t="str">
        <f t="shared" ca="1" si="58"/>
        <v/>
      </c>
      <c r="M52" s="19"/>
      <c r="N52" s="18" t="str">
        <f t="shared" ca="1" si="59"/>
        <v/>
      </c>
      <c r="P52" s="1">
        <f t="shared" si="60"/>
        <v>0</v>
      </c>
      <c r="Q52" s="1">
        <f t="shared" ca="1" si="61"/>
        <v>0</v>
      </c>
      <c r="R52" s="1">
        <f t="shared" si="62"/>
        <v>0</v>
      </c>
      <c r="S52" s="1">
        <f t="shared" ca="1" si="63"/>
        <v>0</v>
      </c>
      <c r="T52" s="1" t="str">
        <f>IF(H52="","",VLOOKUP(H52,'Соль SKU'!$A$1:$B$150,2,0))</f>
        <v/>
      </c>
      <c r="U52" s="1">
        <f t="shared" si="64"/>
        <v>9.4117647058823533</v>
      </c>
      <c r="V52" s="1">
        <f t="shared" si="65"/>
        <v>0</v>
      </c>
      <c r="W52" s="1">
        <f t="shared" si="66"/>
        <v>0</v>
      </c>
      <c r="X52" s="1" t="str">
        <f t="shared" ca="1" si="67"/>
        <v/>
      </c>
    </row>
    <row r="53" spans="10:24" ht="13.75" customHeight="1" x14ac:dyDescent="0.2">
      <c r="J53" s="11" t="str">
        <f t="shared" ca="1" si="58"/>
        <v/>
      </c>
      <c r="M53" s="19"/>
      <c r="N53" s="18" t="str">
        <f t="shared" ca="1" si="59"/>
        <v/>
      </c>
      <c r="P53" s="1">
        <f t="shared" si="60"/>
        <v>0</v>
      </c>
      <c r="Q53" s="1">
        <f t="shared" ca="1" si="61"/>
        <v>0</v>
      </c>
      <c r="R53" s="1">
        <f t="shared" si="62"/>
        <v>0</v>
      </c>
      <c r="S53" s="1">
        <f t="shared" ca="1" si="63"/>
        <v>0</v>
      </c>
      <c r="T53" s="1" t="str">
        <f>IF(H53="","",VLOOKUP(H53,'Соль SKU'!$A$1:$B$150,2,0))</f>
        <v/>
      </c>
      <c r="U53" s="1">
        <f t="shared" si="64"/>
        <v>9.4117647058823533</v>
      </c>
      <c r="V53" s="1">
        <f t="shared" si="65"/>
        <v>0</v>
      </c>
      <c r="W53" s="1">
        <f t="shared" si="66"/>
        <v>0</v>
      </c>
      <c r="X53" s="1" t="str">
        <f t="shared" ca="1" si="67"/>
        <v/>
      </c>
    </row>
    <row r="54" spans="10:24" ht="13.75" customHeight="1" x14ac:dyDescent="0.2">
      <c r="J54" s="11" t="str">
        <f t="shared" ca="1" si="58"/>
        <v/>
      </c>
      <c r="M54" s="19"/>
      <c r="N54" s="18" t="str">
        <f t="shared" ca="1" si="59"/>
        <v/>
      </c>
      <c r="P54" s="1">
        <f t="shared" si="60"/>
        <v>0</v>
      </c>
      <c r="Q54" s="1">
        <f t="shared" ca="1" si="61"/>
        <v>0</v>
      </c>
      <c r="R54" s="1">
        <f t="shared" si="62"/>
        <v>0</v>
      </c>
      <c r="S54" s="1">
        <f t="shared" ca="1" si="63"/>
        <v>0</v>
      </c>
      <c r="T54" s="1" t="str">
        <f>IF(H54="","",VLOOKUP(H54,'Соль SKU'!$A$1:$B$150,2,0))</f>
        <v/>
      </c>
      <c r="U54" s="1">
        <f t="shared" si="64"/>
        <v>9.4117647058823533</v>
      </c>
      <c r="V54" s="1">
        <f t="shared" si="65"/>
        <v>0</v>
      </c>
      <c r="W54" s="1">
        <f t="shared" si="66"/>
        <v>0</v>
      </c>
      <c r="X54" s="1" t="str">
        <f t="shared" ca="1" si="67"/>
        <v/>
      </c>
    </row>
    <row r="55" spans="10:24" ht="13.75" customHeight="1" x14ac:dyDescent="0.2">
      <c r="J55" s="11" t="str">
        <f t="shared" ca="1" si="58"/>
        <v/>
      </c>
      <c r="M55" s="19"/>
      <c r="N55" s="18" t="str">
        <f t="shared" ca="1" si="59"/>
        <v/>
      </c>
      <c r="P55" s="1">
        <f t="shared" si="60"/>
        <v>0</v>
      </c>
      <c r="Q55" s="1">
        <f t="shared" ca="1" si="61"/>
        <v>0</v>
      </c>
      <c r="R55" s="1">
        <f t="shared" si="62"/>
        <v>0</v>
      </c>
      <c r="S55" s="1">
        <f t="shared" ca="1" si="63"/>
        <v>0</v>
      </c>
      <c r="T55" s="1" t="str">
        <f>IF(H55="","",VLOOKUP(H55,'Соль SKU'!$A$1:$B$150,2,0))</f>
        <v/>
      </c>
      <c r="U55" s="1">
        <f t="shared" si="64"/>
        <v>9.4117647058823533</v>
      </c>
      <c r="V55" s="1">
        <f t="shared" si="65"/>
        <v>0</v>
      </c>
      <c r="W55" s="1">
        <f t="shared" si="66"/>
        <v>0</v>
      </c>
      <c r="X55" s="1" t="str">
        <f t="shared" ca="1" si="67"/>
        <v/>
      </c>
    </row>
    <row r="56" spans="10:24" ht="13.75" customHeight="1" x14ac:dyDescent="0.2">
      <c r="J56" s="11" t="str">
        <f t="shared" ca="1" si="58"/>
        <v/>
      </c>
      <c r="M56" s="18"/>
      <c r="N56" s="18" t="str">
        <f t="shared" ca="1" si="59"/>
        <v/>
      </c>
      <c r="P56" s="1">
        <f t="shared" si="60"/>
        <v>0</v>
      </c>
      <c r="Q56" s="1">
        <f t="shared" ca="1" si="61"/>
        <v>0</v>
      </c>
      <c r="R56" s="1">
        <f t="shared" si="62"/>
        <v>0</v>
      </c>
      <c r="S56" s="1">
        <f t="shared" ca="1" si="63"/>
        <v>0</v>
      </c>
      <c r="T56" s="1" t="str">
        <f>IF(H56="","",VLOOKUP(H56,'Соль SKU'!$A$1:$B$150,2,0))</f>
        <v/>
      </c>
      <c r="U56" s="1">
        <f t="shared" si="64"/>
        <v>9.4117647058823533</v>
      </c>
      <c r="V56" s="1">
        <f t="shared" si="65"/>
        <v>0</v>
      </c>
      <c r="W56" s="1">
        <f t="shared" si="66"/>
        <v>0</v>
      </c>
      <c r="X56" s="1" t="str">
        <f t="shared" ca="1" si="67"/>
        <v/>
      </c>
    </row>
    <row r="57" spans="10:24" ht="13.75" customHeight="1" x14ac:dyDescent="0.2">
      <c r="J57" s="11" t="str">
        <f t="shared" ca="1" si="58"/>
        <v/>
      </c>
      <c r="M57" s="19"/>
      <c r="N57" s="18" t="str">
        <f t="shared" ca="1" si="59"/>
        <v/>
      </c>
      <c r="P57" s="1">
        <f t="shared" si="60"/>
        <v>0</v>
      </c>
      <c r="Q57" s="1">
        <f t="shared" ca="1" si="61"/>
        <v>0</v>
      </c>
      <c r="R57" s="1">
        <f t="shared" si="62"/>
        <v>0</v>
      </c>
      <c r="S57" s="1">
        <f t="shared" ca="1" si="63"/>
        <v>0</v>
      </c>
      <c r="T57" s="1" t="str">
        <f>IF(H57="","",VLOOKUP(H57,'Соль SKU'!$A$1:$B$150,2,0))</f>
        <v/>
      </c>
      <c r="U57" s="1">
        <f t="shared" si="64"/>
        <v>9.4117647058823533</v>
      </c>
      <c r="V57" s="1">
        <f t="shared" si="65"/>
        <v>0</v>
      </c>
      <c r="W57" s="1">
        <f t="shared" si="66"/>
        <v>0</v>
      </c>
      <c r="X57" s="1" t="str">
        <f t="shared" ca="1" si="67"/>
        <v/>
      </c>
    </row>
    <row r="58" spans="10:24" ht="13.75" customHeight="1" x14ac:dyDescent="0.2">
      <c r="J58" s="11" t="str">
        <f t="shared" ca="1" si="58"/>
        <v/>
      </c>
      <c r="M58" s="19"/>
      <c r="N58" s="18" t="str">
        <f t="shared" ca="1" si="59"/>
        <v/>
      </c>
      <c r="P58" s="1">
        <f t="shared" si="60"/>
        <v>0</v>
      </c>
      <c r="Q58" s="1">
        <f t="shared" ca="1" si="61"/>
        <v>0</v>
      </c>
      <c r="R58" s="1">
        <f t="shared" si="62"/>
        <v>0</v>
      </c>
      <c r="S58" s="1">
        <f t="shared" ca="1" si="63"/>
        <v>0</v>
      </c>
      <c r="T58" s="1" t="str">
        <f>IF(H58="","",VLOOKUP(H58,'Соль SKU'!$A$1:$B$150,2,0))</f>
        <v/>
      </c>
      <c r="U58" s="1">
        <f t="shared" si="64"/>
        <v>9.4117647058823533</v>
      </c>
      <c r="V58" s="1">
        <f t="shared" si="65"/>
        <v>0</v>
      </c>
      <c r="W58" s="1">
        <f t="shared" si="66"/>
        <v>0</v>
      </c>
      <c r="X58" s="1" t="str">
        <f t="shared" ca="1" si="67"/>
        <v/>
      </c>
    </row>
    <row r="59" spans="10:24" ht="13.75" customHeight="1" x14ac:dyDescent="0.2">
      <c r="J59" s="11" t="str">
        <f t="shared" ca="1" si="58"/>
        <v/>
      </c>
      <c r="M59" s="19"/>
      <c r="N59" s="18" t="str">
        <f t="shared" ca="1" si="59"/>
        <v/>
      </c>
      <c r="P59" s="1">
        <f t="shared" si="60"/>
        <v>0</v>
      </c>
      <c r="Q59" s="1">
        <f t="shared" ca="1" si="61"/>
        <v>0</v>
      </c>
      <c r="R59" s="1">
        <f t="shared" si="62"/>
        <v>0</v>
      </c>
      <c r="S59" s="1">
        <f t="shared" ca="1" si="63"/>
        <v>0</v>
      </c>
      <c r="T59" s="1" t="str">
        <f>IF(H59="","",VLOOKUP(H59,'Соль SKU'!$A$1:$B$150,2,0))</f>
        <v/>
      </c>
      <c r="U59" s="1">
        <f t="shared" si="64"/>
        <v>9.4117647058823533</v>
      </c>
      <c r="V59" s="1">
        <f t="shared" si="65"/>
        <v>0</v>
      </c>
      <c r="W59" s="1">
        <f t="shared" si="66"/>
        <v>0</v>
      </c>
      <c r="X59" s="1" t="str">
        <f t="shared" ca="1" si="67"/>
        <v/>
      </c>
    </row>
    <row r="60" spans="10:24" ht="13.75" customHeight="1" x14ac:dyDescent="0.2">
      <c r="J60" s="11" t="str">
        <f t="shared" ca="1" si="58"/>
        <v/>
      </c>
      <c r="M60" s="19"/>
      <c r="N60" s="18" t="str">
        <f t="shared" ca="1" si="59"/>
        <v/>
      </c>
      <c r="P60" s="1">
        <f t="shared" si="60"/>
        <v>0</v>
      </c>
      <c r="Q60" s="1">
        <f t="shared" ca="1" si="61"/>
        <v>0</v>
      </c>
      <c r="R60" s="1">
        <f t="shared" si="62"/>
        <v>0</v>
      </c>
      <c r="S60" s="1">
        <f t="shared" ca="1" si="63"/>
        <v>0</v>
      </c>
      <c r="T60" s="1" t="str">
        <f>IF(H60="","",VLOOKUP(H60,'Соль SKU'!$A$1:$B$150,2,0))</f>
        <v/>
      </c>
      <c r="U60" s="1">
        <f t="shared" si="64"/>
        <v>9.4117647058823533</v>
      </c>
      <c r="V60" s="1">
        <f t="shared" si="65"/>
        <v>0</v>
      </c>
      <c r="W60" s="1">
        <f t="shared" si="66"/>
        <v>0</v>
      </c>
      <c r="X60" s="1" t="str">
        <f t="shared" ca="1" si="67"/>
        <v/>
      </c>
    </row>
    <row r="61" spans="10:24" ht="13.75" customHeight="1" x14ac:dyDescent="0.2">
      <c r="J61" s="11" t="str">
        <f t="shared" ca="1" si="58"/>
        <v/>
      </c>
      <c r="M61" s="19"/>
      <c r="N61" s="18" t="str">
        <f t="shared" ca="1" si="59"/>
        <v/>
      </c>
      <c r="P61" s="1">
        <f t="shared" si="60"/>
        <v>0</v>
      </c>
      <c r="Q61" s="1">
        <f t="shared" ca="1" si="61"/>
        <v>0</v>
      </c>
      <c r="R61" s="1">
        <f t="shared" si="62"/>
        <v>0</v>
      </c>
      <c r="S61" s="1">
        <f t="shared" ca="1" si="63"/>
        <v>0</v>
      </c>
      <c r="T61" s="1" t="str">
        <f>IF(H61="","",VLOOKUP(H61,'Соль SKU'!$A$1:$B$150,2,0))</f>
        <v/>
      </c>
      <c r="U61" s="1">
        <f t="shared" si="64"/>
        <v>9.4117647058823533</v>
      </c>
      <c r="V61" s="1">
        <f t="shared" si="65"/>
        <v>0</v>
      </c>
      <c r="W61" s="1">
        <f t="shared" si="66"/>
        <v>0</v>
      </c>
      <c r="X61" s="1" t="str">
        <f t="shared" ca="1" si="67"/>
        <v/>
      </c>
    </row>
    <row r="62" spans="10:24" ht="13.75" customHeight="1" x14ac:dyDescent="0.2">
      <c r="J62" s="11" t="str">
        <f t="shared" ca="1" si="58"/>
        <v/>
      </c>
      <c r="M62" s="19"/>
      <c r="N62" s="18" t="str">
        <f t="shared" ca="1" si="59"/>
        <v/>
      </c>
      <c r="P62" s="1">
        <f t="shared" si="60"/>
        <v>0</v>
      </c>
      <c r="Q62" s="1">
        <f t="shared" ca="1" si="61"/>
        <v>0</v>
      </c>
      <c r="R62" s="1">
        <f t="shared" si="62"/>
        <v>0</v>
      </c>
      <c r="S62" s="1">
        <f t="shared" ca="1" si="63"/>
        <v>0</v>
      </c>
      <c r="T62" s="1" t="str">
        <f>IF(H62="","",VLOOKUP(H62,'Соль SKU'!$A$1:$B$150,2,0))</f>
        <v/>
      </c>
      <c r="U62" s="1">
        <f t="shared" si="64"/>
        <v>9.4117647058823533</v>
      </c>
      <c r="V62" s="1">
        <f t="shared" si="65"/>
        <v>0</v>
      </c>
      <c r="W62" s="1">
        <f t="shared" si="66"/>
        <v>0</v>
      </c>
      <c r="X62" s="1" t="str">
        <f t="shared" ca="1" si="67"/>
        <v/>
      </c>
    </row>
    <row r="63" spans="10:24" ht="13.75" customHeight="1" x14ac:dyDescent="0.2">
      <c r="J63" s="11" t="str">
        <f t="shared" ref="J63:J94" ca="1" si="68">IF(M63="", IF(O63="","",X63+(INDIRECT("S" &amp; ROW() - 1) - S63)),IF(O63="", "", INDIRECT("S" &amp; ROW() - 1) - S63))</f>
        <v/>
      </c>
      <c r="M63" s="19"/>
      <c r="N63" s="18" t="str">
        <f t="shared" ref="N63:N94" ca="1" si="69">IF(M63="", IF(X63=0, "", X63), IF(V63 = "", "", IF(V63/U63 = 0, "", V63/U63)))</f>
        <v/>
      </c>
      <c r="P63" s="1">
        <f t="shared" ref="P63:P94" si="70">IF(O63 = "-", -W63,I63)</f>
        <v>0</v>
      </c>
      <c r="Q63" s="1">
        <f t="shared" ref="Q63:Q70" ca="1" si="71">IF(O63 = "-", SUM(INDIRECT(ADDRESS(2,COLUMN(P63)) &amp; ":" &amp; ADDRESS(ROW(),COLUMN(P63)))), 0)</f>
        <v>0</v>
      </c>
      <c r="R63" s="1">
        <f t="shared" ref="R63:R94" si="72">IF(O63="-",1,0)</f>
        <v>0</v>
      </c>
      <c r="S63" s="1">
        <f t="shared" ref="S63:S94" ca="1" si="73">IF(Q63 = 0, INDIRECT("S" &amp; ROW() - 1), Q63)</f>
        <v>0</v>
      </c>
      <c r="T63" s="1" t="str">
        <f>IF(H63="","",VLOOKUP(H63,'Соль SKU'!$A$1:$B$150,2,0))</f>
        <v/>
      </c>
      <c r="U63" s="1">
        <f t="shared" ref="U63:U94" si="74">8000/850</f>
        <v>9.4117647058823533</v>
      </c>
      <c r="V63" s="1">
        <f t="shared" ref="V63:V94" si="75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si="76">IF(V63 = "", "", V63/U63)</f>
        <v>0</v>
      </c>
      <c r="X63" s="1" t="str">
        <f t="shared" ref="X63:X94" ca="1" si="77">IF(O63="", "", MAX(ROUND(-(INDIRECT("S" &amp; ROW() - 1) - S63)/850, 0), 1) * 850)</f>
        <v/>
      </c>
    </row>
    <row r="64" spans="10:24" ht="13.75" customHeight="1" x14ac:dyDescent="0.2">
      <c r="J64" s="11" t="str">
        <f t="shared" ca="1" si="68"/>
        <v/>
      </c>
      <c r="M64" s="19"/>
      <c r="N64" s="18" t="str">
        <f t="shared" ca="1" si="69"/>
        <v/>
      </c>
      <c r="P64" s="1">
        <f t="shared" si="70"/>
        <v>0</v>
      </c>
      <c r="Q64" s="1">
        <f t="shared" ca="1" si="71"/>
        <v>0</v>
      </c>
      <c r="R64" s="1">
        <f t="shared" si="72"/>
        <v>0</v>
      </c>
      <c r="S64" s="1">
        <f t="shared" ca="1" si="73"/>
        <v>0</v>
      </c>
      <c r="T64" s="1" t="str">
        <f>IF(H64="","",VLOOKUP(H64,'Соль SKU'!$A$1:$B$150,2,0))</f>
        <v/>
      </c>
      <c r="U64" s="1">
        <f t="shared" si="74"/>
        <v>9.4117647058823533</v>
      </c>
      <c r="V64" s="1">
        <f t="shared" si="75"/>
        <v>0</v>
      </c>
      <c r="W64" s="1">
        <f t="shared" si="76"/>
        <v>0</v>
      </c>
      <c r="X64" s="1" t="str">
        <f t="shared" ca="1" si="77"/>
        <v/>
      </c>
    </row>
    <row r="65" spans="10:24" ht="13.75" customHeight="1" x14ac:dyDescent="0.2">
      <c r="J65" s="11" t="str">
        <f t="shared" ca="1" si="68"/>
        <v/>
      </c>
      <c r="M65" s="19"/>
      <c r="N65" s="18" t="str">
        <f t="shared" ca="1" si="69"/>
        <v/>
      </c>
      <c r="P65" s="1">
        <f t="shared" si="70"/>
        <v>0</v>
      </c>
      <c r="Q65" s="1">
        <f t="shared" ca="1" si="71"/>
        <v>0</v>
      </c>
      <c r="R65" s="1">
        <f t="shared" si="72"/>
        <v>0</v>
      </c>
      <c r="S65" s="1">
        <f t="shared" ca="1" si="73"/>
        <v>0</v>
      </c>
      <c r="T65" s="1" t="str">
        <f>IF(H65="","",VLOOKUP(H65,'Соль SKU'!$A$1:$B$150,2,0))</f>
        <v/>
      </c>
      <c r="U65" s="1">
        <f t="shared" si="74"/>
        <v>9.4117647058823533</v>
      </c>
      <c r="V65" s="1">
        <f t="shared" si="75"/>
        <v>0</v>
      </c>
      <c r="W65" s="1">
        <f t="shared" si="76"/>
        <v>0</v>
      </c>
      <c r="X65" s="1" t="str">
        <f t="shared" ca="1" si="77"/>
        <v/>
      </c>
    </row>
    <row r="66" spans="10:24" ht="13.75" customHeight="1" x14ac:dyDescent="0.2">
      <c r="J66" s="11" t="str">
        <f t="shared" ca="1" si="68"/>
        <v/>
      </c>
      <c r="M66" s="19"/>
      <c r="N66" s="18" t="str">
        <f t="shared" ca="1" si="69"/>
        <v/>
      </c>
      <c r="P66" s="1">
        <f t="shared" si="70"/>
        <v>0</v>
      </c>
      <c r="Q66" s="1">
        <f t="shared" ca="1" si="71"/>
        <v>0</v>
      </c>
      <c r="R66" s="1">
        <f t="shared" si="72"/>
        <v>0</v>
      </c>
      <c r="S66" s="1">
        <f t="shared" ca="1" si="73"/>
        <v>0</v>
      </c>
      <c r="T66" s="1" t="str">
        <f>IF(H66="","",VLOOKUP(H66,'Соль SKU'!$A$1:$B$150,2,0))</f>
        <v/>
      </c>
      <c r="U66" s="1">
        <f t="shared" si="74"/>
        <v>9.4117647058823533</v>
      </c>
      <c r="V66" s="1">
        <f t="shared" si="75"/>
        <v>0</v>
      </c>
      <c r="W66" s="1">
        <f t="shared" si="76"/>
        <v>0</v>
      </c>
      <c r="X66" s="1" t="str">
        <f t="shared" ca="1" si="77"/>
        <v/>
      </c>
    </row>
    <row r="67" spans="10:24" ht="13.75" customHeight="1" x14ac:dyDescent="0.2">
      <c r="J67" s="11" t="str">
        <f t="shared" ca="1" si="68"/>
        <v/>
      </c>
      <c r="M67" s="19"/>
      <c r="N67" s="18" t="str">
        <f t="shared" ca="1" si="69"/>
        <v/>
      </c>
      <c r="P67" s="1">
        <f t="shared" si="70"/>
        <v>0</v>
      </c>
      <c r="Q67" s="1">
        <f t="shared" ca="1" si="71"/>
        <v>0</v>
      </c>
      <c r="R67" s="1">
        <f t="shared" si="72"/>
        <v>0</v>
      </c>
      <c r="S67" s="1">
        <f t="shared" ca="1" si="73"/>
        <v>0</v>
      </c>
      <c r="T67" s="1" t="str">
        <f>IF(H67="","",VLOOKUP(H67,'Соль SKU'!$A$1:$B$150,2,0))</f>
        <v/>
      </c>
      <c r="U67" s="1">
        <f t="shared" si="74"/>
        <v>9.4117647058823533</v>
      </c>
      <c r="V67" s="1">
        <f t="shared" si="75"/>
        <v>0</v>
      </c>
      <c r="W67" s="1">
        <f t="shared" si="76"/>
        <v>0</v>
      </c>
      <c r="X67" s="1" t="str">
        <f t="shared" ca="1" si="77"/>
        <v/>
      </c>
    </row>
    <row r="68" spans="10:24" ht="13.75" customHeight="1" x14ac:dyDescent="0.2">
      <c r="J68" s="11" t="str">
        <f t="shared" ca="1" si="68"/>
        <v/>
      </c>
      <c r="M68" s="19"/>
      <c r="N68" s="18" t="str">
        <f t="shared" ca="1" si="69"/>
        <v/>
      </c>
      <c r="P68" s="1">
        <f t="shared" si="70"/>
        <v>0</v>
      </c>
      <c r="Q68" s="1">
        <f t="shared" ca="1" si="71"/>
        <v>0</v>
      </c>
      <c r="R68" s="1">
        <f t="shared" si="72"/>
        <v>0</v>
      </c>
      <c r="S68" s="1">
        <f t="shared" ca="1" si="73"/>
        <v>0</v>
      </c>
      <c r="T68" s="1" t="str">
        <f>IF(H68="","",VLOOKUP(H68,'Соль SKU'!$A$1:$B$150,2,0))</f>
        <v/>
      </c>
      <c r="U68" s="1">
        <f t="shared" si="74"/>
        <v>9.4117647058823533</v>
      </c>
      <c r="V68" s="1">
        <f t="shared" si="75"/>
        <v>0</v>
      </c>
      <c r="W68" s="1">
        <f t="shared" si="76"/>
        <v>0</v>
      </c>
      <c r="X68" s="1" t="str">
        <f t="shared" ca="1" si="77"/>
        <v/>
      </c>
    </row>
    <row r="69" spans="10:24" ht="13.75" customHeight="1" x14ac:dyDescent="0.2">
      <c r="J69" s="11" t="str">
        <f t="shared" ca="1" si="68"/>
        <v/>
      </c>
      <c r="M69" s="19"/>
      <c r="N69" s="18" t="str">
        <f t="shared" ca="1" si="69"/>
        <v/>
      </c>
      <c r="P69" s="1">
        <f t="shared" si="70"/>
        <v>0</v>
      </c>
      <c r="Q69" s="1">
        <f t="shared" ca="1" si="71"/>
        <v>0</v>
      </c>
      <c r="R69" s="1">
        <f t="shared" si="72"/>
        <v>0</v>
      </c>
      <c r="S69" s="1">
        <f t="shared" ca="1" si="73"/>
        <v>0</v>
      </c>
      <c r="T69" s="1" t="str">
        <f>IF(H69="","",VLOOKUP(H69,'Соль SKU'!$A$1:$B$150,2,0))</f>
        <v/>
      </c>
      <c r="U69" s="1">
        <f t="shared" si="74"/>
        <v>9.4117647058823533</v>
      </c>
      <c r="V69" s="1">
        <f t="shared" si="75"/>
        <v>0</v>
      </c>
      <c r="W69" s="1">
        <f t="shared" si="76"/>
        <v>0</v>
      </c>
      <c r="X69" s="1" t="str">
        <f t="shared" ca="1" si="77"/>
        <v/>
      </c>
    </row>
    <row r="70" spans="10:24" ht="13.75" customHeight="1" x14ac:dyDescent="0.2">
      <c r="J70" s="11" t="str">
        <f t="shared" ca="1" si="68"/>
        <v/>
      </c>
      <c r="M70" s="19"/>
      <c r="N70" s="18" t="str">
        <f t="shared" ca="1" si="69"/>
        <v/>
      </c>
      <c r="P70" s="1">
        <f t="shared" si="70"/>
        <v>0</v>
      </c>
      <c r="Q70" s="1">
        <f t="shared" ca="1" si="71"/>
        <v>0</v>
      </c>
      <c r="R70" s="1">
        <f t="shared" si="72"/>
        <v>0</v>
      </c>
      <c r="S70" s="1">
        <f t="shared" ca="1" si="73"/>
        <v>0</v>
      </c>
      <c r="T70" s="1" t="str">
        <f>IF(H70="","",VLOOKUP(H70,'Соль SKU'!$A$1:$B$150,2,0))</f>
        <v/>
      </c>
      <c r="U70" s="1">
        <f t="shared" si="74"/>
        <v>9.4117647058823533</v>
      </c>
      <c r="V70" s="1">
        <f t="shared" si="75"/>
        <v>0</v>
      </c>
      <c r="W70" s="1">
        <f t="shared" si="76"/>
        <v>0</v>
      </c>
      <c r="X70" s="1" t="str">
        <f t="shared" ca="1" si="77"/>
        <v/>
      </c>
    </row>
    <row r="71" spans="10:24" ht="13.75" customHeight="1" x14ac:dyDescent="0.2">
      <c r="J71" s="11" t="str">
        <f t="shared" ca="1" si="68"/>
        <v/>
      </c>
      <c r="M71" s="19"/>
      <c r="N71" s="18" t="str">
        <f t="shared" ca="1" si="69"/>
        <v/>
      </c>
      <c r="P71" s="1">
        <f t="shared" si="70"/>
        <v>0</v>
      </c>
      <c r="Q71" s="1">
        <f t="shared" ref="Q71:Q96" ca="1" si="78">IF(O71="-",SUM(INDIRECT(ADDRESS(2,COLUMN(P71))&amp;":"&amp;ADDRESS(ROW(),COLUMN(P71)))),0)</f>
        <v>0</v>
      </c>
      <c r="R71" s="1">
        <f t="shared" si="72"/>
        <v>0</v>
      </c>
      <c r="S71" s="1">
        <f t="shared" ca="1" si="73"/>
        <v>0</v>
      </c>
      <c r="T71" s="1" t="str">
        <f>IF(H71="","",VLOOKUP(H71,'Соль SKU'!$A$1:$B$150,2,0))</f>
        <v/>
      </c>
      <c r="U71" s="1">
        <f t="shared" si="74"/>
        <v>9.4117647058823533</v>
      </c>
      <c r="V71" s="1">
        <f t="shared" si="75"/>
        <v>0</v>
      </c>
      <c r="W71" s="1">
        <f t="shared" si="76"/>
        <v>0</v>
      </c>
      <c r="X71" s="1" t="str">
        <f t="shared" ca="1" si="77"/>
        <v/>
      </c>
    </row>
    <row r="72" spans="10:24" ht="13.75" customHeight="1" x14ac:dyDescent="0.2">
      <c r="J72" s="11" t="str">
        <f t="shared" ca="1" si="68"/>
        <v/>
      </c>
      <c r="M72" s="19"/>
      <c r="N72" s="18" t="str">
        <f t="shared" ca="1" si="69"/>
        <v/>
      </c>
      <c r="P72" s="1">
        <f t="shared" si="70"/>
        <v>0</v>
      </c>
      <c r="Q72" s="1">
        <f t="shared" ca="1" si="78"/>
        <v>0</v>
      </c>
      <c r="R72" s="1">
        <f t="shared" si="72"/>
        <v>0</v>
      </c>
      <c r="S72" s="1">
        <f t="shared" ca="1" si="73"/>
        <v>0</v>
      </c>
      <c r="T72" s="1" t="str">
        <f>IF(H72="","",VLOOKUP(H72,'Соль SKU'!$A$1:$B$150,2,0))</f>
        <v/>
      </c>
      <c r="U72" s="1">
        <f t="shared" si="74"/>
        <v>9.4117647058823533</v>
      </c>
      <c r="V72" s="1">
        <f t="shared" si="75"/>
        <v>0</v>
      </c>
      <c r="W72" s="1">
        <f t="shared" si="76"/>
        <v>0</v>
      </c>
      <c r="X72" s="1" t="str">
        <f t="shared" ca="1" si="77"/>
        <v/>
      </c>
    </row>
    <row r="73" spans="10:24" ht="13.75" customHeight="1" x14ac:dyDescent="0.2">
      <c r="J73" s="11" t="str">
        <f t="shared" ca="1" si="68"/>
        <v/>
      </c>
      <c r="M73" s="19"/>
      <c r="N73" s="18" t="str">
        <f t="shared" ca="1" si="69"/>
        <v/>
      </c>
      <c r="P73" s="1">
        <f t="shared" si="70"/>
        <v>0</v>
      </c>
      <c r="Q73" s="1">
        <f t="shared" ca="1" si="78"/>
        <v>0</v>
      </c>
      <c r="R73" s="1">
        <f t="shared" si="72"/>
        <v>0</v>
      </c>
      <c r="S73" s="1">
        <f t="shared" ca="1" si="73"/>
        <v>0</v>
      </c>
      <c r="T73" s="1" t="str">
        <f>IF(H73="","",VLOOKUP(H73,'Соль SKU'!$A$1:$B$150,2,0))</f>
        <v/>
      </c>
      <c r="U73" s="1">
        <f t="shared" si="74"/>
        <v>9.4117647058823533</v>
      </c>
      <c r="V73" s="1">
        <f t="shared" si="75"/>
        <v>0</v>
      </c>
      <c r="W73" s="1">
        <f t="shared" si="76"/>
        <v>0</v>
      </c>
      <c r="X73" s="1" t="str">
        <f t="shared" ca="1" si="77"/>
        <v/>
      </c>
    </row>
    <row r="74" spans="10:24" ht="13.75" customHeight="1" x14ac:dyDescent="0.2">
      <c r="J74" s="11" t="str">
        <f t="shared" ca="1" si="68"/>
        <v/>
      </c>
      <c r="M74" s="19"/>
      <c r="N74" s="18" t="str">
        <f t="shared" ca="1" si="69"/>
        <v/>
      </c>
      <c r="P74" s="1">
        <f t="shared" si="70"/>
        <v>0</v>
      </c>
      <c r="Q74" s="1">
        <f t="shared" ca="1" si="78"/>
        <v>0</v>
      </c>
      <c r="R74" s="1">
        <f t="shared" si="72"/>
        <v>0</v>
      </c>
      <c r="S74" s="1">
        <f t="shared" ca="1" si="73"/>
        <v>0</v>
      </c>
      <c r="T74" s="1" t="str">
        <f>IF(H74="","",VLOOKUP(H74,'Соль SKU'!$A$1:$B$150,2,0))</f>
        <v/>
      </c>
      <c r="U74" s="1">
        <f t="shared" si="74"/>
        <v>9.4117647058823533</v>
      </c>
      <c r="V74" s="1">
        <f t="shared" si="75"/>
        <v>0</v>
      </c>
      <c r="W74" s="1">
        <f t="shared" si="76"/>
        <v>0</v>
      </c>
      <c r="X74" s="1" t="str">
        <f t="shared" ca="1" si="77"/>
        <v/>
      </c>
    </row>
    <row r="75" spans="10:24" ht="13.75" customHeight="1" x14ac:dyDescent="0.2">
      <c r="J75" s="11" t="str">
        <f t="shared" ca="1" si="68"/>
        <v/>
      </c>
      <c r="M75" s="19"/>
      <c r="N75" s="18" t="str">
        <f t="shared" ca="1" si="69"/>
        <v/>
      </c>
      <c r="P75" s="1">
        <f t="shared" si="70"/>
        <v>0</v>
      </c>
      <c r="Q75" s="1">
        <f t="shared" ca="1" si="78"/>
        <v>0</v>
      </c>
      <c r="R75" s="1">
        <f t="shared" si="72"/>
        <v>0</v>
      </c>
      <c r="S75" s="1">
        <f t="shared" ca="1" si="73"/>
        <v>0</v>
      </c>
      <c r="T75" s="1" t="str">
        <f>IF(H75="","",VLOOKUP(H75,'Соль SKU'!$A$1:$B$150,2,0))</f>
        <v/>
      </c>
      <c r="U75" s="1">
        <f t="shared" si="74"/>
        <v>9.4117647058823533</v>
      </c>
      <c r="V75" s="1">
        <f t="shared" si="75"/>
        <v>0</v>
      </c>
      <c r="W75" s="1">
        <f t="shared" si="76"/>
        <v>0</v>
      </c>
      <c r="X75" s="1" t="str">
        <f t="shared" ca="1" si="77"/>
        <v/>
      </c>
    </row>
    <row r="76" spans="10:24" ht="13.75" customHeight="1" x14ac:dyDescent="0.2">
      <c r="J76" s="11" t="str">
        <f t="shared" ca="1" si="68"/>
        <v/>
      </c>
      <c r="M76" s="19"/>
      <c r="N76" s="18" t="str">
        <f t="shared" ca="1" si="69"/>
        <v/>
      </c>
      <c r="P76" s="1">
        <f t="shared" si="70"/>
        <v>0</v>
      </c>
      <c r="Q76" s="1">
        <f t="shared" ca="1" si="78"/>
        <v>0</v>
      </c>
      <c r="R76" s="1">
        <f t="shared" si="72"/>
        <v>0</v>
      </c>
      <c r="S76" s="1">
        <f t="shared" ca="1" si="73"/>
        <v>0</v>
      </c>
      <c r="T76" s="1" t="str">
        <f>IF(H76="","",VLOOKUP(H76,'Соль SKU'!$A$1:$B$150,2,0))</f>
        <v/>
      </c>
      <c r="U76" s="1">
        <f t="shared" si="74"/>
        <v>9.4117647058823533</v>
      </c>
      <c r="V76" s="1">
        <f t="shared" si="75"/>
        <v>0</v>
      </c>
      <c r="W76" s="1">
        <f t="shared" si="76"/>
        <v>0</v>
      </c>
      <c r="X76" s="1" t="str">
        <f t="shared" ca="1" si="77"/>
        <v/>
      </c>
    </row>
    <row r="77" spans="10:24" ht="13.75" customHeight="1" x14ac:dyDescent="0.2">
      <c r="J77" s="11" t="str">
        <f t="shared" ca="1" si="68"/>
        <v/>
      </c>
      <c r="M77" s="19"/>
      <c r="N77" s="18" t="str">
        <f t="shared" ca="1" si="69"/>
        <v/>
      </c>
      <c r="P77" s="1">
        <f t="shared" si="70"/>
        <v>0</v>
      </c>
      <c r="Q77" s="1">
        <f t="shared" ca="1" si="78"/>
        <v>0</v>
      </c>
      <c r="R77" s="1">
        <f t="shared" si="72"/>
        <v>0</v>
      </c>
      <c r="S77" s="1">
        <f t="shared" ca="1" si="73"/>
        <v>0</v>
      </c>
      <c r="T77" s="1" t="str">
        <f>IF(H77="","",VLOOKUP(H77,'Соль SKU'!$A$1:$B$150,2,0))</f>
        <v/>
      </c>
      <c r="U77" s="1">
        <f t="shared" si="74"/>
        <v>9.4117647058823533</v>
      </c>
      <c r="V77" s="1">
        <f t="shared" si="75"/>
        <v>0</v>
      </c>
      <c r="W77" s="1">
        <f t="shared" si="76"/>
        <v>0</v>
      </c>
      <c r="X77" s="1" t="str">
        <f t="shared" ca="1" si="77"/>
        <v/>
      </c>
    </row>
    <row r="78" spans="10:24" ht="13.75" customHeight="1" x14ac:dyDescent="0.2">
      <c r="J78" s="11" t="str">
        <f t="shared" ca="1" si="68"/>
        <v/>
      </c>
      <c r="M78" s="19"/>
      <c r="N78" s="18" t="str">
        <f t="shared" ca="1" si="69"/>
        <v/>
      </c>
      <c r="P78" s="1">
        <f t="shared" si="70"/>
        <v>0</v>
      </c>
      <c r="Q78" s="1">
        <f t="shared" ca="1" si="78"/>
        <v>0</v>
      </c>
      <c r="R78" s="1">
        <f t="shared" si="72"/>
        <v>0</v>
      </c>
      <c r="S78" s="1">
        <f t="shared" ca="1" si="73"/>
        <v>0</v>
      </c>
      <c r="T78" s="1" t="str">
        <f>IF(H78="","",VLOOKUP(H78,'Соль SKU'!$A$1:$B$150,2,0))</f>
        <v/>
      </c>
      <c r="U78" s="1">
        <f t="shared" si="74"/>
        <v>9.4117647058823533</v>
      </c>
      <c r="V78" s="1">
        <f t="shared" si="75"/>
        <v>0</v>
      </c>
      <c r="W78" s="1">
        <f t="shared" si="76"/>
        <v>0</v>
      </c>
      <c r="X78" s="1" t="str">
        <f t="shared" ca="1" si="77"/>
        <v/>
      </c>
    </row>
    <row r="79" spans="10:24" ht="13.75" customHeight="1" x14ac:dyDescent="0.2">
      <c r="J79" s="11" t="str">
        <f t="shared" ca="1" si="68"/>
        <v/>
      </c>
      <c r="M79" s="19"/>
      <c r="N79" s="18" t="str">
        <f t="shared" ca="1" si="69"/>
        <v/>
      </c>
      <c r="P79" s="1">
        <f t="shared" si="70"/>
        <v>0</v>
      </c>
      <c r="Q79" s="1">
        <f t="shared" ca="1" si="78"/>
        <v>0</v>
      </c>
      <c r="R79" s="1">
        <f t="shared" si="72"/>
        <v>0</v>
      </c>
      <c r="S79" s="1">
        <f t="shared" ca="1" si="73"/>
        <v>0</v>
      </c>
      <c r="T79" s="1" t="str">
        <f>IF(H79="","",VLOOKUP(H79,'Соль SKU'!$A$1:$B$150,2,0))</f>
        <v/>
      </c>
      <c r="U79" s="1">
        <f t="shared" si="74"/>
        <v>9.4117647058823533</v>
      </c>
      <c r="V79" s="1">
        <f t="shared" si="75"/>
        <v>0</v>
      </c>
      <c r="W79" s="1">
        <f t="shared" si="76"/>
        <v>0</v>
      </c>
      <c r="X79" s="1" t="str">
        <f t="shared" ca="1" si="77"/>
        <v/>
      </c>
    </row>
    <row r="80" spans="10:24" ht="13.75" customHeight="1" x14ac:dyDescent="0.2">
      <c r="J80" s="11" t="str">
        <f t="shared" ca="1" si="68"/>
        <v/>
      </c>
      <c r="M80" s="19"/>
      <c r="N80" s="18" t="str">
        <f t="shared" ca="1" si="69"/>
        <v/>
      </c>
      <c r="P80" s="1">
        <f t="shared" si="70"/>
        <v>0</v>
      </c>
      <c r="Q80" s="1">
        <f t="shared" ca="1" si="78"/>
        <v>0</v>
      </c>
      <c r="R80" s="1">
        <f t="shared" si="72"/>
        <v>0</v>
      </c>
      <c r="S80" s="1">
        <f t="shared" ca="1" si="73"/>
        <v>0</v>
      </c>
      <c r="T80" s="1" t="str">
        <f>IF(H80="","",VLOOKUP(H80,'Соль SKU'!$A$1:$B$150,2,0))</f>
        <v/>
      </c>
      <c r="U80" s="1">
        <f t="shared" si="74"/>
        <v>9.4117647058823533</v>
      </c>
      <c r="V80" s="1">
        <f t="shared" si="75"/>
        <v>0</v>
      </c>
      <c r="W80" s="1">
        <f t="shared" si="76"/>
        <v>0</v>
      </c>
      <c r="X80" s="1" t="str">
        <f t="shared" ca="1" si="77"/>
        <v/>
      </c>
    </row>
    <row r="81" spans="10:24" ht="13.75" customHeight="1" x14ac:dyDescent="0.2">
      <c r="J81" s="11" t="str">
        <f t="shared" ca="1" si="68"/>
        <v/>
      </c>
      <c r="M81" s="19"/>
      <c r="N81" s="18" t="str">
        <f t="shared" ca="1" si="69"/>
        <v/>
      </c>
      <c r="P81" s="1">
        <f t="shared" si="70"/>
        <v>0</v>
      </c>
      <c r="Q81" s="1">
        <f t="shared" ca="1" si="78"/>
        <v>0</v>
      </c>
      <c r="R81" s="1">
        <f t="shared" si="72"/>
        <v>0</v>
      </c>
      <c r="S81" s="1">
        <f t="shared" ca="1" si="73"/>
        <v>0</v>
      </c>
      <c r="T81" s="1" t="str">
        <f>IF(H81="","",VLOOKUP(H81,'Соль SKU'!$A$1:$B$150,2,0))</f>
        <v/>
      </c>
      <c r="U81" s="1">
        <f t="shared" si="74"/>
        <v>9.4117647058823533</v>
      </c>
      <c r="V81" s="1">
        <f t="shared" si="75"/>
        <v>0</v>
      </c>
      <c r="W81" s="1">
        <f t="shared" si="76"/>
        <v>0</v>
      </c>
      <c r="X81" s="1" t="str">
        <f t="shared" ca="1" si="77"/>
        <v/>
      </c>
    </row>
    <row r="82" spans="10:24" ht="13.75" customHeight="1" x14ac:dyDescent="0.2">
      <c r="J82" s="11" t="str">
        <f t="shared" ca="1" si="68"/>
        <v/>
      </c>
      <c r="M82" s="19"/>
      <c r="N82" s="18" t="str">
        <f t="shared" ca="1" si="69"/>
        <v/>
      </c>
      <c r="P82" s="1">
        <f t="shared" si="70"/>
        <v>0</v>
      </c>
      <c r="Q82" s="1">
        <f t="shared" ca="1" si="78"/>
        <v>0</v>
      </c>
      <c r="R82" s="1">
        <f t="shared" si="72"/>
        <v>0</v>
      </c>
      <c r="S82" s="1">
        <f t="shared" ca="1" si="73"/>
        <v>0</v>
      </c>
      <c r="T82" s="1" t="str">
        <f>IF(H82="","",VLOOKUP(H82,'Соль SKU'!$A$1:$B$150,2,0))</f>
        <v/>
      </c>
      <c r="U82" s="1">
        <f t="shared" si="74"/>
        <v>9.4117647058823533</v>
      </c>
      <c r="V82" s="1">
        <f t="shared" si="75"/>
        <v>0</v>
      </c>
      <c r="W82" s="1">
        <f t="shared" si="76"/>
        <v>0</v>
      </c>
      <c r="X82" s="1" t="str">
        <f t="shared" ca="1" si="77"/>
        <v/>
      </c>
    </row>
    <row r="83" spans="10:24" ht="13.75" customHeight="1" x14ac:dyDescent="0.2">
      <c r="J83" s="11" t="str">
        <f t="shared" ca="1" si="68"/>
        <v/>
      </c>
      <c r="M83" s="19"/>
      <c r="N83" s="18" t="str">
        <f t="shared" ca="1" si="69"/>
        <v/>
      </c>
      <c r="P83" s="1">
        <f t="shared" si="70"/>
        <v>0</v>
      </c>
      <c r="Q83" s="1">
        <f t="shared" ca="1" si="78"/>
        <v>0</v>
      </c>
      <c r="R83" s="1">
        <f t="shared" si="72"/>
        <v>0</v>
      </c>
      <c r="S83" s="1">
        <f t="shared" ca="1" si="73"/>
        <v>0</v>
      </c>
      <c r="T83" s="1" t="str">
        <f>IF(H83="","",VLOOKUP(H83,'Соль SKU'!$A$1:$B$150,2,0))</f>
        <v/>
      </c>
      <c r="U83" s="1">
        <f t="shared" si="74"/>
        <v>9.4117647058823533</v>
      </c>
      <c r="V83" s="1">
        <f t="shared" si="75"/>
        <v>0</v>
      </c>
      <c r="W83" s="1">
        <f t="shared" si="76"/>
        <v>0</v>
      </c>
      <c r="X83" s="1" t="str">
        <f t="shared" ca="1" si="77"/>
        <v/>
      </c>
    </row>
    <row r="84" spans="10:24" ht="13.75" customHeight="1" x14ac:dyDescent="0.2">
      <c r="J84" s="11" t="str">
        <f t="shared" ca="1" si="68"/>
        <v/>
      </c>
      <c r="M84" s="19"/>
      <c r="N84" s="18" t="str">
        <f t="shared" ca="1" si="69"/>
        <v/>
      </c>
      <c r="P84" s="1">
        <f t="shared" si="70"/>
        <v>0</v>
      </c>
      <c r="Q84" s="1">
        <f t="shared" ca="1" si="78"/>
        <v>0</v>
      </c>
      <c r="R84" s="1">
        <f t="shared" si="72"/>
        <v>0</v>
      </c>
      <c r="S84" s="1">
        <f t="shared" ca="1" si="73"/>
        <v>0</v>
      </c>
      <c r="T84" s="1" t="str">
        <f>IF(H84="","",VLOOKUP(H84,'Соль SKU'!$A$1:$B$150,2,0))</f>
        <v/>
      </c>
      <c r="U84" s="1">
        <f t="shared" si="74"/>
        <v>9.4117647058823533</v>
      </c>
      <c r="V84" s="1">
        <f t="shared" si="75"/>
        <v>0</v>
      </c>
      <c r="W84" s="1">
        <f t="shared" si="76"/>
        <v>0</v>
      </c>
      <c r="X84" s="1" t="str">
        <f t="shared" ca="1" si="77"/>
        <v/>
      </c>
    </row>
    <row r="85" spans="10:24" ht="13.75" customHeight="1" x14ac:dyDescent="0.2">
      <c r="J85" s="11" t="str">
        <f t="shared" ca="1" si="68"/>
        <v/>
      </c>
      <c r="M85" s="19"/>
      <c r="N85" s="18" t="str">
        <f t="shared" ca="1" si="69"/>
        <v/>
      </c>
      <c r="P85" s="1">
        <f t="shared" si="70"/>
        <v>0</v>
      </c>
      <c r="Q85" s="1">
        <f t="shared" ca="1" si="78"/>
        <v>0</v>
      </c>
      <c r="R85" s="1">
        <f t="shared" si="72"/>
        <v>0</v>
      </c>
      <c r="S85" s="1">
        <f t="shared" ca="1" si="73"/>
        <v>0</v>
      </c>
      <c r="T85" s="1" t="str">
        <f>IF(H85="","",VLOOKUP(H85,'Соль SKU'!$A$1:$B$150,2,0))</f>
        <v/>
      </c>
      <c r="U85" s="1">
        <f t="shared" si="74"/>
        <v>9.4117647058823533</v>
      </c>
      <c r="V85" s="1">
        <f t="shared" si="75"/>
        <v>0</v>
      </c>
      <c r="W85" s="1">
        <f t="shared" si="76"/>
        <v>0</v>
      </c>
      <c r="X85" s="1" t="str">
        <f t="shared" ca="1" si="77"/>
        <v/>
      </c>
    </row>
    <row r="86" spans="10:24" ht="13.75" customHeight="1" x14ac:dyDescent="0.2">
      <c r="J86" s="11" t="str">
        <f t="shared" ca="1" si="68"/>
        <v/>
      </c>
      <c r="M86" s="19"/>
      <c r="N86" s="18" t="str">
        <f t="shared" ca="1" si="69"/>
        <v/>
      </c>
      <c r="P86" s="1">
        <f t="shared" si="70"/>
        <v>0</v>
      </c>
      <c r="Q86" s="1">
        <f t="shared" ca="1" si="78"/>
        <v>0</v>
      </c>
      <c r="R86" s="1">
        <f t="shared" si="72"/>
        <v>0</v>
      </c>
      <c r="S86" s="1">
        <f t="shared" ca="1" si="73"/>
        <v>0</v>
      </c>
      <c r="T86" s="1" t="str">
        <f>IF(H86="","",VLOOKUP(H86,'Соль SKU'!$A$1:$B$150,2,0))</f>
        <v/>
      </c>
      <c r="U86" s="1">
        <f t="shared" si="74"/>
        <v>9.4117647058823533</v>
      </c>
      <c r="V86" s="1">
        <f t="shared" si="75"/>
        <v>0</v>
      </c>
      <c r="W86" s="1">
        <f t="shared" si="76"/>
        <v>0</v>
      </c>
      <c r="X86" s="1" t="str">
        <f t="shared" ca="1" si="77"/>
        <v/>
      </c>
    </row>
    <row r="87" spans="10:24" ht="13.75" customHeight="1" x14ac:dyDescent="0.2">
      <c r="J87" s="11" t="str">
        <f t="shared" ca="1" si="68"/>
        <v/>
      </c>
      <c r="M87" s="19"/>
      <c r="N87" s="18" t="str">
        <f t="shared" ca="1" si="69"/>
        <v/>
      </c>
      <c r="P87" s="1">
        <f t="shared" si="70"/>
        <v>0</v>
      </c>
      <c r="Q87" s="1">
        <f t="shared" ca="1" si="78"/>
        <v>0</v>
      </c>
      <c r="R87" s="1">
        <f t="shared" si="72"/>
        <v>0</v>
      </c>
      <c r="S87" s="1">
        <f t="shared" ca="1" si="73"/>
        <v>0</v>
      </c>
      <c r="T87" s="1" t="str">
        <f>IF(H87="","",VLOOKUP(H87,'Соль SKU'!$A$1:$B$150,2,0))</f>
        <v/>
      </c>
      <c r="U87" s="1">
        <f t="shared" si="74"/>
        <v>9.4117647058823533</v>
      </c>
      <c r="V87" s="1">
        <f t="shared" si="75"/>
        <v>0</v>
      </c>
      <c r="W87" s="1">
        <f t="shared" si="76"/>
        <v>0</v>
      </c>
      <c r="X87" s="1" t="str">
        <f t="shared" ca="1" si="77"/>
        <v/>
      </c>
    </row>
    <row r="88" spans="10:24" ht="13.75" customHeight="1" x14ac:dyDescent="0.2">
      <c r="J88" s="11" t="str">
        <f t="shared" ca="1" si="68"/>
        <v/>
      </c>
      <c r="M88" s="19"/>
      <c r="N88" s="18" t="str">
        <f t="shared" ca="1" si="69"/>
        <v/>
      </c>
      <c r="P88" s="1">
        <f t="shared" si="70"/>
        <v>0</v>
      </c>
      <c r="Q88" s="1">
        <f t="shared" ca="1" si="78"/>
        <v>0</v>
      </c>
      <c r="R88" s="1">
        <f t="shared" si="72"/>
        <v>0</v>
      </c>
      <c r="S88" s="1">
        <f t="shared" ca="1" si="73"/>
        <v>0</v>
      </c>
      <c r="T88" s="1" t="str">
        <f>IF(H88="","",VLOOKUP(H88,'Соль SKU'!$A$1:$B$150,2,0))</f>
        <v/>
      </c>
      <c r="U88" s="1">
        <f t="shared" si="74"/>
        <v>9.4117647058823533</v>
      </c>
      <c r="V88" s="1">
        <f t="shared" si="75"/>
        <v>0</v>
      </c>
      <c r="W88" s="1">
        <f t="shared" si="76"/>
        <v>0</v>
      </c>
      <c r="X88" s="1" t="str">
        <f t="shared" ca="1" si="77"/>
        <v/>
      </c>
    </row>
    <row r="89" spans="10:24" ht="13.75" customHeight="1" x14ac:dyDescent="0.2">
      <c r="J89" s="11" t="str">
        <f t="shared" ca="1" si="68"/>
        <v/>
      </c>
      <c r="M89" s="19"/>
      <c r="N89" s="18" t="str">
        <f t="shared" ca="1" si="69"/>
        <v/>
      </c>
      <c r="P89" s="1">
        <f t="shared" si="70"/>
        <v>0</v>
      </c>
      <c r="Q89" s="1">
        <f t="shared" ca="1" si="78"/>
        <v>0</v>
      </c>
      <c r="R89" s="1">
        <f t="shared" si="72"/>
        <v>0</v>
      </c>
      <c r="S89" s="1">
        <f t="shared" ca="1" si="73"/>
        <v>0</v>
      </c>
      <c r="T89" s="1" t="str">
        <f>IF(H89="","",VLOOKUP(H89,'Соль SKU'!$A$1:$B$150,2,0))</f>
        <v/>
      </c>
      <c r="U89" s="1">
        <f t="shared" si="74"/>
        <v>9.4117647058823533</v>
      </c>
      <c r="V89" s="1">
        <f t="shared" si="75"/>
        <v>0</v>
      </c>
      <c r="W89" s="1">
        <f t="shared" si="76"/>
        <v>0</v>
      </c>
      <c r="X89" s="1" t="str">
        <f t="shared" ca="1" si="77"/>
        <v/>
      </c>
    </row>
    <row r="90" spans="10:24" ht="13.75" customHeight="1" x14ac:dyDescent="0.2">
      <c r="J90" s="11" t="str">
        <f t="shared" ca="1" si="68"/>
        <v/>
      </c>
      <c r="M90" s="19"/>
      <c r="N90" s="18" t="str">
        <f t="shared" ca="1" si="69"/>
        <v/>
      </c>
      <c r="P90" s="1">
        <f t="shared" si="70"/>
        <v>0</v>
      </c>
      <c r="Q90" s="1">
        <f t="shared" ca="1" si="78"/>
        <v>0</v>
      </c>
      <c r="R90" s="1">
        <f t="shared" si="72"/>
        <v>0</v>
      </c>
      <c r="S90" s="1">
        <f t="shared" ca="1" si="73"/>
        <v>0</v>
      </c>
      <c r="T90" s="1" t="str">
        <f>IF(H90="","",VLOOKUP(H90,'Соль SKU'!$A$1:$B$150,2,0))</f>
        <v/>
      </c>
      <c r="U90" s="1">
        <f t="shared" si="74"/>
        <v>9.4117647058823533</v>
      </c>
      <c r="V90" s="1">
        <f t="shared" si="75"/>
        <v>0</v>
      </c>
      <c r="W90" s="1">
        <f t="shared" si="76"/>
        <v>0</v>
      </c>
      <c r="X90" s="1" t="str">
        <f t="shared" ca="1" si="77"/>
        <v/>
      </c>
    </row>
    <row r="91" spans="10:24" ht="13.75" customHeight="1" x14ac:dyDescent="0.2">
      <c r="J91" s="11" t="str">
        <f t="shared" ca="1" si="68"/>
        <v/>
      </c>
      <c r="M91" s="19"/>
      <c r="N91" s="18" t="str">
        <f t="shared" ca="1" si="69"/>
        <v/>
      </c>
      <c r="P91" s="1">
        <f t="shared" si="70"/>
        <v>0</v>
      </c>
      <c r="Q91" s="1">
        <f t="shared" ca="1" si="78"/>
        <v>0</v>
      </c>
      <c r="R91" s="1">
        <f t="shared" si="72"/>
        <v>0</v>
      </c>
      <c r="S91" s="1">
        <f t="shared" ca="1" si="73"/>
        <v>0</v>
      </c>
      <c r="T91" s="1" t="str">
        <f>IF(H91="","",VLOOKUP(H91,'Соль SKU'!$A$1:$B$150,2,0))</f>
        <v/>
      </c>
      <c r="U91" s="1">
        <f t="shared" si="74"/>
        <v>9.4117647058823533</v>
      </c>
      <c r="V91" s="1">
        <f t="shared" si="75"/>
        <v>0</v>
      </c>
      <c r="W91" s="1">
        <f t="shared" si="76"/>
        <v>0</v>
      </c>
      <c r="X91" s="1" t="str">
        <f t="shared" ca="1" si="77"/>
        <v/>
      </c>
    </row>
    <row r="92" spans="10:24" ht="13.75" customHeight="1" x14ac:dyDescent="0.2">
      <c r="J92" s="11" t="str">
        <f t="shared" ca="1" si="68"/>
        <v/>
      </c>
      <c r="M92" s="19"/>
      <c r="N92" s="18" t="str">
        <f t="shared" ca="1" si="69"/>
        <v/>
      </c>
      <c r="P92" s="1">
        <f t="shared" si="70"/>
        <v>0</v>
      </c>
      <c r="Q92" s="1">
        <f t="shared" ca="1" si="78"/>
        <v>0</v>
      </c>
      <c r="R92" s="1">
        <f t="shared" si="72"/>
        <v>0</v>
      </c>
      <c r="S92" s="1">
        <f t="shared" ca="1" si="73"/>
        <v>0</v>
      </c>
      <c r="T92" s="1" t="str">
        <f>IF(H92="","",VLOOKUP(H92,'Соль SKU'!$A$1:$B$150,2,0))</f>
        <v/>
      </c>
      <c r="U92" s="1">
        <f t="shared" si="74"/>
        <v>9.4117647058823533</v>
      </c>
      <c r="V92" s="1">
        <f t="shared" si="75"/>
        <v>0</v>
      </c>
      <c r="W92" s="1">
        <f t="shared" si="76"/>
        <v>0</v>
      </c>
      <c r="X92" s="1" t="str">
        <f t="shared" ca="1" si="77"/>
        <v/>
      </c>
    </row>
    <row r="93" spans="10:24" ht="13.75" customHeight="1" x14ac:dyDescent="0.2">
      <c r="J93" s="11" t="str">
        <f t="shared" ca="1" si="68"/>
        <v/>
      </c>
      <c r="M93" s="19"/>
      <c r="N93" s="18" t="str">
        <f t="shared" ca="1" si="69"/>
        <v/>
      </c>
      <c r="P93" s="1">
        <f t="shared" si="70"/>
        <v>0</v>
      </c>
      <c r="Q93" s="1">
        <f t="shared" ca="1" si="78"/>
        <v>0</v>
      </c>
      <c r="R93" s="1">
        <f t="shared" si="72"/>
        <v>0</v>
      </c>
      <c r="S93" s="1">
        <f t="shared" ca="1" si="73"/>
        <v>0</v>
      </c>
      <c r="T93" s="1" t="str">
        <f>IF(H93="","",VLOOKUP(H93,'Соль SKU'!$A$1:$B$150,2,0))</f>
        <v/>
      </c>
      <c r="U93" s="1">
        <f t="shared" si="74"/>
        <v>9.4117647058823533</v>
      </c>
      <c r="V93" s="1">
        <f t="shared" si="75"/>
        <v>0</v>
      </c>
      <c r="W93" s="1">
        <f t="shared" si="76"/>
        <v>0</v>
      </c>
      <c r="X93" s="1" t="str">
        <f t="shared" ca="1" si="77"/>
        <v/>
      </c>
    </row>
    <row r="94" spans="10:24" ht="13.75" customHeight="1" x14ac:dyDescent="0.2">
      <c r="J94" s="11" t="str">
        <f t="shared" ca="1" si="68"/>
        <v/>
      </c>
      <c r="M94" s="19"/>
      <c r="N94" s="18" t="str">
        <f t="shared" ca="1" si="69"/>
        <v/>
      </c>
      <c r="P94" s="1">
        <f t="shared" si="70"/>
        <v>0</v>
      </c>
      <c r="Q94" s="1">
        <f t="shared" ca="1" si="78"/>
        <v>0</v>
      </c>
      <c r="R94" s="1">
        <f t="shared" si="72"/>
        <v>0</v>
      </c>
      <c r="S94" s="1">
        <f t="shared" ca="1" si="73"/>
        <v>0</v>
      </c>
      <c r="T94" s="1" t="str">
        <f>IF(H94="","",VLOOKUP(H94,'Соль SKU'!$A$1:$B$150,2,0))</f>
        <v/>
      </c>
      <c r="U94" s="1">
        <f t="shared" si="74"/>
        <v>9.4117647058823533</v>
      </c>
      <c r="V94" s="1">
        <f t="shared" si="75"/>
        <v>0</v>
      </c>
      <c r="W94" s="1">
        <f t="shared" si="76"/>
        <v>0</v>
      </c>
      <c r="X94" s="1" t="str">
        <f t="shared" ca="1" si="77"/>
        <v/>
      </c>
    </row>
    <row r="95" spans="10:24" ht="13.75" customHeight="1" x14ac:dyDescent="0.2">
      <c r="J95" s="11" t="str">
        <f t="shared" ref="J95:J119" ca="1" si="79">IF(M95="", IF(O95="","",X95+(INDIRECT("S" &amp; ROW() - 1) - S95)),IF(O95="", "", INDIRECT("S" &amp; ROW() - 1) - S95))</f>
        <v/>
      </c>
      <c r="M95" s="19"/>
      <c r="N95" s="18" t="str">
        <f t="shared" ref="N95:N119" ca="1" si="80">IF(M95="", IF(X95=0, "", X95), IF(V95 = "", "", IF(V95/U95 = 0, "", V95/U95)))</f>
        <v/>
      </c>
      <c r="P95" s="1">
        <f t="shared" ref="P95:P119" si="81">IF(O95 = "-", -W95,I95)</f>
        <v>0</v>
      </c>
      <c r="Q95" s="1">
        <f t="shared" ca="1" si="78"/>
        <v>0</v>
      </c>
      <c r="R95" s="1">
        <f t="shared" ref="R95:R119" si="82">IF(O95="-",1,0)</f>
        <v>0</v>
      </c>
      <c r="S95" s="1">
        <f t="shared" ref="S95:S119" ca="1" si="83">IF(Q95 = 0, INDIRECT("S" &amp; ROW() - 1), Q95)</f>
        <v>0</v>
      </c>
      <c r="T95" s="1" t="str">
        <f>IF(H95="","",VLOOKUP(H95,'Соль SKU'!$A$1:$B$150,2,0))</f>
        <v/>
      </c>
      <c r="U95" s="1">
        <f t="shared" ref="U95:U119" si="84">8000/850</f>
        <v>9.4117647058823533</v>
      </c>
      <c r="V95" s="1">
        <f t="shared" ref="V95:V119" si="85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19" si="86">IF(V95 = "", "", V95/U95)</f>
        <v>0</v>
      </c>
      <c r="X95" s="1" t="str">
        <f t="shared" ref="X95:X119" ca="1" si="87">IF(O95="", "", MAX(ROUND(-(INDIRECT("S" &amp; ROW() - 1) - S95)/850, 0), 1) * 850)</f>
        <v/>
      </c>
    </row>
    <row r="96" spans="10:24" ht="13.75" customHeight="1" x14ac:dyDescent="0.2">
      <c r="J96" s="11" t="str">
        <f t="shared" ca="1" si="79"/>
        <v/>
      </c>
      <c r="M96" s="19"/>
      <c r="N96" s="18" t="str">
        <f t="shared" ca="1" si="80"/>
        <v/>
      </c>
      <c r="P96" s="1">
        <f t="shared" si="81"/>
        <v>0</v>
      </c>
      <c r="Q96" s="1">
        <f t="shared" ca="1" si="78"/>
        <v>0</v>
      </c>
      <c r="R96" s="1">
        <f t="shared" si="82"/>
        <v>0</v>
      </c>
      <c r="S96" s="1">
        <f t="shared" ca="1" si="83"/>
        <v>0</v>
      </c>
      <c r="T96" s="1" t="str">
        <f>IF(H96="","",VLOOKUP(H96,'Соль SKU'!$A$1:$B$150,2,0))</f>
        <v/>
      </c>
      <c r="U96" s="1">
        <f t="shared" si="84"/>
        <v>9.4117647058823533</v>
      </c>
      <c r="V96" s="1">
        <f t="shared" si="85"/>
        <v>0</v>
      </c>
      <c r="W96" s="1">
        <f t="shared" si="86"/>
        <v>0</v>
      </c>
      <c r="X96" s="1" t="str">
        <f t="shared" ca="1" si="87"/>
        <v/>
      </c>
    </row>
    <row r="97" spans="10:24" ht="13.75" customHeight="1" x14ac:dyDescent="0.2">
      <c r="J97" s="11" t="str">
        <f t="shared" ca="1" si="79"/>
        <v/>
      </c>
      <c r="M97" s="19"/>
      <c r="N97" s="18" t="str">
        <f t="shared" ca="1" si="80"/>
        <v/>
      </c>
      <c r="P97" s="1">
        <f t="shared" si="81"/>
        <v>0</v>
      </c>
      <c r="Q97" s="1">
        <f t="shared" ref="Q97:Q119" ca="1" si="88">IF(O97 = "-", SUM(INDIRECT(ADDRESS(2,COLUMN(P97)) &amp; ":" &amp; ADDRESS(ROW(),COLUMN(P97)))), 0)</f>
        <v>0</v>
      </c>
      <c r="R97" s="1">
        <f t="shared" si="82"/>
        <v>0</v>
      </c>
      <c r="S97" s="1">
        <f t="shared" ca="1" si="83"/>
        <v>0</v>
      </c>
      <c r="T97" s="1" t="str">
        <f>IF(H97="","",VLOOKUP(H97,'Соль SKU'!$A$1:$B$150,2,0))</f>
        <v/>
      </c>
      <c r="U97" s="1">
        <f t="shared" si="84"/>
        <v>9.4117647058823533</v>
      </c>
      <c r="V97" s="1">
        <f t="shared" si="85"/>
        <v>0</v>
      </c>
      <c r="W97" s="1">
        <f t="shared" si="86"/>
        <v>0</v>
      </c>
      <c r="X97" s="1" t="str">
        <f t="shared" ca="1" si="87"/>
        <v/>
      </c>
    </row>
    <row r="98" spans="10:24" ht="13.75" customHeight="1" x14ac:dyDescent="0.2">
      <c r="J98" s="11" t="str">
        <f t="shared" ca="1" si="79"/>
        <v/>
      </c>
      <c r="M98" s="19"/>
      <c r="N98" s="18" t="str">
        <f t="shared" ca="1" si="80"/>
        <v/>
      </c>
      <c r="P98" s="1">
        <f t="shared" si="81"/>
        <v>0</v>
      </c>
      <c r="Q98" s="1">
        <f t="shared" ca="1" si="88"/>
        <v>0</v>
      </c>
      <c r="R98" s="1">
        <f t="shared" si="82"/>
        <v>0</v>
      </c>
      <c r="S98" s="1">
        <f t="shared" ca="1" si="83"/>
        <v>0</v>
      </c>
      <c r="T98" s="1" t="str">
        <f>IF(H98="","",VLOOKUP(H98,'Соль SKU'!$A$1:$B$150,2,0))</f>
        <v/>
      </c>
      <c r="U98" s="1">
        <f t="shared" si="84"/>
        <v>9.4117647058823533</v>
      </c>
      <c r="V98" s="1">
        <f t="shared" si="85"/>
        <v>0</v>
      </c>
      <c r="W98" s="1">
        <f t="shared" si="86"/>
        <v>0</v>
      </c>
      <c r="X98" s="1" t="str">
        <f t="shared" ca="1" si="87"/>
        <v/>
      </c>
    </row>
    <row r="99" spans="10:24" ht="13.75" customHeight="1" x14ac:dyDescent="0.2">
      <c r="J99" s="11" t="str">
        <f t="shared" ca="1" si="79"/>
        <v/>
      </c>
      <c r="M99" s="19"/>
      <c r="N99" s="18" t="str">
        <f t="shared" ca="1" si="80"/>
        <v/>
      </c>
      <c r="P99" s="1">
        <f t="shared" si="81"/>
        <v>0</v>
      </c>
      <c r="Q99" s="1">
        <f t="shared" ca="1" si="88"/>
        <v>0</v>
      </c>
      <c r="R99" s="1">
        <f t="shared" si="82"/>
        <v>0</v>
      </c>
      <c r="S99" s="1">
        <f t="shared" ca="1" si="83"/>
        <v>0</v>
      </c>
      <c r="T99" s="1" t="str">
        <f>IF(H99="","",VLOOKUP(H99,'Соль SKU'!$A$1:$B$150,2,0))</f>
        <v/>
      </c>
      <c r="U99" s="1">
        <f t="shared" si="84"/>
        <v>9.4117647058823533</v>
      </c>
      <c r="V99" s="1">
        <f t="shared" si="85"/>
        <v>0</v>
      </c>
      <c r="W99" s="1">
        <f t="shared" si="86"/>
        <v>0</v>
      </c>
      <c r="X99" s="1" t="str">
        <f t="shared" ca="1" si="87"/>
        <v/>
      </c>
    </row>
    <row r="100" spans="10:24" ht="13.75" customHeight="1" x14ac:dyDescent="0.2">
      <c r="J100" s="11" t="str">
        <f t="shared" ca="1" si="79"/>
        <v/>
      </c>
      <c r="M100" s="19"/>
      <c r="N100" s="18" t="str">
        <f t="shared" ca="1" si="80"/>
        <v/>
      </c>
      <c r="P100" s="1">
        <f t="shared" si="81"/>
        <v>0</v>
      </c>
      <c r="Q100" s="1">
        <f t="shared" ca="1" si="88"/>
        <v>0</v>
      </c>
      <c r="R100" s="1">
        <f t="shared" si="82"/>
        <v>0</v>
      </c>
      <c r="S100" s="1">
        <f t="shared" ca="1" si="83"/>
        <v>0</v>
      </c>
      <c r="T100" s="1" t="str">
        <f>IF(H100="","",VLOOKUP(H100,'Соль SKU'!$A$1:$B$150,2,0))</f>
        <v/>
      </c>
      <c r="U100" s="1">
        <f t="shared" si="84"/>
        <v>9.4117647058823533</v>
      </c>
      <c r="V100" s="1">
        <f t="shared" si="85"/>
        <v>0</v>
      </c>
      <c r="W100" s="1">
        <f t="shared" si="86"/>
        <v>0</v>
      </c>
      <c r="X100" s="1" t="str">
        <f t="shared" ca="1" si="87"/>
        <v/>
      </c>
    </row>
    <row r="101" spans="10:24" ht="13.75" customHeight="1" x14ac:dyDescent="0.2">
      <c r="J101" s="11" t="str">
        <f t="shared" ca="1" si="79"/>
        <v/>
      </c>
      <c r="M101" s="19"/>
      <c r="N101" s="18" t="str">
        <f t="shared" ca="1" si="80"/>
        <v/>
      </c>
      <c r="P101" s="1">
        <f t="shared" si="81"/>
        <v>0</v>
      </c>
      <c r="Q101" s="1">
        <f t="shared" ca="1" si="88"/>
        <v>0</v>
      </c>
      <c r="R101" s="1">
        <f t="shared" si="82"/>
        <v>0</v>
      </c>
      <c r="S101" s="1">
        <f t="shared" ca="1" si="83"/>
        <v>0</v>
      </c>
      <c r="T101" s="1" t="str">
        <f>IF(H101="","",VLOOKUP(H101,'Соль SKU'!$A$1:$B$150,2,0))</f>
        <v/>
      </c>
      <c r="U101" s="1">
        <f t="shared" si="84"/>
        <v>9.4117647058823533</v>
      </c>
      <c r="V101" s="1">
        <f t="shared" si="85"/>
        <v>0</v>
      </c>
      <c r="W101" s="1">
        <f t="shared" si="86"/>
        <v>0</v>
      </c>
      <c r="X101" s="1" t="str">
        <f t="shared" ca="1" si="87"/>
        <v/>
      </c>
    </row>
    <row r="102" spans="10:24" ht="13.75" customHeight="1" x14ac:dyDescent="0.2">
      <c r="J102" s="11" t="str">
        <f t="shared" ca="1" si="79"/>
        <v/>
      </c>
      <c r="M102" s="19"/>
      <c r="N102" s="18" t="str">
        <f t="shared" ca="1" si="80"/>
        <v/>
      </c>
      <c r="P102" s="1">
        <f t="shared" si="81"/>
        <v>0</v>
      </c>
      <c r="Q102" s="1">
        <f t="shared" ca="1" si="88"/>
        <v>0</v>
      </c>
      <c r="R102" s="1">
        <f t="shared" si="82"/>
        <v>0</v>
      </c>
      <c r="S102" s="1">
        <f t="shared" ca="1" si="83"/>
        <v>0</v>
      </c>
      <c r="T102" s="1" t="str">
        <f>IF(H102="","",VLOOKUP(H102,'Соль SKU'!$A$1:$B$150,2,0))</f>
        <v/>
      </c>
      <c r="U102" s="1">
        <f t="shared" si="84"/>
        <v>9.4117647058823533</v>
      </c>
      <c r="V102" s="1">
        <f t="shared" si="85"/>
        <v>0</v>
      </c>
      <c r="W102" s="1">
        <f t="shared" si="86"/>
        <v>0</v>
      </c>
      <c r="X102" s="1" t="str">
        <f t="shared" ca="1" si="87"/>
        <v/>
      </c>
    </row>
    <row r="103" spans="10:24" ht="13.75" customHeight="1" x14ac:dyDescent="0.2">
      <c r="J103" s="11" t="str">
        <f t="shared" ca="1" si="79"/>
        <v/>
      </c>
      <c r="M103" s="19"/>
      <c r="N103" s="18" t="str">
        <f t="shared" ca="1" si="80"/>
        <v/>
      </c>
      <c r="P103" s="1">
        <f t="shared" si="81"/>
        <v>0</v>
      </c>
      <c r="Q103" s="1">
        <f t="shared" ca="1" si="88"/>
        <v>0</v>
      </c>
      <c r="R103" s="1">
        <f t="shared" si="82"/>
        <v>0</v>
      </c>
      <c r="S103" s="1">
        <f t="shared" ca="1" si="83"/>
        <v>0</v>
      </c>
      <c r="T103" s="1" t="str">
        <f>IF(H103="","",VLOOKUP(H103,'Соль SKU'!$A$1:$B$150,2,0))</f>
        <v/>
      </c>
      <c r="U103" s="1">
        <f t="shared" si="84"/>
        <v>9.4117647058823533</v>
      </c>
      <c r="V103" s="1">
        <f t="shared" si="85"/>
        <v>0</v>
      </c>
      <c r="W103" s="1">
        <f t="shared" si="86"/>
        <v>0</v>
      </c>
      <c r="X103" s="1" t="str">
        <f t="shared" ca="1" si="87"/>
        <v/>
      </c>
    </row>
    <row r="104" spans="10:24" ht="13.75" customHeight="1" x14ac:dyDescent="0.2">
      <c r="J104" s="11" t="str">
        <f t="shared" ca="1" si="79"/>
        <v/>
      </c>
      <c r="M104" s="19"/>
      <c r="N104" s="18" t="str">
        <f t="shared" ca="1" si="80"/>
        <v/>
      </c>
      <c r="P104" s="1">
        <f t="shared" si="81"/>
        <v>0</v>
      </c>
      <c r="Q104" s="1">
        <f t="shared" ca="1" si="88"/>
        <v>0</v>
      </c>
      <c r="R104" s="1">
        <f t="shared" si="82"/>
        <v>0</v>
      </c>
      <c r="S104" s="1">
        <f t="shared" ca="1" si="83"/>
        <v>0</v>
      </c>
      <c r="T104" s="1" t="str">
        <f>IF(H104="","",VLOOKUP(H104,'Соль SKU'!$A$1:$B$150,2,0))</f>
        <v/>
      </c>
      <c r="U104" s="1">
        <f t="shared" si="84"/>
        <v>9.4117647058823533</v>
      </c>
      <c r="V104" s="1">
        <f t="shared" si="85"/>
        <v>0</v>
      </c>
      <c r="W104" s="1">
        <f t="shared" si="86"/>
        <v>0</v>
      </c>
      <c r="X104" s="1" t="str">
        <f t="shared" ca="1" si="87"/>
        <v/>
      </c>
    </row>
    <row r="105" spans="10:24" ht="13.75" customHeight="1" x14ac:dyDescent="0.2">
      <c r="J105" s="11" t="str">
        <f t="shared" ca="1" si="79"/>
        <v/>
      </c>
      <c r="M105" s="19"/>
      <c r="N105" s="18" t="str">
        <f t="shared" ca="1" si="80"/>
        <v/>
      </c>
      <c r="P105" s="1">
        <f t="shared" si="81"/>
        <v>0</v>
      </c>
      <c r="Q105" s="1">
        <f t="shared" ca="1" si="88"/>
        <v>0</v>
      </c>
      <c r="R105" s="1">
        <f t="shared" si="82"/>
        <v>0</v>
      </c>
      <c r="S105" s="1">
        <f t="shared" ca="1" si="83"/>
        <v>0</v>
      </c>
      <c r="T105" s="1" t="str">
        <f>IF(H105="","",VLOOKUP(H105,'Соль SKU'!$A$1:$B$150,2,0))</f>
        <v/>
      </c>
      <c r="U105" s="1">
        <f t="shared" si="84"/>
        <v>9.4117647058823533</v>
      </c>
      <c r="V105" s="1">
        <f t="shared" si="85"/>
        <v>0</v>
      </c>
      <c r="W105" s="1">
        <f t="shared" si="86"/>
        <v>0</v>
      </c>
      <c r="X105" s="1" t="str">
        <f t="shared" ca="1" si="87"/>
        <v/>
      </c>
    </row>
    <row r="106" spans="10:24" ht="13.75" customHeight="1" x14ac:dyDescent="0.2">
      <c r="J106" s="11" t="str">
        <f t="shared" ca="1" si="79"/>
        <v/>
      </c>
      <c r="M106" s="19"/>
      <c r="N106" s="18" t="str">
        <f t="shared" ca="1" si="80"/>
        <v/>
      </c>
      <c r="P106" s="1">
        <f t="shared" si="81"/>
        <v>0</v>
      </c>
      <c r="Q106" s="1">
        <f t="shared" ca="1" si="88"/>
        <v>0</v>
      </c>
      <c r="R106" s="1">
        <f t="shared" si="82"/>
        <v>0</v>
      </c>
      <c r="S106" s="1">
        <f t="shared" ca="1" si="83"/>
        <v>0</v>
      </c>
      <c r="T106" s="1" t="str">
        <f>IF(H106="","",VLOOKUP(H106,'Соль SKU'!$A$1:$B$150,2,0))</f>
        <v/>
      </c>
      <c r="U106" s="1">
        <f t="shared" si="84"/>
        <v>9.4117647058823533</v>
      </c>
      <c r="V106" s="1">
        <f t="shared" si="85"/>
        <v>0</v>
      </c>
      <c r="W106" s="1">
        <f t="shared" si="86"/>
        <v>0</v>
      </c>
      <c r="X106" s="1" t="str">
        <f t="shared" ca="1" si="87"/>
        <v/>
      </c>
    </row>
    <row r="107" spans="10:24" ht="13.75" customHeight="1" x14ac:dyDescent="0.2">
      <c r="J107" s="11" t="str">
        <f t="shared" ca="1" si="79"/>
        <v/>
      </c>
      <c r="M107" s="19"/>
      <c r="N107" s="18" t="str">
        <f t="shared" ca="1" si="80"/>
        <v/>
      </c>
      <c r="P107" s="1">
        <f t="shared" si="81"/>
        <v>0</v>
      </c>
      <c r="Q107" s="1">
        <f t="shared" ca="1" si="88"/>
        <v>0</v>
      </c>
      <c r="R107" s="1">
        <f t="shared" si="82"/>
        <v>0</v>
      </c>
      <c r="S107" s="1">
        <f t="shared" ca="1" si="83"/>
        <v>0</v>
      </c>
      <c r="T107" s="1" t="str">
        <f>IF(H107="","",VLOOKUP(H107,'Соль SKU'!$A$1:$B$150,2,0))</f>
        <v/>
      </c>
      <c r="U107" s="1">
        <f t="shared" si="84"/>
        <v>9.4117647058823533</v>
      </c>
      <c r="V107" s="1">
        <f t="shared" si="85"/>
        <v>0</v>
      </c>
      <c r="W107" s="1">
        <f t="shared" si="86"/>
        <v>0</v>
      </c>
      <c r="X107" s="1" t="str">
        <f t="shared" ca="1" si="87"/>
        <v/>
      </c>
    </row>
    <row r="108" spans="10:24" ht="13.75" customHeight="1" x14ac:dyDescent="0.2">
      <c r="J108" s="11" t="str">
        <f t="shared" ca="1" si="79"/>
        <v/>
      </c>
      <c r="M108" s="19"/>
      <c r="N108" s="18" t="str">
        <f t="shared" ca="1" si="80"/>
        <v/>
      </c>
      <c r="P108" s="1">
        <f t="shared" si="81"/>
        <v>0</v>
      </c>
      <c r="Q108" s="1">
        <f t="shared" ca="1" si="88"/>
        <v>0</v>
      </c>
      <c r="R108" s="1">
        <f t="shared" si="82"/>
        <v>0</v>
      </c>
      <c r="S108" s="1">
        <f t="shared" ca="1" si="83"/>
        <v>0</v>
      </c>
      <c r="T108" s="1" t="str">
        <f>IF(H108="","",VLOOKUP(H108,'Соль SKU'!$A$1:$B$150,2,0))</f>
        <v/>
      </c>
      <c r="U108" s="1">
        <f t="shared" si="84"/>
        <v>9.4117647058823533</v>
      </c>
      <c r="V108" s="1">
        <f t="shared" si="85"/>
        <v>0</v>
      </c>
      <c r="W108" s="1">
        <f t="shared" si="86"/>
        <v>0</v>
      </c>
      <c r="X108" s="1" t="str">
        <f t="shared" ca="1" si="87"/>
        <v/>
      </c>
    </row>
    <row r="109" spans="10:24" ht="13.75" customHeight="1" x14ac:dyDescent="0.2">
      <c r="J109" s="11" t="str">
        <f t="shared" ca="1" si="79"/>
        <v/>
      </c>
      <c r="M109" s="19"/>
      <c r="N109" s="18" t="str">
        <f t="shared" ca="1" si="80"/>
        <v/>
      </c>
      <c r="P109" s="1">
        <f t="shared" si="81"/>
        <v>0</v>
      </c>
      <c r="Q109" s="1">
        <f t="shared" ca="1" si="88"/>
        <v>0</v>
      </c>
      <c r="R109" s="1">
        <f t="shared" si="82"/>
        <v>0</v>
      </c>
      <c r="S109" s="1">
        <f t="shared" ca="1" si="83"/>
        <v>0</v>
      </c>
      <c r="T109" s="1" t="str">
        <f>IF(H109="","",VLOOKUP(H109,'Соль SKU'!$A$1:$B$150,2,0))</f>
        <v/>
      </c>
      <c r="U109" s="1">
        <f t="shared" si="84"/>
        <v>9.4117647058823533</v>
      </c>
      <c r="V109" s="1">
        <f t="shared" si="85"/>
        <v>0</v>
      </c>
      <c r="W109" s="1">
        <f t="shared" si="86"/>
        <v>0</v>
      </c>
      <c r="X109" s="1" t="str">
        <f t="shared" ca="1" si="87"/>
        <v/>
      </c>
    </row>
    <row r="110" spans="10:24" ht="13.75" customHeight="1" x14ac:dyDescent="0.2">
      <c r="J110" s="11" t="str">
        <f t="shared" ca="1" si="79"/>
        <v/>
      </c>
      <c r="M110" s="19"/>
      <c r="N110" s="18" t="str">
        <f t="shared" ca="1" si="80"/>
        <v/>
      </c>
      <c r="P110" s="1">
        <f t="shared" si="81"/>
        <v>0</v>
      </c>
      <c r="Q110" s="1">
        <f t="shared" ca="1" si="88"/>
        <v>0</v>
      </c>
      <c r="R110" s="1">
        <f t="shared" si="82"/>
        <v>0</v>
      </c>
      <c r="S110" s="1">
        <f t="shared" ca="1" si="83"/>
        <v>0</v>
      </c>
      <c r="T110" s="1" t="str">
        <f>IF(H110="","",VLOOKUP(H110,'Соль SKU'!$A$1:$B$150,2,0))</f>
        <v/>
      </c>
      <c r="U110" s="1">
        <f t="shared" si="84"/>
        <v>9.4117647058823533</v>
      </c>
      <c r="V110" s="1">
        <f t="shared" si="85"/>
        <v>0</v>
      </c>
      <c r="W110" s="1">
        <f t="shared" si="86"/>
        <v>0</v>
      </c>
      <c r="X110" s="1" t="str">
        <f t="shared" ca="1" si="87"/>
        <v/>
      </c>
    </row>
    <row r="111" spans="10:24" ht="13.75" customHeight="1" x14ac:dyDescent="0.2">
      <c r="J111" s="11" t="str">
        <f t="shared" ca="1" si="79"/>
        <v/>
      </c>
      <c r="M111" s="19"/>
      <c r="N111" s="18" t="str">
        <f t="shared" ca="1" si="80"/>
        <v/>
      </c>
      <c r="P111" s="1">
        <f t="shared" si="81"/>
        <v>0</v>
      </c>
      <c r="Q111" s="1">
        <f t="shared" ca="1" si="88"/>
        <v>0</v>
      </c>
      <c r="R111" s="1">
        <f t="shared" si="82"/>
        <v>0</v>
      </c>
      <c r="S111" s="1">
        <f t="shared" ca="1" si="83"/>
        <v>0</v>
      </c>
      <c r="T111" s="1" t="str">
        <f>IF(H111="","",VLOOKUP(H111,'Соль SKU'!$A$1:$B$150,2,0))</f>
        <v/>
      </c>
      <c r="U111" s="1">
        <f t="shared" si="84"/>
        <v>9.4117647058823533</v>
      </c>
      <c r="V111" s="1">
        <f t="shared" si="85"/>
        <v>0</v>
      </c>
      <c r="W111" s="1">
        <f t="shared" si="86"/>
        <v>0</v>
      </c>
      <c r="X111" s="1" t="str">
        <f t="shared" ca="1" si="87"/>
        <v/>
      </c>
    </row>
    <row r="112" spans="10:24" ht="13.75" customHeight="1" x14ac:dyDescent="0.2">
      <c r="J112" s="11" t="str">
        <f t="shared" ca="1" si="79"/>
        <v/>
      </c>
      <c r="M112" s="19"/>
      <c r="N112" s="18" t="str">
        <f t="shared" ca="1" si="80"/>
        <v/>
      </c>
      <c r="P112" s="1">
        <f t="shared" si="81"/>
        <v>0</v>
      </c>
      <c r="Q112" s="1">
        <f t="shared" ca="1" si="88"/>
        <v>0</v>
      </c>
      <c r="R112" s="1">
        <f t="shared" si="82"/>
        <v>0</v>
      </c>
      <c r="S112" s="1">
        <f t="shared" ca="1" si="83"/>
        <v>0</v>
      </c>
      <c r="T112" s="1" t="str">
        <f>IF(H112="","",VLOOKUP(H112,'Соль SKU'!$A$1:$B$150,2,0))</f>
        <v/>
      </c>
      <c r="U112" s="1">
        <f t="shared" si="84"/>
        <v>9.4117647058823533</v>
      </c>
      <c r="V112" s="1">
        <f t="shared" si="85"/>
        <v>0</v>
      </c>
      <c r="W112" s="1">
        <f t="shared" si="86"/>
        <v>0</v>
      </c>
      <c r="X112" s="1" t="str">
        <f t="shared" ca="1" si="87"/>
        <v/>
      </c>
    </row>
    <row r="113" spans="10:24" ht="13.75" customHeight="1" x14ac:dyDescent="0.2">
      <c r="J113" s="11" t="str">
        <f t="shared" ca="1" si="79"/>
        <v/>
      </c>
      <c r="M113" s="19"/>
      <c r="N113" s="18" t="str">
        <f t="shared" ca="1" si="80"/>
        <v/>
      </c>
      <c r="P113" s="1">
        <f t="shared" si="81"/>
        <v>0</v>
      </c>
      <c r="Q113" s="1">
        <f t="shared" ca="1" si="88"/>
        <v>0</v>
      </c>
      <c r="R113" s="1">
        <f t="shared" si="82"/>
        <v>0</v>
      </c>
      <c r="S113" s="1">
        <f t="shared" ca="1" si="83"/>
        <v>0</v>
      </c>
      <c r="T113" s="1" t="str">
        <f>IF(H113="","",VLOOKUP(H113,'Соль SKU'!$A$1:$B$150,2,0))</f>
        <v/>
      </c>
      <c r="U113" s="1">
        <f t="shared" si="84"/>
        <v>9.4117647058823533</v>
      </c>
      <c r="V113" s="1">
        <f t="shared" si="85"/>
        <v>0</v>
      </c>
      <c r="W113" s="1">
        <f t="shared" si="86"/>
        <v>0</v>
      </c>
      <c r="X113" s="1" t="str">
        <f t="shared" ca="1" si="87"/>
        <v/>
      </c>
    </row>
    <row r="114" spans="10:24" ht="13.75" customHeight="1" x14ac:dyDescent="0.2">
      <c r="J114" s="11" t="str">
        <f t="shared" ca="1" si="79"/>
        <v/>
      </c>
      <c r="M114" s="19"/>
      <c r="N114" s="18" t="str">
        <f t="shared" ca="1" si="80"/>
        <v/>
      </c>
      <c r="P114" s="1">
        <f t="shared" si="81"/>
        <v>0</v>
      </c>
      <c r="Q114" s="1">
        <f t="shared" ca="1" si="88"/>
        <v>0</v>
      </c>
      <c r="R114" s="1">
        <f t="shared" si="82"/>
        <v>0</v>
      </c>
      <c r="S114" s="1">
        <f t="shared" ca="1" si="83"/>
        <v>0</v>
      </c>
      <c r="T114" s="1" t="str">
        <f>IF(H114="","",VLOOKUP(H114,'Соль SKU'!$A$1:$B$150,2,0))</f>
        <v/>
      </c>
      <c r="U114" s="1">
        <f t="shared" si="84"/>
        <v>9.4117647058823533</v>
      </c>
      <c r="V114" s="1">
        <f t="shared" si="85"/>
        <v>0</v>
      </c>
      <c r="W114" s="1">
        <f t="shared" si="86"/>
        <v>0</v>
      </c>
      <c r="X114" s="1" t="str">
        <f t="shared" ca="1" si="87"/>
        <v/>
      </c>
    </row>
    <row r="115" spans="10:24" ht="13.75" customHeight="1" x14ac:dyDescent="0.2">
      <c r="J115" s="11" t="str">
        <f t="shared" ca="1" si="79"/>
        <v/>
      </c>
      <c r="M115" s="19"/>
      <c r="N115" s="18" t="str">
        <f t="shared" ca="1" si="80"/>
        <v/>
      </c>
      <c r="P115" s="1">
        <f t="shared" si="81"/>
        <v>0</v>
      </c>
      <c r="Q115" s="1">
        <f t="shared" ca="1" si="88"/>
        <v>0</v>
      </c>
      <c r="R115" s="1">
        <f t="shared" si="82"/>
        <v>0</v>
      </c>
      <c r="S115" s="1">
        <f t="shared" ca="1" si="83"/>
        <v>0</v>
      </c>
      <c r="T115" s="1" t="str">
        <f>IF(H115="","",VLOOKUP(H115,'Соль SKU'!$A$1:$B$150,2,0))</f>
        <v/>
      </c>
      <c r="U115" s="1">
        <f t="shared" si="84"/>
        <v>9.4117647058823533</v>
      </c>
      <c r="V115" s="1">
        <f t="shared" si="85"/>
        <v>0</v>
      </c>
      <c r="W115" s="1">
        <f t="shared" si="86"/>
        <v>0</v>
      </c>
      <c r="X115" s="1" t="str">
        <f t="shared" ca="1" si="87"/>
        <v/>
      </c>
    </row>
    <row r="116" spans="10:24" ht="13.75" customHeight="1" x14ac:dyDescent="0.2">
      <c r="J116" s="11" t="str">
        <f t="shared" ca="1" si="79"/>
        <v/>
      </c>
      <c r="M116" s="19"/>
      <c r="N116" s="18" t="str">
        <f t="shared" ca="1" si="80"/>
        <v/>
      </c>
      <c r="P116" s="1">
        <f t="shared" si="81"/>
        <v>0</v>
      </c>
      <c r="Q116" s="1">
        <f t="shared" ca="1" si="88"/>
        <v>0</v>
      </c>
      <c r="R116" s="1">
        <f t="shared" si="82"/>
        <v>0</v>
      </c>
      <c r="S116" s="1">
        <f t="shared" ca="1" si="83"/>
        <v>0</v>
      </c>
      <c r="T116" s="1" t="str">
        <f>IF(H116="","",VLOOKUP(H116,'Соль SKU'!$A$1:$B$150,2,0))</f>
        <v/>
      </c>
      <c r="U116" s="1">
        <f t="shared" si="84"/>
        <v>9.4117647058823533</v>
      </c>
      <c r="V116" s="1">
        <f t="shared" si="85"/>
        <v>0</v>
      </c>
      <c r="W116" s="1">
        <f t="shared" si="86"/>
        <v>0</v>
      </c>
      <c r="X116" s="1" t="str">
        <f t="shared" ca="1" si="87"/>
        <v/>
      </c>
    </row>
    <row r="117" spans="10:24" ht="13.75" customHeight="1" x14ac:dyDescent="0.2">
      <c r="J117" s="11" t="str">
        <f t="shared" ca="1" si="79"/>
        <v/>
      </c>
      <c r="M117" s="19"/>
      <c r="N117" s="18" t="str">
        <f t="shared" ca="1" si="80"/>
        <v/>
      </c>
      <c r="P117" s="1">
        <f t="shared" si="81"/>
        <v>0</v>
      </c>
      <c r="Q117" s="1">
        <f t="shared" ca="1" si="88"/>
        <v>0</v>
      </c>
      <c r="R117" s="1">
        <f t="shared" si="82"/>
        <v>0</v>
      </c>
      <c r="S117" s="1">
        <f t="shared" ca="1" si="83"/>
        <v>0</v>
      </c>
      <c r="T117" s="1" t="str">
        <f>IF(H117="","",VLOOKUP(H117,'Соль SKU'!$A$1:$B$150,2,0))</f>
        <v/>
      </c>
      <c r="U117" s="1">
        <f t="shared" si="84"/>
        <v>9.4117647058823533</v>
      </c>
      <c r="V117" s="1">
        <f t="shared" si="85"/>
        <v>0</v>
      </c>
      <c r="W117" s="1">
        <f t="shared" si="86"/>
        <v>0</v>
      </c>
      <c r="X117" s="1" t="str">
        <f t="shared" ca="1" si="87"/>
        <v/>
      </c>
    </row>
    <row r="118" spans="10:24" ht="13.75" customHeight="1" x14ac:dyDescent="0.2">
      <c r="J118" s="11" t="str">
        <f t="shared" ca="1" si="79"/>
        <v/>
      </c>
      <c r="M118" s="19"/>
      <c r="N118" s="18" t="str">
        <f t="shared" ca="1" si="80"/>
        <v/>
      </c>
      <c r="P118" s="1">
        <f t="shared" si="81"/>
        <v>0</v>
      </c>
      <c r="Q118" s="1">
        <f t="shared" ca="1" si="88"/>
        <v>0</v>
      </c>
      <c r="R118" s="1">
        <f t="shared" si="82"/>
        <v>0</v>
      </c>
      <c r="S118" s="1">
        <f t="shared" ca="1" si="83"/>
        <v>0</v>
      </c>
      <c r="T118" s="1" t="str">
        <f>IF(H118="","",VLOOKUP(H118,'Соль SKU'!$A$1:$B$150,2,0))</f>
        <v/>
      </c>
      <c r="U118" s="1">
        <f t="shared" si="84"/>
        <v>9.4117647058823533</v>
      </c>
      <c r="V118" s="1">
        <f t="shared" si="85"/>
        <v>0</v>
      </c>
      <c r="W118" s="1">
        <f t="shared" si="86"/>
        <v>0</v>
      </c>
      <c r="X118" s="1" t="str">
        <f t="shared" ca="1" si="87"/>
        <v/>
      </c>
    </row>
    <row r="119" spans="10:24" ht="13.75" customHeight="1" x14ac:dyDescent="0.2">
      <c r="J119" s="11" t="str">
        <f t="shared" ca="1" si="79"/>
        <v/>
      </c>
      <c r="M119" s="19"/>
      <c r="N119" s="18" t="str">
        <f t="shared" ca="1" si="80"/>
        <v/>
      </c>
      <c r="P119" s="1">
        <f t="shared" si="81"/>
        <v>0</v>
      </c>
      <c r="Q119" s="1">
        <f t="shared" ca="1" si="88"/>
        <v>0</v>
      </c>
      <c r="R119" s="1">
        <f t="shared" si="82"/>
        <v>0</v>
      </c>
      <c r="S119" s="1">
        <f t="shared" ca="1" si="83"/>
        <v>0</v>
      </c>
      <c r="T119" s="1" t="str">
        <f>IF(H119="","",VLOOKUP(H119,'Соль SKU'!$A$1:$B$150,2,0))</f>
        <v/>
      </c>
      <c r="U119" s="1">
        <f t="shared" si="84"/>
        <v>9.4117647058823533</v>
      </c>
      <c r="V119" s="1">
        <f t="shared" si="85"/>
        <v>0</v>
      </c>
      <c r="W119" s="1">
        <f t="shared" si="86"/>
        <v>0</v>
      </c>
      <c r="X119" s="1" t="str">
        <f t="shared" ca="1" si="87"/>
        <v/>
      </c>
    </row>
  </sheetData>
  <conditionalFormatting sqref="B23:B28 B39:B119 B2:B3 B6:B8">
    <cfRule type="expression" dxfId="70" priority="67">
      <formula>$B2&lt;&gt;$T2</formula>
    </cfRule>
  </conditionalFormatting>
  <conditionalFormatting sqref="J23:J28 J1:J3 J39:J1048576 J6:J8">
    <cfRule type="expression" dxfId="69" priority="69">
      <formula>IF(N1="",0, J1)  &lt; - 0.05* IF(N1="",0,N1)</formula>
    </cfRule>
    <cfRule type="expression" dxfId="68" priority="70">
      <formula>AND(IF(N1="",0, J1)  &gt;= - 0.05* IF(N1="",0,N1), IF(N1="",0, J1) &lt; 0)</formula>
    </cfRule>
    <cfRule type="expression" dxfId="67" priority="71">
      <formula>AND(IF(N1="",0, J1)  &lt;= 0.05* IF(N1="",0,N1), IF(N1="",0, J1) &gt; 0)</formula>
    </cfRule>
    <cfRule type="expression" dxfId="66" priority="72">
      <formula>IF(N1="",0,J1)  &gt; 0.05* IF(N1="",0,N1)</formula>
    </cfRule>
  </conditionalFormatting>
  <conditionalFormatting sqref="B9:B10">
    <cfRule type="expression" dxfId="65" priority="61">
      <formula>$B9&lt;&gt;$T9</formula>
    </cfRule>
  </conditionalFormatting>
  <conditionalFormatting sqref="J9:J10">
    <cfRule type="expression" dxfId="64" priority="62">
      <formula>IF(N9="",0, J9)  &lt; - 0.05* IF(N9="",0,N9)</formula>
    </cfRule>
    <cfRule type="expression" dxfId="63" priority="63">
      <formula>AND(IF(N9="",0, J9)  &gt;= - 0.05* IF(N9="",0,N9), IF(N9="",0, J9) &lt; 0)</formula>
    </cfRule>
    <cfRule type="expression" dxfId="62" priority="64">
      <formula>AND(IF(N9="",0, J9)  &lt;= 0.05* IF(N9="",0,N9), IF(N9="",0, J9) &gt; 0)</formula>
    </cfRule>
    <cfRule type="expression" dxfId="61" priority="65">
      <formula>IF(N9="",0,J9)  &gt; 0.05* IF(N9="",0,N9)</formula>
    </cfRule>
  </conditionalFormatting>
  <conditionalFormatting sqref="B11:B12">
    <cfRule type="expression" dxfId="60" priority="56">
      <formula>$B11&lt;&gt;$T11</formula>
    </cfRule>
  </conditionalFormatting>
  <conditionalFormatting sqref="J11:J12">
    <cfRule type="expression" dxfId="59" priority="57">
      <formula>IF(N11="",0, J11)  &lt; - 0.05* IF(N11="",0,N11)</formula>
    </cfRule>
    <cfRule type="expression" dxfId="58" priority="58">
      <formula>AND(IF(N11="",0, J11)  &gt;= - 0.05* IF(N11="",0,N11), IF(N11="",0, J11) &lt; 0)</formula>
    </cfRule>
    <cfRule type="expression" dxfId="57" priority="59">
      <formula>AND(IF(N11="",0, J11)  &lt;= 0.05* IF(N11="",0,N11), IF(N11="",0, J11) &gt; 0)</formula>
    </cfRule>
    <cfRule type="expression" dxfId="56" priority="60">
      <formula>IF(N11="",0,J11)  &gt; 0.05* IF(N11="",0,N11)</formula>
    </cfRule>
  </conditionalFormatting>
  <conditionalFormatting sqref="B13:B14">
    <cfRule type="expression" dxfId="55" priority="51">
      <formula>$B13&lt;&gt;$T13</formula>
    </cfRule>
  </conditionalFormatting>
  <conditionalFormatting sqref="J13:J14">
    <cfRule type="expression" dxfId="54" priority="52">
      <formula>IF(N13="",0, J13)  &lt; - 0.05* IF(N13="",0,N13)</formula>
    </cfRule>
    <cfRule type="expression" dxfId="53" priority="53">
      <formula>AND(IF(N13="",0, J13)  &gt;= - 0.05* IF(N13="",0,N13), IF(N13="",0, J13) &lt; 0)</formula>
    </cfRule>
    <cfRule type="expression" dxfId="52" priority="54">
      <formula>AND(IF(N13="",0, J13)  &lt;= 0.05* IF(N13="",0,N13), IF(N13="",0, J13) &gt; 0)</formula>
    </cfRule>
    <cfRule type="expression" dxfId="51" priority="55">
      <formula>IF(N13="",0,J13)  &gt; 0.05* IF(N13="",0,N13)</formula>
    </cfRule>
  </conditionalFormatting>
  <conditionalFormatting sqref="B15:B16">
    <cfRule type="expression" dxfId="50" priority="46">
      <formula>$B15&lt;&gt;$T15</formula>
    </cfRule>
  </conditionalFormatting>
  <conditionalFormatting sqref="J15:J16">
    <cfRule type="expression" dxfId="49" priority="47">
      <formula>IF(N15="",0, J15)  &lt; - 0.05* IF(N15="",0,N15)</formula>
    </cfRule>
    <cfRule type="expression" dxfId="48" priority="48">
      <formula>AND(IF(N15="",0, J15)  &gt;= - 0.05* IF(N15="",0,N15), IF(N15="",0, J15) &lt; 0)</formula>
    </cfRule>
    <cfRule type="expression" dxfId="47" priority="49">
      <formula>AND(IF(N15="",0, J15)  &lt;= 0.05* IF(N15="",0,N15), IF(N15="",0, J15) &gt; 0)</formula>
    </cfRule>
    <cfRule type="expression" dxfId="46" priority="50">
      <formula>IF(N15="",0,J15)  &gt; 0.05* IF(N15="",0,N15)</formula>
    </cfRule>
  </conditionalFormatting>
  <conditionalFormatting sqref="B17:B18">
    <cfRule type="expression" dxfId="45" priority="41">
      <formula>$B17&lt;&gt;$T17</formula>
    </cfRule>
  </conditionalFormatting>
  <conditionalFormatting sqref="J17:J18">
    <cfRule type="expression" dxfId="44" priority="42">
      <formula>IF(N17="",0, J17)  &lt; - 0.05* IF(N17="",0,N17)</formula>
    </cfRule>
    <cfRule type="expression" dxfId="43" priority="43">
      <formula>AND(IF(N17="",0, J17)  &gt;= - 0.05* IF(N17="",0,N17), IF(N17="",0, J17) &lt; 0)</formula>
    </cfRule>
    <cfRule type="expression" dxfId="42" priority="44">
      <formula>AND(IF(N17="",0, J17)  &lt;= 0.05* IF(N17="",0,N17), IF(N17="",0, J17) &gt; 0)</formula>
    </cfRule>
    <cfRule type="expression" dxfId="41" priority="45">
      <formula>IF(N17="",0,J17)  &gt; 0.05* IF(N17="",0,N17)</formula>
    </cfRule>
  </conditionalFormatting>
  <conditionalFormatting sqref="B19:B20">
    <cfRule type="expression" dxfId="40" priority="36">
      <formula>$B19&lt;&gt;$T19</formula>
    </cfRule>
  </conditionalFormatting>
  <conditionalFormatting sqref="J19:J20">
    <cfRule type="expression" dxfId="39" priority="37">
      <formula>IF(N19="",0, J19)  &lt; - 0.05* IF(N19="",0,N19)</formula>
    </cfRule>
    <cfRule type="expression" dxfId="38" priority="38">
      <formula>AND(IF(N19="",0, J19)  &gt;= - 0.05* IF(N19="",0,N19), IF(N19="",0, J19) &lt; 0)</formula>
    </cfRule>
    <cfRule type="expression" dxfId="37" priority="39">
      <formula>AND(IF(N19="",0, J19)  &lt;= 0.05* IF(N19="",0,N19), IF(N19="",0, J19) &gt; 0)</formula>
    </cfRule>
    <cfRule type="expression" dxfId="36" priority="40">
      <formula>IF(N19="",0,J19)  &gt; 0.05* IF(N19="",0,N19)</formula>
    </cfRule>
  </conditionalFormatting>
  <conditionalFormatting sqref="B21:B22">
    <cfRule type="expression" dxfId="35" priority="31">
      <formula>$B21&lt;&gt;$T21</formula>
    </cfRule>
  </conditionalFormatting>
  <conditionalFormatting sqref="J21:J22">
    <cfRule type="expression" dxfId="34" priority="32">
      <formula>IF(N21="",0, J21)  &lt; - 0.05* IF(N21="",0,N21)</formula>
    </cfRule>
    <cfRule type="expression" dxfId="33" priority="33">
      <formula>AND(IF(N21="",0, J21)  &gt;= - 0.05* IF(N21="",0,N21), IF(N21="",0, J21) &lt; 0)</formula>
    </cfRule>
    <cfRule type="expression" dxfId="32" priority="34">
      <formula>AND(IF(N21="",0, J21)  &lt;= 0.05* IF(N21="",0,N21), IF(N21="",0, J21) &gt; 0)</formula>
    </cfRule>
    <cfRule type="expression" dxfId="31" priority="35">
      <formula>IF(N21="",0,J21)  &gt; 0.05* IF(N21="",0,N21)</formula>
    </cfRule>
  </conditionalFormatting>
  <conditionalFormatting sqref="B29:B30">
    <cfRule type="expression" dxfId="30" priority="26">
      <formula>$B29&lt;&gt;$T29</formula>
    </cfRule>
  </conditionalFormatting>
  <conditionalFormatting sqref="J29:J30">
    <cfRule type="expression" dxfId="29" priority="27">
      <formula>IF(N29="",0, J29)  &lt; - 0.05* IF(N29="",0,N29)</formula>
    </cfRule>
    <cfRule type="expression" dxfId="28" priority="28">
      <formula>AND(IF(N29="",0, J29)  &gt;= - 0.05* IF(N29="",0,N29), IF(N29="",0, J29) &lt; 0)</formula>
    </cfRule>
    <cfRule type="expression" dxfId="27" priority="29">
      <formula>AND(IF(N29="",0, J29)  &lt;= 0.05* IF(N29="",0,N29), IF(N29="",0, J29) &gt; 0)</formula>
    </cfRule>
    <cfRule type="expression" dxfId="26" priority="30">
      <formula>IF(N29="",0,J29)  &gt; 0.05* IF(N29="",0,N29)</formula>
    </cfRule>
  </conditionalFormatting>
  <conditionalFormatting sqref="B31:B32">
    <cfRule type="expression" dxfId="25" priority="21">
      <formula>$B31&lt;&gt;$T31</formula>
    </cfRule>
  </conditionalFormatting>
  <conditionalFormatting sqref="J31:J32">
    <cfRule type="expression" dxfId="24" priority="22">
      <formula>IF(N31="",0, J31)  &lt; - 0.05* IF(N31="",0,N31)</formula>
    </cfRule>
    <cfRule type="expression" dxfId="23" priority="23">
      <formula>AND(IF(N31="",0, J31)  &gt;= - 0.05* IF(N31="",0,N31), IF(N31="",0, J31) &lt; 0)</formula>
    </cfRule>
    <cfRule type="expression" dxfId="22" priority="24">
      <formula>AND(IF(N31="",0, J31)  &lt;= 0.05* IF(N31="",0,N31), IF(N31="",0, J31) &gt; 0)</formula>
    </cfRule>
    <cfRule type="expression" dxfId="21" priority="25">
      <formula>IF(N31="",0,J31)  &gt; 0.05* IF(N31="",0,N31)</formula>
    </cfRule>
  </conditionalFormatting>
  <conditionalFormatting sqref="B33:B34">
    <cfRule type="expression" dxfId="20" priority="16">
      <formula>$B33&lt;&gt;$T33</formula>
    </cfRule>
  </conditionalFormatting>
  <conditionalFormatting sqref="J33:J34">
    <cfRule type="expression" dxfId="19" priority="17">
      <formula>IF(N33="",0, J33)  &lt; - 0.05* IF(N33="",0,N33)</formula>
    </cfRule>
    <cfRule type="expression" dxfId="18" priority="18">
      <formula>AND(IF(N33="",0, J33)  &gt;= - 0.05* IF(N33="",0,N33), IF(N33="",0, J33) &lt; 0)</formula>
    </cfRule>
    <cfRule type="expression" dxfId="17" priority="19">
      <formula>AND(IF(N33="",0, J33)  &lt;= 0.05* IF(N33="",0,N33), IF(N33="",0, J33) &gt; 0)</formula>
    </cfRule>
    <cfRule type="expression" dxfId="16" priority="20">
      <formula>IF(N33="",0,J33)  &gt; 0.05* IF(N33="",0,N33)</formula>
    </cfRule>
  </conditionalFormatting>
  <conditionalFormatting sqref="B35:B36">
    <cfRule type="expression" dxfId="15" priority="11">
      <formula>$B35&lt;&gt;$T35</formula>
    </cfRule>
  </conditionalFormatting>
  <conditionalFormatting sqref="J35:J36">
    <cfRule type="expression" dxfId="14" priority="12">
      <formula>IF(N35="",0, J35)  &lt; - 0.05* IF(N35="",0,N35)</formula>
    </cfRule>
    <cfRule type="expression" dxfId="13" priority="13">
      <formula>AND(IF(N35="",0, J35)  &gt;= - 0.05* IF(N35="",0,N35), IF(N35="",0, J35) &lt; 0)</formula>
    </cfRule>
    <cfRule type="expression" dxfId="12" priority="14">
      <formula>AND(IF(N35="",0, J35)  &lt;= 0.05* IF(N35="",0,N35), IF(N35="",0, J35) &gt; 0)</formula>
    </cfRule>
    <cfRule type="expression" dxfId="11" priority="15">
      <formula>IF(N35="",0,J35)  &gt; 0.05* IF(N35="",0,N35)</formula>
    </cfRule>
  </conditionalFormatting>
  <conditionalFormatting sqref="B37:B38">
    <cfRule type="expression" dxfId="10" priority="6">
      <formula>$B37&lt;&gt;$T37</formula>
    </cfRule>
  </conditionalFormatting>
  <conditionalFormatting sqref="J37:J38">
    <cfRule type="expression" dxfId="9" priority="7">
      <formula>IF(N37="",0, J37)  &lt; - 0.05* IF(N37="",0,N37)</formula>
    </cfRule>
    <cfRule type="expression" dxfId="8" priority="8">
      <formula>AND(IF(N37="",0, J37)  &gt;= - 0.05* IF(N37="",0,N37), IF(N37="",0, J37) &lt; 0)</formula>
    </cfRule>
    <cfRule type="expression" dxfId="7" priority="9">
      <formula>AND(IF(N37="",0, J37)  &lt;= 0.05* IF(N37="",0,N37), IF(N37="",0, J37) &gt; 0)</formula>
    </cfRule>
    <cfRule type="expression" dxfId="6" priority="10">
      <formula>IF(N37="",0,J37)  &gt; 0.05* IF(N37="",0,N37)</formula>
    </cfRule>
  </conditionalFormatting>
  <conditionalFormatting sqref="J1">
    <cfRule type="expression" dxfId="5" priority="332">
      <formula>SUMIF(J2:J119,"&gt;0")-SUMIF(J2:J119,"&lt;0") &gt; 1</formula>
    </cfRule>
  </conditionalFormatting>
  <conditionalFormatting sqref="B4:B5">
    <cfRule type="expression" dxfId="4" priority="1">
      <formula>$B4&lt;&gt;$T4</formula>
    </cfRule>
  </conditionalFormatting>
  <conditionalFormatting sqref="J4:J5">
    <cfRule type="expression" dxfId="3" priority="2">
      <formula>IF(N4="",0, J4)  &lt; - 0.05* IF(N4="",0,N4)</formula>
    </cfRule>
    <cfRule type="expression" dxfId="2" priority="3">
      <formula>AND(IF(N4="",0, J4)  &gt;= - 0.05* IF(N4="",0,N4), IF(N4="",0, J4) &lt; 0)</formula>
    </cfRule>
    <cfRule type="expression" dxfId="1" priority="4">
      <formula>AND(IF(N4="",0, J4)  &lt;= 0.05* IF(N4="",0,N4), IF(N4="",0, J4) &gt; 0)</formula>
    </cfRule>
    <cfRule type="expression" dxfId="0" priority="5">
      <formula>IF(N4="",0,J4)  &gt; 0.05* IF(N4="",0,N4)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L1:L119</xm:sqref>
        </x14:dataValidation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B2:B119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E2:F119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672</v>
      </c>
    </row>
    <row r="2" spans="1:1" ht="14.5" customHeight="1" x14ac:dyDescent="0.2">
      <c r="A2" s="1" t="s">
        <v>683</v>
      </c>
    </row>
    <row r="3" spans="1:1" ht="14.5" customHeight="1" x14ac:dyDescent="0.2">
      <c r="A3" s="1" t="s">
        <v>684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4" t="s">
        <v>223</v>
      </c>
      <c r="B2" s="34">
        <v>-15.7</v>
      </c>
    </row>
    <row r="3" spans="1:2" x14ac:dyDescent="0.2">
      <c r="A3" s="34" t="s">
        <v>224</v>
      </c>
      <c r="B3" s="34">
        <v>0</v>
      </c>
    </row>
    <row r="4" spans="1:2" x14ac:dyDescent="0.2">
      <c r="A4" s="34" t="s">
        <v>225</v>
      </c>
      <c r="B4" s="34">
        <v>-4.3999999999999986</v>
      </c>
    </row>
    <row r="5" spans="1:2" x14ac:dyDescent="0.2">
      <c r="A5" s="34" t="s">
        <v>226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4" t="s">
        <v>673</v>
      </c>
    </row>
    <row r="2" spans="1:1" x14ac:dyDescent="0.2">
      <c r="A2" s="34" t="s">
        <v>671</v>
      </c>
    </row>
    <row r="3" spans="1:1" x14ac:dyDescent="0.2">
      <c r="A3" s="34" t="s">
        <v>674</v>
      </c>
    </row>
    <row r="4" spans="1:1" x14ac:dyDescent="0.2">
      <c r="A4" s="34" t="s">
        <v>685</v>
      </c>
    </row>
    <row r="5" spans="1:1" x14ac:dyDescent="0.2">
      <c r="A5" s="34" t="s">
        <v>669</v>
      </c>
    </row>
    <row r="6" spans="1:1" x14ac:dyDescent="0.2">
      <c r="A6" s="34" t="s">
        <v>686</v>
      </c>
    </row>
    <row r="7" spans="1:1" x14ac:dyDescent="0.2">
      <c r="A7" s="34" t="s">
        <v>677</v>
      </c>
    </row>
    <row r="8" spans="1:1" x14ac:dyDescent="0.2">
      <c r="A8" s="34" t="s">
        <v>677</v>
      </c>
    </row>
    <row r="9" spans="1:1" x14ac:dyDescent="0.2">
      <c r="A9" s="34" t="s">
        <v>682</v>
      </c>
    </row>
    <row r="10" spans="1:1" x14ac:dyDescent="0.2">
      <c r="A10" s="34" t="s">
        <v>687</v>
      </c>
    </row>
    <row r="11" spans="1:1" x14ac:dyDescent="0.2">
      <c r="A11" s="34" t="s">
        <v>678</v>
      </c>
    </row>
    <row r="12" spans="1:1" x14ac:dyDescent="0.2">
      <c r="A12" s="34" t="s">
        <v>688</v>
      </c>
    </row>
    <row r="13" spans="1:1" x14ac:dyDescent="0.2">
      <c r="A13" s="34" t="s">
        <v>679</v>
      </c>
    </row>
    <row r="14" spans="1:1" x14ac:dyDescent="0.2">
      <c r="A14" s="34" t="s">
        <v>675</v>
      </c>
    </row>
    <row r="15" spans="1:1" x14ac:dyDescent="0.2">
      <c r="A15" s="34" t="s">
        <v>680</v>
      </c>
    </row>
    <row r="16" spans="1:1" x14ac:dyDescent="0.2">
      <c r="A16" s="34" t="s">
        <v>681</v>
      </c>
    </row>
    <row r="17" spans="1:1" x14ac:dyDescent="0.2">
      <c r="A17" s="34" t="s">
        <v>689</v>
      </c>
    </row>
    <row r="18" spans="1:1" x14ac:dyDescent="0.2">
      <c r="A18" s="34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6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4" t="s">
        <v>672</v>
      </c>
      <c r="B1" s="34" t="s">
        <v>672</v>
      </c>
    </row>
    <row r="2" spans="1:2" x14ac:dyDescent="0.2">
      <c r="A2" s="34" t="s">
        <v>242</v>
      </c>
      <c r="B2" s="34" t="s">
        <v>647</v>
      </c>
    </row>
    <row r="3" spans="1:2" x14ac:dyDescent="0.2">
      <c r="A3" s="34" t="s">
        <v>232</v>
      </c>
      <c r="B3" s="34" t="s">
        <v>643</v>
      </c>
    </row>
    <row r="4" spans="1:2" x14ac:dyDescent="0.2">
      <c r="A4" s="34" t="s">
        <v>231</v>
      </c>
      <c r="B4" s="34" t="s">
        <v>643</v>
      </c>
    </row>
    <row r="5" spans="1:2" x14ac:dyDescent="0.2">
      <c r="A5" s="34" t="s">
        <v>233</v>
      </c>
      <c r="B5" s="34" t="s">
        <v>643</v>
      </c>
    </row>
    <row r="6" spans="1:2" x14ac:dyDescent="0.2">
      <c r="A6" s="34" t="s">
        <v>234</v>
      </c>
      <c r="B6" s="34" t="s">
        <v>643</v>
      </c>
    </row>
    <row r="7" spans="1:2" x14ac:dyDescent="0.2">
      <c r="A7" s="34" t="s">
        <v>235</v>
      </c>
      <c r="B7" s="34" t="s">
        <v>643</v>
      </c>
    </row>
    <row r="8" spans="1:2" x14ac:dyDescent="0.2">
      <c r="A8" s="34" t="s">
        <v>229</v>
      </c>
      <c r="B8" s="34" t="s">
        <v>647</v>
      </c>
    </row>
    <row r="9" spans="1:2" x14ac:dyDescent="0.2">
      <c r="A9" s="34" t="s">
        <v>247</v>
      </c>
      <c r="B9" s="34" t="s">
        <v>643</v>
      </c>
    </row>
    <row r="10" spans="1:2" x14ac:dyDescent="0.2">
      <c r="A10" s="34" t="s">
        <v>245</v>
      </c>
      <c r="B10" s="34" t="s">
        <v>643</v>
      </c>
    </row>
    <row r="11" spans="1:2" x14ac:dyDescent="0.2">
      <c r="A11" s="34" t="s">
        <v>243</v>
      </c>
      <c r="B11" s="34" t="s">
        <v>647</v>
      </c>
    </row>
    <row r="12" spans="1:2" x14ac:dyDescent="0.2">
      <c r="A12" s="34" t="s">
        <v>251</v>
      </c>
      <c r="B12" s="34" t="s">
        <v>643</v>
      </c>
    </row>
    <row r="13" spans="1:2" x14ac:dyDescent="0.2">
      <c r="A13" s="34" t="s">
        <v>252</v>
      </c>
      <c r="B13" s="34" t="s">
        <v>643</v>
      </c>
    </row>
    <row r="14" spans="1:2" x14ac:dyDescent="0.2">
      <c r="A14" s="34" t="s">
        <v>237</v>
      </c>
      <c r="B14" s="34" t="s">
        <v>643</v>
      </c>
    </row>
    <row r="15" spans="1:2" x14ac:dyDescent="0.2">
      <c r="A15" s="34" t="s">
        <v>238</v>
      </c>
      <c r="B15" s="34" t="s">
        <v>643</v>
      </c>
    </row>
    <row r="16" spans="1:2" x14ac:dyDescent="0.2">
      <c r="A16" s="34" t="s">
        <v>536</v>
      </c>
      <c r="B16" s="34" t="s">
        <v>634</v>
      </c>
    </row>
    <row r="17" spans="1:2" x14ac:dyDescent="0.2">
      <c r="A17" s="34" t="s">
        <v>240</v>
      </c>
      <c r="B17" s="34" t="s">
        <v>634</v>
      </c>
    </row>
    <row r="18" spans="1:2" x14ac:dyDescent="0.2">
      <c r="A18" s="34" t="s">
        <v>239</v>
      </c>
      <c r="B18" s="34" t="s">
        <v>634</v>
      </c>
    </row>
    <row r="19" spans="1:2" x14ac:dyDescent="0.2">
      <c r="A19" s="34" t="s">
        <v>230</v>
      </c>
      <c r="B19" s="34" t="s">
        <v>634</v>
      </c>
    </row>
    <row r="20" spans="1:2" x14ac:dyDescent="0.2">
      <c r="A20" s="34" t="s">
        <v>236</v>
      </c>
      <c r="B20" s="34" t="s">
        <v>643</v>
      </c>
    </row>
    <row r="21" spans="1:2" x14ac:dyDescent="0.2">
      <c r="A21" s="34" t="s">
        <v>246</v>
      </c>
      <c r="B21" s="34" t="s">
        <v>643</v>
      </c>
    </row>
    <row r="22" spans="1:2" x14ac:dyDescent="0.2">
      <c r="A22" s="34" t="s">
        <v>250</v>
      </c>
      <c r="B22" s="34" t="s">
        <v>643</v>
      </c>
    </row>
    <row r="23" spans="1:2" x14ac:dyDescent="0.2">
      <c r="A23" s="34" t="s">
        <v>248</v>
      </c>
      <c r="B23" s="34" t="s">
        <v>643</v>
      </c>
    </row>
    <row r="24" spans="1:2" x14ac:dyDescent="0.2">
      <c r="A24" s="34" t="s">
        <v>244</v>
      </c>
      <c r="B24" s="34" t="s">
        <v>634</v>
      </c>
    </row>
    <row r="25" spans="1:2" x14ac:dyDescent="0.2">
      <c r="A25" s="34" t="s">
        <v>249</v>
      </c>
      <c r="B25" s="34" t="s">
        <v>634</v>
      </c>
    </row>
    <row r="26" spans="1:2" x14ac:dyDescent="0.2">
      <c r="A26" s="34" t="s">
        <v>241</v>
      </c>
      <c r="B26" s="3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47</cp:revision>
  <dcterms:created xsi:type="dcterms:W3CDTF">2020-12-13T08:44:49Z</dcterms:created>
  <dcterms:modified xsi:type="dcterms:W3CDTF">2021-03-22T08:30:13Z</dcterms:modified>
  <dc:language>en-US</dc:language>
</cp:coreProperties>
</file>