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arsenijkadaner/Yandex.Disk.localized/master/code/git/2020.10-umalat/umalat/app/data/static/samples/inputs/mozzarella/"/>
    </mc:Choice>
  </mc:AlternateContent>
  <xr:revisionPtr revIDLastSave="0" documentId="13_ncr:1_{6EFF7934-8F2C-EC4A-89D0-890053DC8C05}" xr6:coauthVersionLast="46" xr6:coauthVersionMax="46" xr10:uidLastSave="{00000000-0000-0000-0000-000000000000}"/>
  <bookViews>
    <workbookView xWindow="0" yWindow="500" windowWidth="28800" windowHeight="17500" tabRatio="500" activeTab="3" xr2:uid="{00000000-000D-0000-FFFF-FFFF00000000}"/>
  </bookViews>
  <sheets>
    <sheet name="файл остатки" sheetId="1" r:id="rId1"/>
    <sheet name="планирование суточное" sheetId="2" r:id="rId2"/>
    <sheet name="Вода" sheetId="3" r:id="rId3"/>
    <sheet name="Соль" sheetId="4" r:id="rId4"/>
    <sheet name="Мойки" sheetId="5" state="hidden" r:id="rId5"/>
    <sheet name="Дополнительная фасовка" sheetId="6" r:id="rId6"/>
    <sheet name="Расписание" sheetId="7" r:id="rId7"/>
    <sheet name="Форм фактор плавления" sheetId="8" state="hidden" r:id="rId8"/>
    <sheet name="Вода SKU" sheetId="9" state="hidden" r:id="rId9"/>
    <sheet name="Соль SKU" sheetId="10" state="hidden" r:id="rId10"/>
    <sheet name="Типы варок" sheetId="11" state="hidden" r:id="rId11"/>
  </sheets>
  <definedNames>
    <definedName name="Water_SKU">'Вода SKU'!$A$1:$A$100</definedName>
  </definedNames>
  <calcPr calcId="191029" iterateDelta="1E-4"/>
</workbook>
</file>

<file path=xl/calcChain.xml><?xml version="1.0" encoding="utf-8"?>
<calcChain xmlns="http://schemas.openxmlformats.org/spreadsheetml/2006/main">
  <c r="X82" i="4" l="1"/>
  <c r="N82" i="4" s="1"/>
  <c r="V82" i="4"/>
  <c r="U82" i="4"/>
  <c r="T82" i="4"/>
  <c r="R82" i="4"/>
  <c r="Q82" i="4"/>
  <c r="P82" i="4"/>
  <c r="J82" i="4"/>
  <c r="X81" i="4"/>
  <c r="N81" i="4" s="1"/>
  <c r="V81" i="4"/>
  <c r="U81" i="4"/>
  <c r="T81" i="4"/>
  <c r="R81" i="4"/>
  <c r="Q81" i="4"/>
  <c r="P81" i="4"/>
  <c r="J81" i="4"/>
  <c r="X80" i="4"/>
  <c r="N80" i="4" s="1"/>
  <c r="V80" i="4"/>
  <c r="U80" i="4"/>
  <c r="T80" i="4"/>
  <c r="R80" i="4"/>
  <c r="Q80" i="4"/>
  <c r="P80" i="4"/>
  <c r="J80" i="4"/>
  <c r="X79" i="4"/>
  <c r="N79" i="4" s="1"/>
  <c r="V79" i="4"/>
  <c r="U79" i="4"/>
  <c r="T79" i="4"/>
  <c r="R79" i="4"/>
  <c r="Q79" i="4"/>
  <c r="P79" i="4"/>
  <c r="J79" i="4"/>
  <c r="X78" i="4"/>
  <c r="N78" i="4" s="1"/>
  <c r="V78" i="4"/>
  <c r="U78" i="4"/>
  <c r="T78" i="4"/>
  <c r="R78" i="4"/>
  <c r="Q78" i="4"/>
  <c r="P78" i="4"/>
  <c r="J78" i="4"/>
  <c r="X77" i="4"/>
  <c r="N77" i="4" s="1"/>
  <c r="V77" i="4"/>
  <c r="U77" i="4"/>
  <c r="T77" i="4"/>
  <c r="R77" i="4"/>
  <c r="Q77" i="4"/>
  <c r="P77" i="4"/>
  <c r="J77" i="4"/>
  <c r="X76" i="4"/>
  <c r="N76" i="4" s="1"/>
  <c r="V76" i="4"/>
  <c r="U76" i="4"/>
  <c r="T76" i="4"/>
  <c r="R76" i="4"/>
  <c r="Q76" i="4"/>
  <c r="P76" i="4"/>
  <c r="J76" i="4"/>
  <c r="X75" i="4"/>
  <c r="N75" i="4" s="1"/>
  <c r="V75" i="4"/>
  <c r="U75" i="4"/>
  <c r="T75" i="4"/>
  <c r="R75" i="4"/>
  <c r="Q75" i="4"/>
  <c r="P75" i="4"/>
  <c r="J75" i="4"/>
  <c r="X74" i="4"/>
  <c r="N74" i="4" s="1"/>
  <c r="V74" i="4"/>
  <c r="U74" i="4"/>
  <c r="T74" i="4"/>
  <c r="R74" i="4"/>
  <c r="Q74" i="4"/>
  <c r="P74" i="4"/>
  <c r="J74" i="4"/>
  <c r="X73" i="4"/>
  <c r="N73" i="4" s="1"/>
  <c r="V73" i="4"/>
  <c r="U73" i="4"/>
  <c r="T73" i="4"/>
  <c r="R73" i="4"/>
  <c r="Q73" i="4"/>
  <c r="P73" i="4"/>
  <c r="J73" i="4"/>
  <c r="X72" i="4"/>
  <c r="N72" i="4" s="1"/>
  <c r="V72" i="4"/>
  <c r="U72" i="4"/>
  <c r="T72" i="4"/>
  <c r="R72" i="4"/>
  <c r="Q72" i="4"/>
  <c r="P72" i="4"/>
  <c r="J72" i="4"/>
  <c r="X71" i="4"/>
  <c r="N71" i="4" s="1"/>
  <c r="V71" i="4"/>
  <c r="U71" i="4"/>
  <c r="T71" i="4"/>
  <c r="R71" i="4"/>
  <c r="Q71" i="4"/>
  <c r="P71" i="4"/>
  <c r="J71" i="4"/>
  <c r="X70" i="4"/>
  <c r="N70" i="4" s="1"/>
  <c r="V70" i="4"/>
  <c r="U70" i="4"/>
  <c r="T70" i="4"/>
  <c r="R70" i="4"/>
  <c r="Q70" i="4"/>
  <c r="P70" i="4"/>
  <c r="J70" i="4"/>
  <c r="X69" i="4"/>
  <c r="N69" i="4" s="1"/>
  <c r="V69" i="4"/>
  <c r="U69" i="4"/>
  <c r="T69" i="4"/>
  <c r="R69" i="4"/>
  <c r="Q69" i="4"/>
  <c r="P69" i="4"/>
  <c r="J69" i="4"/>
  <c r="X68" i="4"/>
  <c r="N68" i="4" s="1"/>
  <c r="V68" i="4"/>
  <c r="U68" i="4"/>
  <c r="T68" i="4"/>
  <c r="R68" i="4"/>
  <c r="Q68" i="4"/>
  <c r="P68" i="4"/>
  <c r="J68" i="4"/>
  <c r="X67" i="4"/>
  <c r="N67" i="4" s="1"/>
  <c r="V67" i="4"/>
  <c r="U67" i="4"/>
  <c r="T67" i="4"/>
  <c r="R67" i="4"/>
  <c r="Q67" i="4"/>
  <c r="P67" i="4"/>
  <c r="J67" i="4"/>
  <c r="X66" i="4"/>
  <c r="N66" i="4" s="1"/>
  <c r="V66" i="4"/>
  <c r="U66" i="4"/>
  <c r="T66" i="4"/>
  <c r="R66" i="4"/>
  <c r="Q66" i="4"/>
  <c r="P66" i="4"/>
  <c r="J66" i="4"/>
  <c r="X65" i="4"/>
  <c r="N65" i="4" s="1"/>
  <c r="V65" i="4"/>
  <c r="U65" i="4"/>
  <c r="T65" i="4"/>
  <c r="R65" i="4"/>
  <c r="Q65" i="4"/>
  <c r="P65" i="4"/>
  <c r="J65" i="4"/>
  <c r="X64" i="4"/>
  <c r="N64" i="4" s="1"/>
  <c r="V64" i="4"/>
  <c r="U64" i="4"/>
  <c r="T64" i="4"/>
  <c r="R64" i="4"/>
  <c r="Q64" i="4"/>
  <c r="P64" i="4"/>
  <c r="J64" i="4"/>
  <c r="X63" i="4"/>
  <c r="N63" i="4" s="1"/>
  <c r="V63" i="4"/>
  <c r="U63" i="4"/>
  <c r="T63" i="4"/>
  <c r="R63" i="4"/>
  <c r="Q63" i="4"/>
  <c r="P63" i="4"/>
  <c r="J63" i="4"/>
  <c r="X62" i="4"/>
  <c r="N62" i="4" s="1"/>
  <c r="V62" i="4"/>
  <c r="U62" i="4"/>
  <c r="T62" i="4"/>
  <c r="R62" i="4"/>
  <c r="Q62" i="4"/>
  <c r="P62" i="4"/>
  <c r="J62" i="4"/>
  <c r="X61" i="4"/>
  <c r="N61" i="4" s="1"/>
  <c r="V61" i="4"/>
  <c r="U61" i="4"/>
  <c r="T61" i="4"/>
  <c r="R61" i="4"/>
  <c r="Q61" i="4"/>
  <c r="P61" i="4"/>
  <c r="J61" i="4"/>
  <c r="X60" i="4"/>
  <c r="N60" i="4" s="1"/>
  <c r="V60" i="4"/>
  <c r="U60" i="4"/>
  <c r="T60" i="4"/>
  <c r="R60" i="4"/>
  <c r="Q60" i="4"/>
  <c r="P60" i="4"/>
  <c r="J60" i="4"/>
  <c r="X59" i="4"/>
  <c r="N59" i="4" s="1"/>
  <c r="V59" i="4"/>
  <c r="U59" i="4"/>
  <c r="T59" i="4"/>
  <c r="R59" i="4"/>
  <c r="Q59" i="4"/>
  <c r="P59" i="4"/>
  <c r="J59" i="4"/>
  <c r="X58" i="4"/>
  <c r="N58" i="4" s="1"/>
  <c r="V58" i="4"/>
  <c r="U58" i="4"/>
  <c r="T58" i="4"/>
  <c r="R58" i="4"/>
  <c r="Q58" i="4"/>
  <c r="P58" i="4"/>
  <c r="J58" i="4"/>
  <c r="X57" i="4"/>
  <c r="N57" i="4" s="1"/>
  <c r="V57" i="4"/>
  <c r="U57" i="4"/>
  <c r="T57" i="4"/>
  <c r="R57" i="4"/>
  <c r="Q57" i="4"/>
  <c r="P57" i="4"/>
  <c r="J57" i="4"/>
  <c r="X56" i="4"/>
  <c r="N56" i="4" s="1"/>
  <c r="V56" i="4"/>
  <c r="U56" i="4"/>
  <c r="T56" i="4"/>
  <c r="R56" i="4"/>
  <c r="Q56" i="4"/>
  <c r="P56" i="4"/>
  <c r="J56" i="4"/>
  <c r="X55" i="4"/>
  <c r="N55" i="4" s="1"/>
  <c r="V55" i="4"/>
  <c r="U55" i="4"/>
  <c r="T55" i="4"/>
  <c r="R55" i="4"/>
  <c r="Q55" i="4"/>
  <c r="P55" i="4"/>
  <c r="J55" i="4"/>
  <c r="X54" i="4"/>
  <c r="N54" i="4" s="1"/>
  <c r="V54" i="4"/>
  <c r="U54" i="4"/>
  <c r="T54" i="4"/>
  <c r="R54" i="4"/>
  <c r="Q54" i="4"/>
  <c r="P54" i="4"/>
  <c r="J54" i="4"/>
  <c r="X53" i="4"/>
  <c r="N53" i="4" s="1"/>
  <c r="V53" i="4"/>
  <c r="U53" i="4"/>
  <c r="T53" i="4"/>
  <c r="R53" i="4"/>
  <c r="Q53" i="4"/>
  <c r="P53" i="4"/>
  <c r="J53" i="4"/>
  <c r="X52" i="4"/>
  <c r="N52" i="4" s="1"/>
  <c r="V52" i="4"/>
  <c r="U52" i="4"/>
  <c r="T52" i="4"/>
  <c r="R52" i="4"/>
  <c r="Q52" i="4"/>
  <c r="P52" i="4"/>
  <c r="J52" i="4"/>
  <c r="X51" i="4"/>
  <c r="N51" i="4" s="1"/>
  <c r="V51" i="4"/>
  <c r="U51" i="4"/>
  <c r="T51" i="4"/>
  <c r="R51" i="4"/>
  <c r="Q51" i="4"/>
  <c r="P51" i="4"/>
  <c r="J51" i="4"/>
  <c r="X50" i="4"/>
  <c r="N50" i="4" s="1"/>
  <c r="V50" i="4"/>
  <c r="U50" i="4"/>
  <c r="T50" i="4"/>
  <c r="R50" i="4"/>
  <c r="Q50" i="4"/>
  <c r="P50" i="4"/>
  <c r="J50" i="4"/>
  <c r="X49" i="4"/>
  <c r="N49" i="4" s="1"/>
  <c r="V49" i="4"/>
  <c r="U49" i="4"/>
  <c r="T49" i="4"/>
  <c r="R49" i="4"/>
  <c r="Q49" i="4"/>
  <c r="P49" i="4"/>
  <c r="J49" i="4"/>
  <c r="X48" i="4"/>
  <c r="N48" i="4" s="1"/>
  <c r="V48" i="4"/>
  <c r="U48" i="4"/>
  <c r="T48" i="4"/>
  <c r="R48" i="4"/>
  <c r="Q48" i="4"/>
  <c r="P48" i="4"/>
  <c r="J48" i="4"/>
  <c r="X47" i="4"/>
  <c r="N47" i="4" s="1"/>
  <c r="V47" i="4"/>
  <c r="U47" i="4"/>
  <c r="T47" i="4"/>
  <c r="R47" i="4"/>
  <c r="Q47" i="4"/>
  <c r="P47" i="4"/>
  <c r="J47" i="4"/>
  <c r="X46" i="4"/>
  <c r="N46" i="4" s="1"/>
  <c r="V46" i="4"/>
  <c r="U46" i="4"/>
  <c r="T46" i="4"/>
  <c r="R46" i="4"/>
  <c r="Q46" i="4"/>
  <c r="P46" i="4"/>
  <c r="J46" i="4"/>
  <c r="X45" i="4"/>
  <c r="N45" i="4" s="1"/>
  <c r="V45" i="4"/>
  <c r="U45" i="4"/>
  <c r="T45" i="4"/>
  <c r="R45" i="4"/>
  <c r="Q45" i="4"/>
  <c r="P45" i="4"/>
  <c r="J45" i="4"/>
  <c r="X44" i="4"/>
  <c r="N44" i="4" s="1"/>
  <c r="V44" i="4"/>
  <c r="U44" i="4"/>
  <c r="T44" i="4"/>
  <c r="R44" i="4"/>
  <c r="Q44" i="4"/>
  <c r="P44" i="4"/>
  <c r="J44" i="4"/>
  <c r="X43" i="4"/>
  <c r="N43" i="4" s="1"/>
  <c r="V43" i="4"/>
  <c r="U43" i="4"/>
  <c r="T43" i="4"/>
  <c r="R43" i="4"/>
  <c r="Q43" i="4"/>
  <c r="P43" i="4"/>
  <c r="J43" i="4"/>
  <c r="X42" i="4"/>
  <c r="N42" i="4" s="1"/>
  <c r="V42" i="4"/>
  <c r="U42" i="4"/>
  <c r="T42" i="4"/>
  <c r="R42" i="4"/>
  <c r="Q42" i="4"/>
  <c r="P42" i="4"/>
  <c r="J42" i="4"/>
  <c r="X41" i="4"/>
  <c r="N41" i="4" s="1"/>
  <c r="V41" i="4"/>
  <c r="U41" i="4"/>
  <c r="T41" i="4"/>
  <c r="R41" i="4"/>
  <c r="Q41" i="4"/>
  <c r="P41" i="4"/>
  <c r="J41" i="4"/>
  <c r="X40" i="4"/>
  <c r="N40" i="4" s="1"/>
  <c r="V40" i="4"/>
  <c r="U40" i="4"/>
  <c r="T40" i="4"/>
  <c r="R40" i="4"/>
  <c r="Q40" i="4"/>
  <c r="P40" i="4"/>
  <c r="J40" i="4"/>
  <c r="X39" i="4"/>
  <c r="N39" i="4" s="1"/>
  <c r="V39" i="4"/>
  <c r="U39" i="4"/>
  <c r="T39" i="4"/>
  <c r="R39" i="4"/>
  <c r="Q39" i="4"/>
  <c r="P39" i="4"/>
  <c r="J39" i="4"/>
  <c r="X38" i="4"/>
  <c r="N38" i="4" s="1"/>
  <c r="V38" i="4"/>
  <c r="U38" i="4"/>
  <c r="T38" i="4"/>
  <c r="R38" i="4"/>
  <c r="Q38" i="4"/>
  <c r="P38" i="4"/>
  <c r="J38" i="4"/>
  <c r="X37" i="4"/>
  <c r="N37" i="4" s="1"/>
  <c r="V37" i="4"/>
  <c r="U37" i="4"/>
  <c r="T37" i="4"/>
  <c r="R37" i="4"/>
  <c r="Q37" i="4"/>
  <c r="P37" i="4"/>
  <c r="J37" i="4"/>
  <c r="X36" i="4"/>
  <c r="N36" i="4" s="1"/>
  <c r="V36" i="4"/>
  <c r="U36" i="4"/>
  <c r="T36" i="4"/>
  <c r="R36" i="4"/>
  <c r="Q36" i="4"/>
  <c r="P36" i="4"/>
  <c r="J36" i="4"/>
  <c r="X35" i="4"/>
  <c r="N35" i="4" s="1"/>
  <c r="V35" i="4"/>
  <c r="U35" i="4"/>
  <c r="T35" i="4"/>
  <c r="R35" i="4"/>
  <c r="Q35" i="4"/>
  <c r="P35" i="4"/>
  <c r="J35" i="4"/>
  <c r="X34" i="4"/>
  <c r="N34" i="4" s="1"/>
  <c r="V34" i="4"/>
  <c r="U34" i="4"/>
  <c r="T34" i="4"/>
  <c r="R34" i="4"/>
  <c r="Q34" i="4"/>
  <c r="P34" i="4"/>
  <c r="J34" i="4"/>
  <c r="X33" i="4"/>
  <c r="N33" i="4" s="1"/>
  <c r="V33" i="4"/>
  <c r="U33" i="4"/>
  <c r="T33" i="4"/>
  <c r="R33" i="4"/>
  <c r="Q33" i="4"/>
  <c r="P33" i="4"/>
  <c r="J33" i="4"/>
  <c r="X32" i="4"/>
  <c r="N32" i="4" s="1"/>
  <c r="V32" i="4"/>
  <c r="U32" i="4"/>
  <c r="T32" i="4"/>
  <c r="R32" i="4"/>
  <c r="Q32" i="4"/>
  <c r="P32" i="4"/>
  <c r="J32" i="4"/>
  <c r="X31" i="4"/>
  <c r="N31" i="4" s="1"/>
  <c r="V31" i="4"/>
  <c r="U31" i="4"/>
  <c r="T31" i="4"/>
  <c r="R31" i="4"/>
  <c r="Q31" i="4"/>
  <c r="P31" i="4"/>
  <c r="J31" i="4"/>
  <c r="X30" i="4"/>
  <c r="N30" i="4" s="1"/>
  <c r="V30" i="4"/>
  <c r="U30" i="4"/>
  <c r="T30" i="4"/>
  <c r="R30" i="4"/>
  <c r="Q30" i="4"/>
  <c r="P30" i="4"/>
  <c r="J30" i="4"/>
  <c r="X29" i="4"/>
  <c r="N29" i="4" s="1"/>
  <c r="V29" i="4"/>
  <c r="U29" i="4"/>
  <c r="T29" i="4"/>
  <c r="R29" i="4"/>
  <c r="Q29" i="4"/>
  <c r="P29" i="4"/>
  <c r="J29" i="4"/>
  <c r="X28" i="4"/>
  <c r="N28" i="4" s="1"/>
  <c r="V28" i="4"/>
  <c r="U28" i="4"/>
  <c r="T28" i="4"/>
  <c r="R28" i="4"/>
  <c r="Q28" i="4"/>
  <c r="P28" i="4"/>
  <c r="J28" i="4"/>
  <c r="X27" i="4"/>
  <c r="N27" i="4" s="1"/>
  <c r="V27" i="4"/>
  <c r="U27" i="4"/>
  <c r="T27" i="4"/>
  <c r="R27" i="4"/>
  <c r="Q27" i="4"/>
  <c r="P27" i="4"/>
  <c r="J27" i="4"/>
  <c r="X26" i="4"/>
  <c r="N26" i="4" s="1"/>
  <c r="V26" i="4"/>
  <c r="U26" i="4"/>
  <c r="T26" i="4"/>
  <c r="R26" i="4"/>
  <c r="Q26" i="4"/>
  <c r="P26" i="4"/>
  <c r="J26" i="4"/>
  <c r="X25" i="4"/>
  <c r="N25" i="4" s="1"/>
  <c r="V25" i="4"/>
  <c r="U25" i="4"/>
  <c r="T25" i="4"/>
  <c r="R25" i="4"/>
  <c r="Q25" i="4"/>
  <c r="P25" i="4"/>
  <c r="J25" i="4"/>
  <c r="X24" i="4"/>
  <c r="N24" i="4" s="1"/>
  <c r="V24" i="4"/>
  <c r="U24" i="4"/>
  <c r="T24" i="4"/>
  <c r="R24" i="4"/>
  <c r="Q24" i="4"/>
  <c r="P24" i="4"/>
  <c r="J24" i="4"/>
  <c r="X23" i="4"/>
  <c r="N23" i="4" s="1"/>
  <c r="V23" i="4"/>
  <c r="U23" i="4"/>
  <c r="T23" i="4"/>
  <c r="R23" i="4"/>
  <c r="Q23" i="4"/>
  <c r="P23" i="4"/>
  <c r="J23" i="4"/>
  <c r="X22" i="4"/>
  <c r="N22" i="4" s="1"/>
  <c r="V22" i="4"/>
  <c r="U22" i="4"/>
  <c r="T22" i="4"/>
  <c r="R22" i="4"/>
  <c r="Q22" i="4"/>
  <c r="P22" i="4"/>
  <c r="J22" i="4"/>
  <c r="X21" i="4"/>
  <c r="N21" i="4" s="1"/>
  <c r="V21" i="4"/>
  <c r="U21" i="4"/>
  <c r="T21" i="4"/>
  <c r="R21" i="4"/>
  <c r="Q21" i="4"/>
  <c r="P21" i="4"/>
  <c r="J21" i="4"/>
  <c r="X20" i="4"/>
  <c r="N20" i="4" s="1"/>
  <c r="V20" i="4"/>
  <c r="U20" i="4"/>
  <c r="T20" i="4"/>
  <c r="R20" i="4"/>
  <c r="Q20" i="4"/>
  <c r="P20" i="4"/>
  <c r="J20" i="4"/>
  <c r="X19" i="4"/>
  <c r="N19" i="4" s="1"/>
  <c r="V19" i="4"/>
  <c r="U19" i="4"/>
  <c r="T19" i="4"/>
  <c r="R19" i="4"/>
  <c r="Q19" i="4"/>
  <c r="P19" i="4"/>
  <c r="J19" i="4"/>
  <c r="X18" i="4"/>
  <c r="N18" i="4" s="1"/>
  <c r="V18" i="4"/>
  <c r="U18" i="4"/>
  <c r="T18" i="4"/>
  <c r="R18" i="4"/>
  <c r="Q18" i="4"/>
  <c r="P18" i="4"/>
  <c r="J18" i="4"/>
  <c r="X17" i="4"/>
  <c r="N17" i="4" s="1"/>
  <c r="V17" i="4"/>
  <c r="U17" i="4"/>
  <c r="T17" i="4"/>
  <c r="R17" i="4"/>
  <c r="Q17" i="4"/>
  <c r="P17" i="4"/>
  <c r="J17" i="4"/>
  <c r="X16" i="4"/>
  <c r="N16" i="4" s="1"/>
  <c r="V16" i="4"/>
  <c r="U16" i="4"/>
  <c r="T16" i="4"/>
  <c r="R16" i="4"/>
  <c r="Q16" i="4"/>
  <c r="P16" i="4"/>
  <c r="J16" i="4"/>
  <c r="X15" i="4"/>
  <c r="N15" i="4" s="1"/>
  <c r="V15" i="4"/>
  <c r="U15" i="4"/>
  <c r="T15" i="4"/>
  <c r="R15" i="4"/>
  <c r="Q15" i="4"/>
  <c r="P15" i="4"/>
  <c r="J15" i="4"/>
  <c r="X14" i="4"/>
  <c r="N14" i="4" s="1"/>
  <c r="V14" i="4"/>
  <c r="U14" i="4"/>
  <c r="T14" i="4"/>
  <c r="R14" i="4"/>
  <c r="Q14" i="4"/>
  <c r="P14" i="4"/>
  <c r="J14" i="4"/>
  <c r="X13" i="4"/>
  <c r="N13" i="4" s="1"/>
  <c r="V13" i="4"/>
  <c r="U13" i="4"/>
  <c r="T13" i="4"/>
  <c r="R13" i="4"/>
  <c r="Q13" i="4"/>
  <c r="P13" i="4"/>
  <c r="J13" i="4"/>
  <c r="X12" i="4"/>
  <c r="N12" i="4" s="1"/>
  <c r="V12" i="4"/>
  <c r="U12" i="4"/>
  <c r="T12" i="4"/>
  <c r="R12" i="4"/>
  <c r="Q12" i="4"/>
  <c r="P12" i="4"/>
  <c r="J12" i="4"/>
  <c r="X11" i="4"/>
  <c r="N11" i="4" s="1"/>
  <c r="V11" i="4"/>
  <c r="U11" i="4"/>
  <c r="T11" i="4"/>
  <c r="R11" i="4"/>
  <c r="Q11" i="4"/>
  <c r="P11" i="4"/>
  <c r="J11" i="4"/>
  <c r="X10" i="4"/>
  <c r="N10" i="4" s="1"/>
  <c r="V10" i="4"/>
  <c r="U10" i="4"/>
  <c r="T10" i="4"/>
  <c r="R10" i="4"/>
  <c r="Q10" i="4"/>
  <c r="P10" i="4"/>
  <c r="J10" i="4"/>
  <c r="X9" i="4"/>
  <c r="N9" i="4" s="1"/>
  <c r="V9" i="4"/>
  <c r="U9" i="4"/>
  <c r="T9" i="4"/>
  <c r="R9" i="4"/>
  <c r="Q9" i="4"/>
  <c r="P9" i="4"/>
  <c r="J9" i="4"/>
  <c r="X8" i="4"/>
  <c r="N8" i="4" s="1"/>
  <c r="V8" i="4"/>
  <c r="U8" i="4"/>
  <c r="T8" i="4"/>
  <c r="R8" i="4"/>
  <c r="Q8" i="4"/>
  <c r="P8" i="4"/>
  <c r="J8" i="4"/>
  <c r="X7" i="4"/>
  <c r="N7" i="4" s="1"/>
  <c r="V7" i="4"/>
  <c r="U7" i="4"/>
  <c r="T7" i="4"/>
  <c r="R7" i="4"/>
  <c r="Q7" i="4"/>
  <c r="P7" i="4"/>
  <c r="J7" i="4"/>
  <c r="X6" i="4"/>
  <c r="N6" i="4" s="1"/>
  <c r="V6" i="4"/>
  <c r="U6" i="4"/>
  <c r="T6" i="4"/>
  <c r="R6" i="4"/>
  <c r="Q6" i="4"/>
  <c r="P6" i="4"/>
  <c r="J6" i="4"/>
  <c r="X5" i="4"/>
  <c r="N5" i="4" s="1"/>
  <c r="V5" i="4"/>
  <c r="U5" i="4"/>
  <c r="T5" i="4"/>
  <c r="R5" i="4"/>
  <c r="Q5" i="4"/>
  <c r="P5" i="4"/>
  <c r="J5" i="4"/>
  <c r="X4" i="4"/>
  <c r="V4" i="4"/>
  <c r="U4" i="4"/>
  <c r="T4" i="4"/>
  <c r="R4" i="4"/>
  <c r="Q4" i="4"/>
  <c r="P4" i="4"/>
  <c r="J4" i="4"/>
  <c r="X3" i="4"/>
  <c r="N3" i="4" s="1"/>
  <c r="V3" i="4"/>
  <c r="U3" i="4"/>
  <c r="T3" i="4"/>
  <c r="R3" i="4"/>
  <c r="Q3" i="4"/>
  <c r="P3" i="4"/>
  <c r="J3" i="4"/>
  <c r="X2" i="4"/>
  <c r="N2" i="4" s="1"/>
  <c r="V2" i="4"/>
  <c r="U2" i="4"/>
  <c r="T2" i="4"/>
  <c r="R2" i="4"/>
  <c r="Q2" i="4"/>
  <c r="P2" i="4"/>
  <c r="J2" i="4"/>
  <c r="X106" i="3"/>
  <c r="N106" i="3" s="1"/>
  <c r="V106" i="3"/>
  <c r="U106" i="3"/>
  <c r="T106" i="3"/>
  <c r="R106" i="3"/>
  <c r="Q106" i="3"/>
  <c r="P106" i="3"/>
  <c r="J106" i="3"/>
  <c r="X105" i="3"/>
  <c r="N105" i="3" s="1"/>
  <c r="V105" i="3"/>
  <c r="U105" i="3"/>
  <c r="T105" i="3"/>
  <c r="R105" i="3"/>
  <c r="Q105" i="3"/>
  <c r="P105" i="3"/>
  <c r="J105" i="3"/>
  <c r="X104" i="3"/>
  <c r="N104" i="3" s="1"/>
  <c r="V104" i="3"/>
  <c r="U104" i="3"/>
  <c r="T104" i="3"/>
  <c r="R104" i="3"/>
  <c r="Q104" i="3"/>
  <c r="P104" i="3"/>
  <c r="J104" i="3"/>
  <c r="X103" i="3"/>
  <c r="N103" i="3" s="1"/>
  <c r="V103" i="3"/>
  <c r="U103" i="3"/>
  <c r="T103" i="3"/>
  <c r="R103" i="3"/>
  <c r="Q103" i="3"/>
  <c r="P103" i="3"/>
  <c r="J103" i="3"/>
  <c r="X102" i="3"/>
  <c r="N102" i="3" s="1"/>
  <c r="V102" i="3"/>
  <c r="U102" i="3"/>
  <c r="T102" i="3"/>
  <c r="R102" i="3"/>
  <c r="Q102" i="3"/>
  <c r="P102" i="3"/>
  <c r="J102" i="3"/>
  <c r="X101" i="3"/>
  <c r="N101" i="3" s="1"/>
  <c r="V101" i="3"/>
  <c r="U101" i="3"/>
  <c r="T101" i="3"/>
  <c r="R101" i="3"/>
  <c r="Q101" i="3"/>
  <c r="P101" i="3"/>
  <c r="J101" i="3"/>
  <c r="X100" i="3"/>
  <c r="N100" i="3" s="1"/>
  <c r="V100" i="3"/>
  <c r="U100" i="3"/>
  <c r="T100" i="3"/>
  <c r="R100" i="3"/>
  <c r="Q100" i="3"/>
  <c r="P100" i="3"/>
  <c r="J100" i="3"/>
  <c r="X99" i="3"/>
  <c r="N99" i="3" s="1"/>
  <c r="V99" i="3"/>
  <c r="U99" i="3"/>
  <c r="T99" i="3"/>
  <c r="R99" i="3"/>
  <c r="Q99" i="3"/>
  <c r="P99" i="3"/>
  <c r="J99" i="3"/>
  <c r="X98" i="3"/>
  <c r="N98" i="3" s="1"/>
  <c r="V98" i="3"/>
  <c r="U98" i="3"/>
  <c r="T98" i="3"/>
  <c r="R98" i="3"/>
  <c r="Q98" i="3"/>
  <c r="P98" i="3"/>
  <c r="J98" i="3"/>
  <c r="X97" i="3"/>
  <c r="N97" i="3" s="1"/>
  <c r="V97" i="3"/>
  <c r="U97" i="3"/>
  <c r="T97" i="3"/>
  <c r="R97" i="3"/>
  <c r="Q97" i="3"/>
  <c r="P97" i="3"/>
  <c r="J97" i="3"/>
  <c r="X96" i="3"/>
  <c r="N96" i="3" s="1"/>
  <c r="V96" i="3"/>
  <c r="U96" i="3"/>
  <c r="T96" i="3"/>
  <c r="R96" i="3"/>
  <c r="Q96" i="3"/>
  <c r="P96" i="3"/>
  <c r="J96" i="3"/>
  <c r="X95" i="3"/>
  <c r="N95" i="3" s="1"/>
  <c r="V95" i="3"/>
  <c r="U95" i="3"/>
  <c r="T95" i="3"/>
  <c r="R95" i="3"/>
  <c r="Q95" i="3"/>
  <c r="P95" i="3"/>
  <c r="J95" i="3"/>
  <c r="X94" i="3"/>
  <c r="N94" i="3" s="1"/>
  <c r="V94" i="3"/>
  <c r="U94" i="3"/>
  <c r="T94" i="3"/>
  <c r="R94" i="3"/>
  <c r="Q94" i="3"/>
  <c r="P94" i="3"/>
  <c r="J94" i="3"/>
  <c r="X93" i="3"/>
  <c r="N93" i="3" s="1"/>
  <c r="V93" i="3"/>
  <c r="U93" i="3"/>
  <c r="T93" i="3"/>
  <c r="R93" i="3"/>
  <c r="Q93" i="3"/>
  <c r="P93" i="3"/>
  <c r="J93" i="3"/>
  <c r="X92" i="3"/>
  <c r="N92" i="3" s="1"/>
  <c r="V92" i="3"/>
  <c r="U92" i="3"/>
  <c r="T92" i="3"/>
  <c r="R92" i="3"/>
  <c r="Q92" i="3"/>
  <c r="P92" i="3"/>
  <c r="J92" i="3"/>
  <c r="X91" i="3"/>
  <c r="N91" i="3" s="1"/>
  <c r="V91" i="3"/>
  <c r="U91" i="3"/>
  <c r="T91" i="3"/>
  <c r="R91" i="3"/>
  <c r="Q91" i="3"/>
  <c r="P91" i="3"/>
  <c r="J91" i="3"/>
  <c r="X90" i="3"/>
  <c r="N90" i="3" s="1"/>
  <c r="V90" i="3"/>
  <c r="U90" i="3"/>
  <c r="T90" i="3"/>
  <c r="R90" i="3"/>
  <c r="Q90" i="3"/>
  <c r="P90" i="3"/>
  <c r="J90" i="3"/>
  <c r="X89" i="3"/>
  <c r="N89" i="3" s="1"/>
  <c r="V89" i="3"/>
  <c r="U89" i="3"/>
  <c r="T89" i="3"/>
  <c r="R89" i="3"/>
  <c r="Q89" i="3"/>
  <c r="P89" i="3"/>
  <c r="J89" i="3"/>
  <c r="X88" i="3"/>
  <c r="N88" i="3" s="1"/>
  <c r="V88" i="3"/>
  <c r="U88" i="3"/>
  <c r="T88" i="3"/>
  <c r="R88" i="3"/>
  <c r="Q88" i="3"/>
  <c r="P88" i="3"/>
  <c r="J88" i="3"/>
  <c r="X87" i="3"/>
  <c r="N87" i="3" s="1"/>
  <c r="V87" i="3"/>
  <c r="U87" i="3"/>
  <c r="T87" i="3"/>
  <c r="R87" i="3"/>
  <c r="Q87" i="3"/>
  <c r="P87" i="3"/>
  <c r="J87" i="3"/>
  <c r="X86" i="3"/>
  <c r="N86" i="3" s="1"/>
  <c r="V86" i="3"/>
  <c r="U86" i="3"/>
  <c r="T86" i="3"/>
  <c r="R86" i="3"/>
  <c r="Q86" i="3"/>
  <c r="P86" i="3"/>
  <c r="J86" i="3"/>
  <c r="X85" i="3"/>
  <c r="N85" i="3" s="1"/>
  <c r="V85" i="3"/>
  <c r="U85" i="3"/>
  <c r="T85" i="3"/>
  <c r="R85" i="3"/>
  <c r="Q85" i="3"/>
  <c r="P85" i="3"/>
  <c r="J85" i="3"/>
  <c r="X84" i="3"/>
  <c r="N84" i="3" s="1"/>
  <c r="V84" i="3"/>
  <c r="U84" i="3"/>
  <c r="T84" i="3"/>
  <c r="R84" i="3"/>
  <c r="Q84" i="3"/>
  <c r="P84" i="3"/>
  <c r="J84" i="3"/>
  <c r="X83" i="3"/>
  <c r="N83" i="3" s="1"/>
  <c r="V83" i="3"/>
  <c r="U83" i="3"/>
  <c r="T83" i="3"/>
  <c r="R83" i="3"/>
  <c r="Q83" i="3"/>
  <c r="P83" i="3"/>
  <c r="J83" i="3"/>
  <c r="X82" i="3"/>
  <c r="N82" i="3" s="1"/>
  <c r="V82" i="3"/>
  <c r="U82" i="3"/>
  <c r="T82" i="3"/>
  <c r="R82" i="3"/>
  <c r="Q82" i="3"/>
  <c r="P82" i="3"/>
  <c r="J82" i="3"/>
  <c r="X81" i="3"/>
  <c r="N81" i="3" s="1"/>
  <c r="V81" i="3"/>
  <c r="U81" i="3"/>
  <c r="T81" i="3"/>
  <c r="R81" i="3"/>
  <c r="Q81" i="3"/>
  <c r="P81" i="3"/>
  <c r="J81" i="3"/>
  <c r="X80" i="3"/>
  <c r="N80" i="3" s="1"/>
  <c r="V80" i="3"/>
  <c r="U80" i="3"/>
  <c r="T80" i="3"/>
  <c r="R80" i="3"/>
  <c r="Q80" i="3"/>
  <c r="P80" i="3"/>
  <c r="J80" i="3"/>
  <c r="X79" i="3"/>
  <c r="N79" i="3" s="1"/>
  <c r="V79" i="3"/>
  <c r="U79" i="3"/>
  <c r="T79" i="3"/>
  <c r="R79" i="3"/>
  <c r="Q79" i="3"/>
  <c r="P79" i="3"/>
  <c r="J79" i="3"/>
  <c r="X78" i="3"/>
  <c r="N78" i="3" s="1"/>
  <c r="V78" i="3"/>
  <c r="U78" i="3"/>
  <c r="T78" i="3"/>
  <c r="R78" i="3"/>
  <c r="Q78" i="3"/>
  <c r="P78" i="3"/>
  <c r="J78" i="3"/>
  <c r="X77" i="3"/>
  <c r="N77" i="3" s="1"/>
  <c r="V77" i="3"/>
  <c r="U77" i="3"/>
  <c r="T77" i="3"/>
  <c r="R77" i="3"/>
  <c r="Q77" i="3"/>
  <c r="P77" i="3"/>
  <c r="J77" i="3"/>
  <c r="X76" i="3"/>
  <c r="N76" i="3" s="1"/>
  <c r="V76" i="3"/>
  <c r="U76" i="3"/>
  <c r="T76" i="3"/>
  <c r="R76" i="3"/>
  <c r="Q76" i="3"/>
  <c r="P76" i="3"/>
  <c r="J76" i="3"/>
  <c r="X75" i="3"/>
  <c r="N75" i="3" s="1"/>
  <c r="V75" i="3"/>
  <c r="U75" i="3"/>
  <c r="T75" i="3"/>
  <c r="R75" i="3"/>
  <c r="Q75" i="3"/>
  <c r="P75" i="3"/>
  <c r="J75" i="3"/>
  <c r="X74" i="3"/>
  <c r="N74" i="3" s="1"/>
  <c r="V74" i="3"/>
  <c r="U74" i="3"/>
  <c r="T74" i="3"/>
  <c r="R74" i="3"/>
  <c r="Q74" i="3"/>
  <c r="P74" i="3"/>
  <c r="J74" i="3"/>
  <c r="X73" i="3"/>
  <c r="N73" i="3" s="1"/>
  <c r="V73" i="3"/>
  <c r="U73" i="3"/>
  <c r="T73" i="3"/>
  <c r="R73" i="3"/>
  <c r="Q73" i="3"/>
  <c r="P73" i="3"/>
  <c r="J73" i="3"/>
  <c r="X72" i="3"/>
  <c r="N72" i="3" s="1"/>
  <c r="V72" i="3"/>
  <c r="U72" i="3"/>
  <c r="T72" i="3"/>
  <c r="R72" i="3"/>
  <c r="Q72" i="3"/>
  <c r="P72" i="3"/>
  <c r="J72" i="3"/>
  <c r="X71" i="3"/>
  <c r="N71" i="3" s="1"/>
  <c r="V71" i="3"/>
  <c r="U71" i="3"/>
  <c r="T71" i="3"/>
  <c r="R71" i="3"/>
  <c r="Q71" i="3"/>
  <c r="P71" i="3"/>
  <c r="J71" i="3"/>
  <c r="X70" i="3"/>
  <c r="N70" i="3" s="1"/>
  <c r="V70" i="3"/>
  <c r="U70" i="3"/>
  <c r="T70" i="3"/>
  <c r="R70" i="3"/>
  <c r="Q70" i="3"/>
  <c r="P70" i="3"/>
  <c r="J70" i="3"/>
  <c r="X69" i="3"/>
  <c r="N69" i="3" s="1"/>
  <c r="V69" i="3"/>
  <c r="U69" i="3"/>
  <c r="T69" i="3"/>
  <c r="R69" i="3"/>
  <c r="Q69" i="3"/>
  <c r="P69" i="3"/>
  <c r="J69" i="3"/>
  <c r="X68" i="3"/>
  <c r="N68" i="3" s="1"/>
  <c r="V68" i="3"/>
  <c r="U68" i="3"/>
  <c r="T68" i="3"/>
  <c r="R68" i="3"/>
  <c r="Q68" i="3"/>
  <c r="P68" i="3"/>
  <c r="J68" i="3"/>
  <c r="X67" i="3"/>
  <c r="N67" i="3" s="1"/>
  <c r="V67" i="3"/>
  <c r="U67" i="3"/>
  <c r="T67" i="3"/>
  <c r="R67" i="3"/>
  <c r="Q67" i="3"/>
  <c r="P67" i="3"/>
  <c r="J67" i="3"/>
  <c r="X66" i="3"/>
  <c r="N66" i="3" s="1"/>
  <c r="V66" i="3"/>
  <c r="U66" i="3"/>
  <c r="T66" i="3"/>
  <c r="R66" i="3"/>
  <c r="Q66" i="3"/>
  <c r="P66" i="3"/>
  <c r="J66" i="3"/>
  <c r="X65" i="3"/>
  <c r="N65" i="3" s="1"/>
  <c r="V65" i="3"/>
  <c r="U65" i="3"/>
  <c r="T65" i="3"/>
  <c r="R65" i="3"/>
  <c r="Q65" i="3"/>
  <c r="P65" i="3"/>
  <c r="J65" i="3"/>
  <c r="X64" i="3"/>
  <c r="N64" i="3" s="1"/>
  <c r="V64" i="3"/>
  <c r="U64" i="3"/>
  <c r="T64" i="3"/>
  <c r="R64" i="3"/>
  <c r="Q64" i="3"/>
  <c r="P64" i="3"/>
  <c r="J64" i="3"/>
  <c r="X63" i="3"/>
  <c r="N63" i="3" s="1"/>
  <c r="V63" i="3"/>
  <c r="U63" i="3"/>
  <c r="T63" i="3"/>
  <c r="R63" i="3"/>
  <c r="Q63" i="3"/>
  <c r="P63" i="3"/>
  <c r="J63" i="3"/>
  <c r="X62" i="3"/>
  <c r="N62" i="3" s="1"/>
  <c r="V62" i="3"/>
  <c r="U62" i="3"/>
  <c r="T62" i="3"/>
  <c r="R62" i="3"/>
  <c r="Q62" i="3"/>
  <c r="P62" i="3"/>
  <c r="J62" i="3"/>
  <c r="X61" i="3"/>
  <c r="N61" i="3" s="1"/>
  <c r="V61" i="3"/>
  <c r="U61" i="3"/>
  <c r="T61" i="3"/>
  <c r="R61" i="3"/>
  <c r="Q61" i="3"/>
  <c r="P61" i="3"/>
  <c r="J61" i="3"/>
  <c r="X60" i="3"/>
  <c r="N60" i="3" s="1"/>
  <c r="V60" i="3"/>
  <c r="U60" i="3"/>
  <c r="T60" i="3"/>
  <c r="R60" i="3"/>
  <c r="Q60" i="3"/>
  <c r="P60" i="3"/>
  <c r="J60" i="3"/>
  <c r="X59" i="3"/>
  <c r="N59" i="3" s="1"/>
  <c r="V59" i="3"/>
  <c r="U59" i="3"/>
  <c r="T59" i="3"/>
  <c r="R59" i="3"/>
  <c r="Q59" i="3"/>
  <c r="P59" i="3"/>
  <c r="J59" i="3"/>
  <c r="X58" i="3"/>
  <c r="N58" i="3" s="1"/>
  <c r="V58" i="3"/>
  <c r="U58" i="3"/>
  <c r="T58" i="3"/>
  <c r="R58" i="3"/>
  <c r="Q58" i="3"/>
  <c r="P58" i="3"/>
  <c r="J58" i="3"/>
  <c r="X57" i="3"/>
  <c r="N57" i="3" s="1"/>
  <c r="V57" i="3"/>
  <c r="U57" i="3"/>
  <c r="T57" i="3"/>
  <c r="R57" i="3"/>
  <c r="Q57" i="3"/>
  <c r="P57" i="3"/>
  <c r="J57" i="3"/>
  <c r="X56" i="3"/>
  <c r="N56" i="3" s="1"/>
  <c r="V56" i="3"/>
  <c r="U56" i="3"/>
  <c r="T56" i="3"/>
  <c r="R56" i="3"/>
  <c r="Q56" i="3"/>
  <c r="P56" i="3"/>
  <c r="J56" i="3"/>
  <c r="X55" i="3"/>
  <c r="N55" i="3" s="1"/>
  <c r="V55" i="3"/>
  <c r="U55" i="3"/>
  <c r="T55" i="3"/>
  <c r="R55" i="3"/>
  <c r="Q55" i="3"/>
  <c r="P55" i="3"/>
  <c r="J55" i="3"/>
  <c r="X54" i="3"/>
  <c r="N54" i="3" s="1"/>
  <c r="V54" i="3"/>
  <c r="U54" i="3"/>
  <c r="T54" i="3"/>
  <c r="R54" i="3"/>
  <c r="Q54" i="3"/>
  <c r="P54" i="3"/>
  <c r="J54" i="3"/>
  <c r="X53" i="3"/>
  <c r="N53" i="3" s="1"/>
  <c r="V53" i="3"/>
  <c r="U53" i="3"/>
  <c r="T53" i="3"/>
  <c r="R53" i="3"/>
  <c r="Q53" i="3"/>
  <c r="P53" i="3"/>
  <c r="J53" i="3"/>
  <c r="X52" i="3"/>
  <c r="N52" i="3" s="1"/>
  <c r="V52" i="3"/>
  <c r="U52" i="3"/>
  <c r="T52" i="3"/>
  <c r="R52" i="3"/>
  <c r="Q52" i="3"/>
  <c r="P52" i="3"/>
  <c r="J52" i="3"/>
  <c r="X51" i="3"/>
  <c r="N51" i="3" s="1"/>
  <c r="V51" i="3"/>
  <c r="U51" i="3"/>
  <c r="T51" i="3"/>
  <c r="R51" i="3"/>
  <c r="Q51" i="3"/>
  <c r="P51" i="3"/>
  <c r="J51" i="3"/>
  <c r="X50" i="3"/>
  <c r="N50" i="3" s="1"/>
  <c r="V50" i="3"/>
  <c r="U50" i="3"/>
  <c r="T50" i="3"/>
  <c r="R50" i="3"/>
  <c r="Q50" i="3"/>
  <c r="P50" i="3"/>
  <c r="J50" i="3"/>
  <c r="X49" i="3"/>
  <c r="N49" i="3" s="1"/>
  <c r="V49" i="3"/>
  <c r="U49" i="3"/>
  <c r="T49" i="3"/>
  <c r="R49" i="3"/>
  <c r="Q49" i="3"/>
  <c r="P49" i="3"/>
  <c r="J49" i="3"/>
  <c r="X48" i="3"/>
  <c r="N48" i="3" s="1"/>
  <c r="V48" i="3"/>
  <c r="U48" i="3"/>
  <c r="T48" i="3"/>
  <c r="R48" i="3"/>
  <c r="Q48" i="3"/>
  <c r="P48" i="3"/>
  <c r="J48" i="3"/>
  <c r="X47" i="3"/>
  <c r="N47" i="3" s="1"/>
  <c r="V47" i="3"/>
  <c r="U47" i="3"/>
  <c r="T47" i="3"/>
  <c r="R47" i="3"/>
  <c r="Q47" i="3"/>
  <c r="P47" i="3"/>
  <c r="J47" i="3"/>
  <c r="X46" i="3"/>
  <c r="N46" i="3" s="1"/>
  <c r="V46" i="3"/>
  <c r="U46" i="3"/>
  <c r="T46" i="3"/>
  <c r="R46" i="3"/>
  <c r="Q46" i="3"/>
  <c r="P46" i="3"/>
  <c r="J46" i="3"/>
  <c r="X45" i="3"/>
  <c r="N45" i="3" s="1"/>
  <c r="V45" i="3"/>
  <c r="U45" i="3"/>
  <c r="T45" i="3"/>
  <c r="R45" i="3"/>
  <c r="Q45" i="3"/>
  <c r="P45" i="3"/>
  <c r="J45" i="3"/>
  <c r="X44" i="3"/>
  <c r="N44" i="3" s="1"/>
  <c r="V44" i="3"/>
  <c r="U44" i="3"/>
  <c r="T44" i="3"/>
  <c r="R44" i="3"/>
  <c r="Q44" i="3"/>
  <c r="P44" i="3"/>
  <c r="J44" i="3"/>
  <c r="X43" i="3"/>
  <c r="N43" i="3" s="1"/>
  <c r="V43" i="3"/>
  <c r="U43" i="3"/>
  <c r="T43" i="3"/>
  <c r="R43" i="3"/>
  <c r="Q43" i="3"/>
  <c r="P43" i="3"/>
  <c r="J43" i="3"/>
  <c r="X42" i="3"/>
  <c r="N42" i="3" s="1"/>
  <c r="V42" i="3"/>
  <c r="U42" i="3"/>
  <c r="T42" i="3"/>
  <c r="R42" i="3"/>
  <c r="Q42" i="3"/>
  <c r="P42" i="3"/>
  <c r="J42" i="3"/>
  <c r="X41" i="3"/>
  <c r="N41" i="3" s="1"/>
  <c r="V41" i="3"/>
  <c r="U41" i="3"/>
  <c r="T41" i="3"/>
  <c r="R41" i="3"/>
  <c r="Q41" i="3"/>
  <c r="P41" i="3"/>
  <c r="J41" i="3"/>
  <c r="X40" i="3"/>
  <c r="N40" i="3" s="1"/>
  <c r="V40" i="3"/>
  <c r="U40" i="3"/>
  <c r="T40" i="3"/>
  <c r="R40" i="3"/>
  <c r="Q40" i="3"/>
  <c r="P40" i="3"/>
  <c r="J40" i="3"/>
  <c r="X39" i="3"/>
  <c r="N39" i="3" s="1"/>
  <c r="V39" i="3"/>
  <c r="U39" i="3"/>
  <c r="T39" i="3"/>
  <c r="R39" i="3"/>
  <c r="Q39" i="3"/>
  <c r="P39" i="3"/>
  <c r="J39" i="3"/>
  <c r="X38" i="3"/>
  <c r="N38" i="3" s="1"/>
  <c r="V38" i="3"/>
  <c r="U38" i="3"/>
  <c r="T38" i="3"/>
  <c r="R38" i="3"/>
  <c r="Q38" i="3"/>
  <c r="P38" i="3"/>
  <c r="J38" i="3"/>
  <c r="X37" i="3"/>
  <c r="N37" i="3" s="1"/>
  <c r="V37" i="3"/>
  <c r="U37" i="3"/>
  <c r="T37" i="3"/>
  <c r="R37" i="3"/>
  <c r="Q37" i="3"/>
  <c r="P37" i="3"/>
  <c r="J37" i="3"/>
  <c r="X36" i="3"/>
  <c r="N36" i="3" s="1"/>
  <c r="V36" i="3"/>
  <c r="U36" i="3"/>
  <c r="T36" i="3"/>
  <c r="R36" i="3"/>
  <c r="Q36" i="3"/>
  <c r="P36" i="3"/>
  <c r="J36" i="3"/>
  <c r="X35" i="3"/>
  <c r="N35" i="3" s="1"/>
  <c r="V35" i="3"/>
  <c r="U35" i="3"/>
  <c r="T35" i="3"/>
  <c r="R35" i="3"/>
  <c r="Q35" i="3"/>
  <c r="P35" i="3"/>
  <c r="J35" i="3"/>
  <c r="X34" i="3"/>
  <c r="N34" i="3" s="1"/>
  <c r="V34" i="3"/>
  <c r="U34" i="3"/>
  <c r="T34" i="3"/>
  <c r="R34" i="3"/>
  <c r="Q34" i="3"/>
  <c r="P34" i="3"/>
  <c r="J34" i="3"/>
  <c r="X33" i="3"/>
  <c r="N33" i="3" s="1"/>
  <c r="V33" i="3"/>
  <c r="U33" i="3"/>
  <c r="T33" i="3"/>
  <c r="R33" i="3"/>
  <c r="Q33" i="3"/>
  <c r="P33" i="3"/>
  <c r="J33" i="3"/>
  <c r="X32" i="3"/>
  <c r="N32" i="3" s="1"/>
  <c r="V32" i="3"/>
  <c r="U32" i="3"/>
  <c r="T32" i="3"/>
  <c r="R32" i="3"/>
  <c r="Q32" i="3"/>
  <c r="P32" i="3"/>
  <c r="J32" i="3"/>
  <c r="X31" i="3"/>
  <c r="N31" i="3" s="1"/>
  <c r="V31" i="3"/>
  <c r="U31" i="3"/>
  <c r="T31" i="3"/>
  <c r="R31" i="3"/>
  <c r="Q31" i="3"/>
  <c r="P31" i="3"/>
  <c r="J31" i="3"/>
  <c r="X30" i="3"/>
  <c r="N30" i="3" s="1"/>
  <c r="V30" i="3"/>
  <c r="U30" i="3"/>
  <c r="T30" i="3"/>
  <c r="R30" i="3"/>
  <c r="Q30" i="3"/>
  <c r="P30" i="3"/>
  <c r="J30" i="3"/>
  <c r="X29" i="3"/>
  <c r="N29" i="3" s="1"/>
  <c r="V29" i="3"/>
  <c r="U29" i="3"/>
  <c r="T29" i="3"/>
  <c r="R29" i="3"/>
  <c r="Q29" i="3"/>
  <c r="P29" i="3"/>
  <c r="J29" i="3"/>
  <c r="X28" i="3"/>
  <c r="N28" i="3" s="1"/>
  <c r="V28" i="3"/>
  <c r="U28" i="3"/>
  <c r="T28" i="3"/>
  <c r="R28" i="3"/>
  <c r="Q28" i="3"/>
  <c r="P28" i="3"/>
  <c r="J28" i="3"/>
  <c r="X27" i="3"/>
  <c r="N27" i="3" s="1"/>
  <c r="V27" i="3"/>
  <c r="U27" i="3"/>
  <c r="T27" i="3"/>
  <c r="R27" i="3"/>
  <c r="Q27" i="3"/>
  <c r="P27" i="3"/>
  <c r="J27" i="3"/>
  <c r="X26" i="3"/>
  <c r="N26" i="3" s="1"/>
  <c r="V26" i="3"/>
  <c r="U26" i="3"/>
  <c r="T26" i="3"/>
  <c r="R26" i="3"/>
  <c r="Q26" i="3"/>
  <c r="P26" i="3"/>
  <c r="J26" i="3"/>
  <c r="V25" i="3"/>
  <c r="U25" i="3"/>
  <c r="T25" i="3"/>
  <c r="R25" i="3"/>
  <c r="A25" i="3"/>
  <c r="X24" i="3"/>
  <c r="N24" i="3" s="1"/>
  <c r="V24" i="3"/>
  <c r="U24" i="3"/>
  <c r="T24" i="3"/>
  <c r="R24" i="3"/>
  <c r="Q24" i="3"/>
  <c r="P24" i="3"/>
  <c r="J24" i="3"/>
  <c r="V23" i="3"/>
  <c r="U23" i="3"/>
  <c r="T23" i="3"/>
  <c r="R23" i="3"/>
  <c r="A23" i="3"/>
  <c r="X22" i="3"/>
  <c r="N22" i="3" s="1"/>
  <c r="V22" i="3"/>
  <c r="U22" i="3"/>
  <c r="T22" i="3"/>
  <c r="R22" i="3"/>
  <c r="Q22" i="3"/>
  <c r="P22" i="3"/>
  <c r="J22" i="3"/>
  <c r="X21" i="3"/>
  <c r="N21" i="3" s="1"/>
  <c r="V21" i="3"/>
  <c r="U21" i="3"/>
  <c r="T21" i="3"/>
  <c r="R21" i="3"/>
  <c r="Q21" i="3"/>
  <c r="P21" i="3"/>
  <c r="J21" i="3"/>
  <c r="X20" i="3"/>
  <c r="N20" i="3" s="1"/>
  <c r="V20" i="3"/>
  <c r="U20" i="3"/>
  <c r="T20" i="3"/>
  <c r="R20" i="3"/>
  <c r="Q20" i="3"/>
  <c r="P20" i="3"/>
  <c r="J20" i="3"/>
  <c r="V19" i="3"/>
  <c r="U19" i="3"/>
  <c r="T19" i="3"/>
  <c r="R19" i="3"/>
  <c r="A19" i="3"/>
  <c r="X18" i="3"/>
  <c r="N18" i="3" s="1"/>
  <c r="V18" i="3"/>
  <c r="U18" i="3"/>
  <c r="T18" i="3"/>
  <c r="R18" i="3"/>
  <c r="Q18" i="3"/>
  <c r="P18" i="3"/>
  <c r="J18" i="3"/>
  <c r="X17" i="3"/>
  <c r="N17" i="3" s="1"/>
  <c r="V17" i="3"/>
  <c r="U17" i="3"/>
  <c r="T17" i="3"/>
  <c r="R17" i="3"/>
  <c r="Q17" i="3"/>
  <c r="P17" i="3"/>
  <c r="J17" i="3"/>
  <c r="X16" i="3"/>
  <c r="N16" i="3" s="1"/>
  <c r="V16" i="3"/>
  <c r="U16" i="3"/>
  <c r="T16" i="3"/>
  <c r="R16" i="3"/>
  <c r="Q16" i="3"/>
  <c r="P16" i="3"/>
  <c r="J16" i="3"/>
  <c r="X15" i="3"/>
  <c r="N15" i="3" s="1"/>
  <c r="V15" i="3"/>
  <c r="U15" i="3"/>
  <c r="T15" i="3"/>
  <c r="R15" i="3"/>
  <c r="Q15" i="3"/>
  <c r="P15" i="3"/>
  <c r="J15" i="3"/>
  <c r="X14" i="3"/>
  <c r="N14" i="3" s="1"/>
  <c r="V14" i="3"/>
  <c r="U14" i="3"/>
  <c r="T14" i="3"/>
  <c r="R14" i="3"/>
  <c r="Q14" i="3"/>
  <c r="P14" i="3"/>
  <c r="J14" i="3"/>
  <c r="V13" i="3"/>
  <c r="U13" i="3"/>
  <c r="T13" i="3"/>
  <c r="R13" i="3"/>
  <c r="A13" i="3"/>
  <c r="X12" i="3"/>
  <c r="N12" i="3" s="1"/>
  <c r="V12" i="3"/>
  <c r="U12" i="3"/>
  <c r="T12" i="3"/>
  <c r="R12" i="3"/>
  <c r="Q12" i="3"/>
  <c r="P12" i="3"/>
  <c r="J12" i="3"/>
  <c r="V10" i="3"/>
  <c r="U10" i="3"/>
  <c r="T10" i="3"/>
  <c r="R10" i="3"/>
  <c r="A10" i="3"/>
  <c r="X11" i="3"/>
  <c r="N11" i="3" s="1"/>
  <c r="V11" i="3"/>
  <c r="U11" i="3"/>
  <c r="T11" i="3"/>
  <c r="R11" i="3"/>
  <c r="Q11" i="3"/>
  <c r="P11" i="3"/>
  <c r="J11" i="3"/>
  <c r="X9" i="3"/>
  <c r="N9" i="3" s="1"/>
  <c r="V9" i="3"/>
  <c r="U9" i="3"/>
  <c r="T9" i="3"/>
  <c r="R9" i="3"/>
  <c r="Q9" i="3"/>
  <c r="P9" i="3"/>
  <c r="J9" i="3"/>
  <c r="X8" i="3"/>
  <c r="N8" i="3" s="1"/>
  <c r="V8" i="3"/>
  <c r="U8" i="3"/>
  <c r="T8" i="3"/>
  <c r="R8" i="3"/>
  <c r="Q8" i="3"/>
  <c r="P8" i="3"/>
  <c r="J8" i="3"/>
  <c r="X7" i="3"/>
  <c r="N7" i="3" s="1"/>
  <c r="V7" i="3"/>
  <c r="U7" i="3"/>
  <c r="T7" i="3"/>
  <c r="R7" i="3"/>
  <c r="Q7" i="3"/>
  <c r="P7" i="3"/>
  <c r="J7" i="3"/>
  <c r="X6" i="3"/>
  <c r="N6" i="3" s="1"/>
  <c r="V6" i="3"/>
  <c r="U6" i="3"/>
  <c r="T6" i="3"/>
  <c r="R6" i="3"/>
  <c r="Q6" i="3"/>
  <c r="P6" i="3"/>
  <c r="J6" i="3"/>
  <c r="X5" i="3"/>
  <c r="N5" i="3" s="1"/>
  <c r="V5" i="3"/>
  <c r="U5" i="3"/>
  <c r="T5" i="3"/>
  <c r="R5" i="3"/>
  <c r="Q5" i="3"/>
  <c r="P5" i="3"/>
  <c r="J5" i="3"/>
  <c r="X4" i="3"/>
  <c r="N4" i="3" s="1"/>
  <c r="V4" i="3"/>
  <c r="U4" i="3"/>
  <c r="T4" i="3"/>
  <c r="R4" i="3"/>
  <c r="Q4" i="3"/>
  <c r="P4" i="3"/>
  <c r="J4" i="3"/>
  <c r="X3" i="3"/>
  <c r="N3" i="3" s="1"/>
  <c r="V3" i="3"/>
  <c r="U3" i="3"/>
  <c r="T3" i="3"/>
  <c r="R3" i="3"/>
  <c r="Q3" i="3"/>
  <c r="P3" i="3"/>
  <c r="J3" i="3"/>
  <c r="X2" i="3"/>
  <c r="N2" i="3" s="1"/>
  <c r="V2" i="3"/>
  <c r="U2" i="3"/>
  <c r="T2" i="3"/>
  <c r="R2" i="3"/>
  <c r="Q2" i="3"/>
  <c r="P2" i="3"/>
  <c r="J2" i="3"/>
  <c r="F71" i="2"/>
  <c r="E71" i="2"/>
  <c r="G71" i="2" s="1"/>
  <c r="F70" i="2"/>
  <c r="E70" i="2"/>
  <c r="G70" i="2" s="1"/>
  <c r="F69" i="2"/>
  <c r="E69" i="2"/>
  <c r="G69" i="2" s="1"/>
  <c r="F66" i="2"/>
  <c r="E66" i="2"/>
  <c r="H66" i="2" s="1"/>
  <c r="H65" i="2"/>
  <c r="F65" i="2"/>
  <c r="E65" i="2"/>
  <c r="F64" i="2"/>
  <c r="E64" i="2"/>
  <c r="H64" i="2" s="1"/>
  <c r="F63" i="2"/>
  <c r="E63" i="2"/>
  <c r="H63" i="2" s="1"/>
  <c r="K62" i="2"/>
  <c r="L62" i="2" s="1"/>
  <c r="F62" i="2"/>
  <c r="E62" i="2"/>
  <c r="F59" i="2"/>
  <c r="E59" i="2"/>
  <c r="G59" i="2" s="1"/>
  <c r="K59" i="2" s="1"/>
  <c r="L59" i="2" s="1"/>
  <c r="F56" i="2"/>
  <c r="E56" i="2"/>
  <c r="G56" i="2" s="1"/>
  <c r="F55" i="2"/>
  <c r="E55" i="2"/>
  <c r="G55" i="2" s="1"/>
  <c r="F54" i="2"/>
  <c r="E54" i="2"/>
  <c r="G54" i="2" s="1"/>
  <c r="F53" i="2"/>
  <c r="E53" i="2"/>
  <c r="G53" i="2" s="1"/>
  <c r="F52" i="2"/>
  <c r="E52" i="2"/>
  <c r="G52" i="2" s="1"/>
  <c r="F51" i="2"/>
  <c r="E51" i="2"/>
  <c r="G51" i="2" s="1"/>
  <c r="F50" i="2"/>
  <c r="E50" i="2"/>
  <c r="G50" i="2" s="1"/>
  <c r="F49" i="2"/>
  <c r="E49" i="2"/>
  <c r="G49" i="2" s="1"/>
  <c r="F48" i="2"/>
  <c r="E48" i="2"/>
  <c r="G48" i="2" s="1"/>
  <c r="F47" i="2"/>
  <c r="E47" i="2"/>
  <c r="G47" i="2" s="1"/>
  <c r="F46" i="2"/>
  <c r="E46" i="2"/>
  <c r="G46" i="2" s="1"/>
  <c r="F45" i="2"/>
  <c r="E45" i="2"/>
  <c r="G45" i="2" s="1"/>
  <c r="F44" i="2"/>
  <c r="E44" i="2"/>
  <c r="G44" i="2" s="1"/>
  <c r="F43" i="2"/>
  <c r="E43" i="2"/>
  <c r="G43" i="2" s="1"/>
  <c r="F42" i="2"/>
  <c r="E42" i="2"/>
  <c r="G42" i="2" s="1"/>
  <c r="F39" i="2"/>
  <c r="E39" i="2"/>
  <c r="G39" i="2" s="1"/>
  <c r="F38" i="2"/>
  <c r="E38" i="2"/>
  <c r="G38" i="2" s="1"/>
  <c r="F37" i="2"/>
  <c r="E37" i="2"/>
  <c r="G37" i="2" s="1"/>
  <c r="F36" i="2"/>
  <c r="E36" i="2"/>
  <c r="G36" i="2" s="1"/>
  <c r="F35" i="2"/>
  <c r="E35" i="2"/>
  <c r="G35" i="2" s="1"/>
  <c r="F34" i="2"/>
  <c r="E34" i="2"/>
  <c r="G34" i="2" s="1"/>
  <c r="G33" i="2"/>
  <c r="F33" i="2"/>
  <c r="E33" i="2"/>
  <c r="F32" i="2"/>
  <c r="E32" i="2"/>
  <c r="G32" i="2" s="1"/>
  <c r="F31" i="2"/>
  <c r="E31" i="2"/>
  <c r="G31" i="2" s="1"/>
  <c r="G30" i="2"/>
  <c r="F30" i="2"/>
  <c r="E30" i="2"/>
  <c r="F29" i="2"/>
  <c r="E29" i="2"/>
  <c r="G29" i="2" s="1"/>
  <c r="F28" i="2"/>
  <c r="E28" i="2"/>
  <c r="G28" i="2" s="1"/>
  <c r="F27" i="2"/>
  <c r="E27" i="2"/>
  <c r="G27" i="2" s="1"/>
  <c r="F26" i="2"/>
  <c r="E26" i="2"/>
  <c r="G26" i="2" s="1"/>
  <c r="F25" i="2"/>
  <c r="E25" i="2"/>
  <c r="G25" i="2" s="1"/>
  <c r="F24" i="2"/>
  <c r="E24" i="2"/>
  <c r="G24" i="2" s="1"/>
  <c r="F23" i="2"/>
  <c r="E23" i="2"/>
  <c r="G23" i="2" s="1"/>
  <c r="F20" i="2"/>
  <c r="E20" i="2"/>
  <c r="G20" i="2" s="1"/>
  <c r="F19" i="2"/>
  <c r="E19" i="2"/>
  <c r="G19" i="2" s="1"/>
  <c r="F18" i="2"/>
  <c r="E18" i="2"/>
  <c r="G18" i="2" s="1"/>
  <c r="F17" i="2"/>
  <c r="E17" i="2"/>
  <c r="G17" i="2" s="1"/>
  <c r="F16" i="2"/>
  <c r="E16" i="2"/>
  <c r="G16" i="2" s="1"/>
  <c r="F15" i="2"/>
  <c r="E15" i="2"/>
  <c r="G15" i="2" s="1"/>
  <c r="F14" i="2"/>
  <c r="E14" i="2"/>
  <c r="G14" i="2" s="1"/>
  <c r="F13" i="2"/>
  <c r="E13" i="2"/>
  <c r="G13" i="2" s="1"/>
  <c r="F12" i="2"/>
  <c r="E12" i="2"/>
  <c r="G12" i="2" s="1"/>
  <c r="F11" i="2"/>
  <c r="E11" i="2"/>
  <c r="G11" i="2" s="1"/>
  <c r="F8" i="2"/>
  <c r="E8" i="2"/>
  <c r="G8" i="2" s="1"/>
  <c r="F7" i="2"/>
  <c r="E7" i="2"/>
  <c r="G7" i="2" s="1"/>
  <c r="F6" i="2"/>
  <c r="E6" i="2"/>
  <c r="G6" i="2" s="1"/>
  <c r="F5" i="2"/>
  <c r="E5" i="2"/>
  <c r="G5" i="2" s="1"/>
  <c r="F4" i="2"/>
  <c r="E4" i="2"/>
  <c r="G4" i="2" s="1"/>
  <c r="F3" i="2"/>
  <c r="E3" i="2"/>
  <c r="G3" i="2" s="1"/>
  <c r="F2" i="2"/>
  <c r="E2" i="2"/>
  <c r="G2" i="2" s="1"/>
  <c r="A15" i="3"/>
  <c r="A21" i="3"/>
  <c r="A16" i="3"/>
  <c r="W5" i="4" l="1"/>
  <c r="W15" i="4"/>
  <c r="W6" i="4"/>
  <c r="W4" i="4"/>
  <c r="W7" i="4"/>
  <c r="W35" i="4"/>
  <c r="W43" i="4"/>
  <c r="W48" i="4"/>
  <c r="W50" i="4"/>
  <c r="W55" i="4"/>
  <c r="W38" i="4"/>
  <c r="W42" i="4"/>
  <c r="W49" i="4"/>
  <c r="W80" i="4"/>
  <c r="W81" i="4"/>
  <c r="W82" i="4"/>
  <c r="W3" i="4"/>
  <c r="W23" i="4"/>
  <c r="W56" i="4"/>
  <c r="W57" i="4"/>
  <c r="W58" i="4"/>
  <c r="W59" i="4"/>
  <c r="W63" i="4"/>
  <c r="W68" i="4"/>
  <c r="W69" i="4"/>
  <c r="W70" i="4"/>
  <c r="W71" i="4"/>
  <c r="W72" i="4"/>
  <c r="W20" i="4"/>
  <c r="W21" i="4"/>
  <c r="W22" i="4"/>
  <c r="W24" i="4"/>
  <c r="W25" i="4"/>
  <c r="W26" i="4"/>
  <c r="W33" i="4"/>
  <c r="W34" i="4"/>
  <c r="W27" i="4"/>
  <c r="W31" i="4"/>
  <c r="W76" i="4"/>
  <c r="W77" i="4"/>
  <c r="W78" i="4"/>
  <c r="W79" i="4"/>
  <c r="W47" i="4"/>
  <c r="W11" i="4"/>
  <c r="W51" i="4"/>
  <c r="W52" i="4"/>
  <c r="W67" i="4"/>
  <c r="W16" i="4"/>
  <c r="W17" i="4"/>
  <c r="W18" i="4"/>
  <c r="W19" i="4"/>
  <c r="W28" i="4"/>
  <c r="W29" i="4"/>
  <c r="W30" i="4"/>
  <c r="W44" i="4"/>
  <c r="W45" i="4"/>
  <c r="W46" i="4"/>
  <c r="W64" i="4"/>
  <c r="W65" i="4"/>
  <c r="W66" i="4"/>
  <c r="W12" i="4"/>
  <c r="W13" i="4"/>
  <c r="W14" i="4"/>
  <c r="W39" i="4"/>
  <c r="W53" i="4"/>
  <c r="W54" i="4"/>
  <c r="W73" i="4"/>
  <c r="W74" i="4"/>
  <c r="W75" i="4"/>
  <c r="W2" i="4"/>
  <c r="W8" i="4"/>
  <c r="W9" i="4"/>
  <c r="W10" i="4"/>
  <c r="W40" i="4"/>
  <c r="W60" i="4"/>
  <c r="W61" i="4"/>
  <c r="W62" i="4"/>
  <c r="W35" i="3"/>
  <c r="W84" i="3"/>
  <c r="W100" i="3"/>
  <c r="W103" i="3"/>
  <c r="W105" i="3"/>
  <c r="W106" i="3"/>
  <c r="A14" i="3"/>
  <c r="A12" i="3"/>
  <c r="W51" i="3" l="1"/>
  <c r="W71" i="3"/>
  <c r="W73" i="3"/>
  <c r="W68" i="3"/>
  <c r="W83" i="3"/>
  <c r="W27" i="3"/>
  <c r="W6" i="3"/>
  <c r="W52" i="3"/>
  <c r="W75" i="3"/>
  <c r="W91" i="3"/>
  <c r="W95" i="3"/>
  <c r="W5" i="3"/>
  <c r="W8" i="3"/>
  <c r="W12" i="3"/>
  <c r="W43" i="3"/>
  <c r="W59" i="3"/>
  <c r="W63" i="3"/>
  <c r="W99" i="3"/>
  <c r="W7" i="3"/>
  <c r="W9" i="3"/>
  <c r="W36" i="3"/>
  <c r="W67" i="3"/>
  <c r="A11" i="3"/>
  <c r="A5" i="3"/>
  <c r="A6" i="3"/>
  <c r="A8" i="3"/>
  <c r="A22" i="3"/>
  <c r="A3" i="3"/>
  <c r="A17" i="3"/>
  <c r="A24" i="3"/>
  <c r="A2" i="3"/>
  <c r="A9" i="3"/>
  <c r="S2" i="3"/>
  <c r="A4" i="3"/>
  <c r="A18" i="3"/>
  <c r="A7" i="3"/>
  <c r="A20" i="3"/>
  <c r="W10" i="3" l="1"/>
  <c r="P10" i="3" s="1"/>
  <c r="W26" i="3"/>
  <c r="W29" i="3"/>
  <c r="W37" i="3"/>
  <c r="W47" i="3"/>
  <c r="W49" i="3"/>
  <c r="W55" i="3"/>
  <c r="W57" i="3"/>
  <c r="W58" i="3"/>
  <c r="W79" i="3"/>
  <c r="W87" i="3"/>
  <c r="W89" i="3"/>
  <c r="W90" i="3"/>
  <c r="W21" i="3"/>
  <c r="W31" i="3"/>
  <c r="W33" i="3"/>
  <c r="W39" i="3"/>
  <c r="W42" i="3"/>
  <c r="W45" i="3"/>
  <c r="W53" i="3"/>
  <c r="W74" i="3"/>
  <c r="W32" i="3"/>
  <c r="W70" i="3"/>
  <c r="W80" i="3"/>
  <c r="W86" i="3"/>
  <c r="W96" i="3"/>
  <c r="W102" i="3"/>
  <c r="W48" i="3"/>
  <c r="W54" i="3"/>
  <c r="W64" i="3"/>
  <c r="W85" i="3"/>
  <c r="W101" i="3"/>
  <c r="W2" i="3"/>
  <c r="W3" i="3"/>
  <c r="W4" i="3"/>
  <c r="W13" i="3"/>
  <c r="P13" i="3" s="1"/>
  <c r="W14" i="3"/>
  <c r="W28" i="3"/>
  <c r="W34" i="3"/>
  <c r="W44" i="3"/>
  <c r="W50" i="3"/>
  <c r="W60" i="3"/>
  <c r="W65" i="3"/>
  <c r="W66" i="3"/>
  <c r="W76" i="3"/>
  <c r="W81" i="3"/>
  <c r="W82" i="3"/>
  <c r="W92" i="3"/>
  <c r="W97" i="3"/>
  <c r="W98" i="3"/>
  <c r="W11" i="3"/>
  <c r="W38" i="3"/>
  <c r="W69" i="3"/>
  <c r="W15" i="3"/>
  <c r="W16" i="3"/>
  <c r="W17" i="3"/>
  <c r="W30" i="3"/>
  <c r="W40" i="3"/>
  <c r="W41" i="3"/>
  <c r="W46" i="3"/>
  <c r="W56" i="3"/>
  <c r="W61" i="3"/>
  <c r="W62" i="3"/>
  <c r="W72" i="3"/>
  <c r="W77" i="3"/>
  <c r="W78" i="3"/>
  <c r="W88" i="3"/>
  <c r="W94" i="3"/>
  <c r="W104" i="3"/>
  <c r="K2" i="2"/>
  <c r="L2" i="2" s="1"/>
  <c r="K11" i="2"/>
  <c r="L11" i="2" s="1"/>
  <c r="K23" i="2"/>
  <c r="L23" i="2" s="1"/>
  <c r="K4" i="2"/>
  <c r="L4" i="2" s="1"/>
  <c r="K42" i="2"/>
  <c r="L42" i="2" s="1"/>
  <c r="K69" i="2"/>
  <c r="L69" i="2" s="1"/>
  <c r="W20" i="3"/>
  <c r="W22" i="3"/>
  <c r="W23" i="3"/>
  <c r="P23" i="3" s="1"/>
  <c r="W18" i="3"/>
  <c r="W19" i="3"/>
  <c r="P19" i="3" s="1"/>
  <c r="W24" i="3"/>
  <c r="W25" i="3"/>
  <c r="P25" i="3" s="1"/>
  <c r="W93" i="3"/>
  <c r="W36" i="4"/>
  <c r="W41" i="4"/>
  <c r="W32" i="4"/>
  <c r="W37" i="4"/>
  <c r="Q19" i="3"/>
  <c r="S3" i="3"/>
  <c r="Q25" i="3"/>
  <c r="Q13" i="3"/>
  <c r="Q23" i="3"/>
  <c r="Q10" i="3"/>
  <c r="S10" i="3" l="1"/>
  <c r="S13" i="3"/>
  <c r="S25" i="3"/>
  <c r="S19" i="3"/>
  <c r="S23" i="3"/>
  <c r="S14" i="3"/>
  <c r="S4" i="3"/>
  <c r="S20" i="3"/>
  <c r="S21" i="3" s="1"/>
  <c r="S24" i="3"/>
  <c r="S11" i="3"/>
  <c r="S26" i="3"/>
  <c r="S15" i="3"/>
  <c r="S16" i="3" s="1"/>
  <c r="J25" i="3"/>
  <c r="X25" i="3"/>
  <c r="N10" i="3" l="1"/>
  <c r="N19" i="3"/>
  <c r="N23" i="3"/>
  <c r="N25" i="3"/>
  <c r="N13" i="3"/>
  <c r="S12" i="3"/>
  <c r="S5" i="3"/>
  <c r="S22" i="3"/>
  <c r="S17" i="3"/>
  <c r="S27" i="3"/>
  <c r="S28" i="3"/>
  <c r="X13" i="3"/>
  <c r="J13" i="3"/>
  <c r="J23" i="3"/>
  <c r="X23" i="3"/>
  <c r="S2" i="4"/>
  <c r="S3" i="4" s="1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29" i="3"/>
  <c r="S30" i="3" s="1"/>
  <c r="S6" i="3"/>
  <c r="S18" i="3"/>
  <c r="J19" i="3"/>
  <c r="X19" i="3"/>
  <c r="S7" i="3"/>
  <c r="S31" i="3"/>
  <c r="S32" i="3"/>
  <c r="S8" i="3"/>
  <c r="S9" i="3"/>
  <c r="S33" i="3"/>
  <c r="S34" i="3" s="1"/>
  <c r="X10" i="3"/>
  <c r="J10" i="3"/>
  <c r="S35" i="3"/>
  <c r="S36" i="3"/>
  <c r="S37" i="3"/>
  <c r="S38" i="3"/>
  <c r="S39" i="3" s="1"/>
  <c r="S40" i="3"/>
  <c r="S41" i="3" s="1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 s="1"/>
  <c r="S56" i="3"/>
  <c r="S57" i="3" s="1"/>
  <c r="S58" i="3"/>
  <c r="S59" i="3" s="1"/>
  <c r="S60" i="3"/>
  <c r="S61" i="3" s="1"/>
  <c r="S62" i="3"/>
  <c r="S63" i="3" s="1"/>
  <c r="S64" i="3"/>
  <c r="S65" i="3" s="1"/>
  <c r="S66" i="3"/>
  <c r="S67" i="3" s="1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</calcChain>
</file>

<file path=xl/sharedStrings.xml><?xml version="1.0" encoding="utf-8"?>
<sst xmlns="http://schemas.openxmlformats.org/spreadsheetml/2006/main" count="3353" uniqueCount="690">
  <si>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</si>
  <si>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</si>
  <si>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</si>
  <si>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</si>
  <si>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</si>
  <si>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</si>
  <si>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</si>
  <si>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</si>
  <si>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</si>
  <si>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</si>
  <si>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</si>
  <si>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</si>
  <si>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</si>
  <si>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</si>
  <si>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</si>
  <si>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</si>
  <si>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</si>
  <si>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</si>
  <si>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</si>
  <si>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</si>
  <si>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</si>
  <si>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</si>
  <si>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</si>
  <si>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</si>
  <si>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</si>
  <si>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</si>
  <si>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</si>
  <si>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</si>
  <si>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</si>
  <si>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</si>
  <si>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</si>
  <si>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</si>
  <si>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</si>
  <si>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</si>
  <si>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</si>
  <si>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</si>
  <si>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</si>
  <si>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</si>
  <si>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</si>
  <si>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</si>
  <si>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</si>
  <si>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</si>
  <si>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</si>
  <si>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</si>
  <si>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</si>
  <si>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</si>
  <si>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</si>
  <si>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</si>
  <si>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</si>
  <si>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</si>
  <si>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</si>
  <si>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</si>
  <si>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</si>
  <si>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</si>
  <si>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</si>
  <si>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</si>
  <si>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</si>
  <si>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</si>
  <si>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</si>
  <si>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</si>
  <si>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</si>
  <si>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</si>
  <si>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</si>
  <si>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</si>
  <si>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</si>
  <si>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</si>
  <si>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</si>
  <si>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</si>
  <si>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</si>
  <si>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</si>
  <si>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</si>
  <si>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</si>
  <si>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</si>
  <si>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</si>
  <si>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</si>
  <si>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</si>
  <si>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</si>
  <si>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</si>
  <si>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</si>
  <si>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</si>
  <si>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</si>
  <si>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</si>
  <si>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</si>
  <si>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</si>
  <si>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</si>
  <si>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</si>
  <si>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</si>
  <si>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</si>
  <si>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</si>
  <si>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</si>
  <si>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</si>
  <si>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</si>
  <si>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</si>
  <si>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</si>
  <si>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</si>
  <si>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</si>
  <si>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</si>
  <si>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</si>
  <si>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</si>
  <si>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</si>
  <si>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</si>
  <si>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</si>
  <si>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</si>
  <si>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</si>
  <si>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</si>
  <si>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</si>
  <si>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</si>
  <si>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</si>
  <si>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</si>
  <si>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</si>
  <si>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</si>
  <si>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</si>
  <si>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</si>
  <si>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</si>
  <si>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</si>
  <si>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</si>
  <si>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</si>
  <si>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</si>
  <si>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</si>
  <si>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</si>
  <si>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</si>
  <si>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</si>
  <si>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</si>
  <si>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</si>
  <si>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</si>
  <si>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</si>
  <si>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</si>
  <si>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Unnamed: 128</t>
  </si>
  <si>
    <t>Unnamed: 129</t>
  </si>
  <si>
    <t>Группа</t>
  </si>
  <si>
    <t>Кавказский</t>
  </si>
  <si>
    <t>Черкесский</t>
  </si>
  <si>
    <t>Сулугуни 0,28</t>
  </si>
  <si>
    <t>Сулугуни 0,2</t>
  </si>
  <si>
    <t>Сулугуни 0,12</t>
  </si>
  <si>
    <t xml:space="preserve">Моцарелла для пиццы 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</si>
  <si>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</si>
  <si>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</si>
  <si>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</si>
  <si>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</si>
  <si>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</si>
  <si>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</si>
  <si>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</si>
  <si>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</si>
  <si>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</si>
  <si>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</si>
  <si>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</si>
  <si>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</si>
  <si>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</si>
  <si>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</si>
  <si>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</si>
  <si>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</si>
  <si>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>Качорикотта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</si>
  <si>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</si>
  <si>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</si>
  <si>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</si>
  <si>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</si>
  <si>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</si>
  <si>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</si>
  <si>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</si>
  <si>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</si>
  <si>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</si>
  <si>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Глобус</t>
  </si>
  <si>
    <t>Красная птица</t>
  </si>
  <si>
    <t>Unagrande</t>
  </si>
  <si>
    <t>Pretto</t>
  </si>
  <si>
    <t>ВкусВилл</t>
  </si>
  <si>
    <t>Fine Life</t>
  </si>
  <si>
    <t>Бонджорно</t>
  </si>
  <si>
    <t>Aventino</t>
  </si>
  <si>
    <t>Фермерская коллекция</t>
  </si>
  <si>
    <t>Metro Chef</t>
  </si>
  <si>
    <t>Эсперсон</t>
  </si>
  <si>
    <t>Ваш выбор</t>
  </si>
  <si>
    <t>Orecchio Oro</t>
  </si>
  <si>
    <t>Каждый день</t>
  </si>
  <si>
    <t>SPAR</t>
  </si>
  <si>
    <t>Ungrande</t>
  </si>
  <si>
    <t>Без бренда</t>
  </si>
  <si>
    <t>Дата выработки продукции:</t>
  </si>
  <si>
    <t>Кавказский "Умалат" (Перекресток), 45%, кг, в/у</t>
  </si>
  <si>
    <t>Кавказский "Умалат" (Окей), 45%, кг, в/у</t>
  </si>
  <si>
    <t>Кавказский "Умалат" (Тандер), 45%, кг , в/у</t>
  </si>
  <si>
    <t>Кавказский "Умалат" (Метро), 45%, кг, в/у</t>
  </si>
  <si>
    <t>Кавказский "Умалат", 45%, 0,37 кг, в/у</t>
  </si>
  <si>
    <t>Кавказский "Глобус", 45%, кг, в/у</t>
  </si>
  <si>
    <t>Кавказский "Красная птица", 45%, 0,37 кг, в/у</t>
  </si>
  <si>
    <t>Кавказский "Умалат", 45%, кг, в/у</t>
  </si>
  <si>
    <t>Сыр Черкесский "Умалат", 45%, 0,28 кг, т/ф</t>
  </si>
  <si>
    <t>Сыр Черкесский "Умалат", 45%, кг, т/ф, ВЕС</t>
  </si>
  <si>
    <t>Сыр Черкесский "Умалат" (БИЛЛА), 45%, т/ф, ВЕС</t>
  </si>
  <si>
    <t>Сыр Черкесский "Умалат" (ДИКСИ), 45%, т/ф, ВЕС</t>
  </si>
  <si>
    <t>Четук "Умалат", 45%, 0,37 кг, в/у</t>
  </si>
  <si>
    <t>Качорикотта "Unagrande", 45%, 0,37 кг, в/у</t>
  </si>
  <si>
    <t>Рикотта "Pretto" (зернистая), 30%, 0,37 кг, в/у</t>
  </si>
  <si>
    <t>Сулугуни "Маркет Перекресток", 45%, 0,28 кг, т/ф</t>
  </si>
  <si>
    <t>Сулугуни "ВкусВилл", 45%, 0,28 кг, т/ф</t>
  </si>
  <si>
    <t>Сулугуни "Умалат", 45%, 0,28 кг, т/ф, (8 шт)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</si>
  <si>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</si>
  <si>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</si>
  <si>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</si>
  <si>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</si>
  <si>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</si>
  <si>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</si>
  <si>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Моцарелла для пиццы «Fine Life», 45%, 0,37 кг, т/ф, (6 шт)</t>
  </si>
  <si>
    <t>Моцарелла для пиццы "Unagrande", 45%, 0,46 кг, в/у, (8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</si>
  <si>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</si>
  <si>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</si>
  <si>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</si>
  <si>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</si>
  <si>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</si>
  <si>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</si>
  <si>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</si>
  <si>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"Pretto", 45%, 1,2 кг, в/у</t>
  </si>
  <si>
    <t>Моцарелла для бутербродов "Aventino", 45%, 0,2 кг, т/ф</t>
  </si>
  <si>
    <t>Моцарелла "Unagrande", 45%, 1,2 кг, в/у</t>
  </si>
  <si>
    <t>Моцарелла для пиццы "Pretto", 45%, 0,46 кг, т/ф, (8 шт)</t>
  </si>
  <si>
    <t>Моцарелла "Pretto" (для бутербродов), 45%, 0,2 кг, т/ф, (9 шт)</t>
  </si>
  <si>
    <t>Моцарелла для пиццы "Фермерская коллекция", 45%, 0,2 кг, т/ф</t>
  </si>
  <si>
    <t>Моцарелла "Unagrande", 45%, 3 кг, пл/л</t>
  </si>
  <si>
    <t>Моцарелла "Unagrande", 45%, 0,12 кг, ф/п (кубики)</t>
  </si>
  <si>
    <t>Моцарелла шары "Metro Chef", 45%, кг, в/у</t>
  </si>
  <si>
    <t>Качокавалло "Unagrande", 45%, 0,26 кг, в/у, (8 шт)</t>
  </si>
  <si>
    <t>Качокавалло "Unagrande", 45%, кг</t>
  </si>
  <si>
    <t>Качокавалло "Unagrande", 45%, кг Х5</t>
  </si>
  <si>
    <t>Качокавалло "Unagrande" (ОК), 45%, кг</t>
  </si>
  <si>
    <t>Качокавалло "Unagrande" (Метро), 45%, кг</t>
  </si>
  <si>
    <t>Моцарелла палочки 7,5 гр Эсперсен, 45%, кг, пл/л</t>
  </si>
  <si>
    <t>Моцарелла (палочки), 45%, кг, пл/л</t>
  </si>
  <si>
    <t>Моцарелла Фиор ди латте в воде "Unagrande", 50%, 0,125/0,225 кг, ф/п, (8 шт)</t>
  </si>
  <si>
    <t>Моцарелла в воде Фиор Ди Латте без лактозы “Unagrande", 45%, 0,125/0,225 кг, ф/п, (8 шт)</t>
  </si>
  <si>
    <t>Моцарелла Фиор Ди Латте в воде "Pretto", 45%, 0,125/0,225 кг, ф/п, (8 шт)</t>
  </si>
  <si>
    <t>Моцарелла Фиор Ди Латте в воде "Pretto", 45%, 0,1/0,18 кг, ф/п, (8 шт)</t>
  </si>
  <si>
    <t>Моцарелла Фиор ди Латте в воде "Ваш выбор", 50%, 0,1/0,18 кг, ф/п</t>
  </si>
  <si>
    <t>Моцарелла Фиор ди Латте в воде "Красная птица", 45%, 0,125/0,225 кг, ф/п</t>
  </si>
  <si>
    <t>Моцарелла Фиор ди латте в воде "Fine Life", 45%, 0,125/0,225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</si>
  <si>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</si>
  <si>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</si>
  <si>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</si>
  <si>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в воде Фиор Ди Латте без лактозы "Красная птица", 45%, 0,125/0,225 кг, ф/п</t>
  </si>
  <si>
    <t>Моцарелла в воде Фиор Ди Латте без лактозы "ВкусВилл", 45%, 0,125/0,225 кг, ф/п (8 шт)</t>
  </si>
  <si>
    <t>Моцарелла сердечки в воде "Unagrande", 45%, 0,125/0,225 кг, ф/п, (8 шт)</t>
  </si>
  <si>
    <t>Моцарелла Грандиоза в воде "Unagrande", 50%, 0,2/0,36 кг, ф/п</t>
  </si>
  <si>
    <t>Моцарелла Чильеджина в воде "Unagrande", 50%, 0,125/0,225, ф/п, (8 шт)</t>
  </si>
  <si>
    <t>Моцарелла в воде Чильеджина без лактозы "Unagrande", 45%, 0,125/0,225 кг, ф/п</t>
  </si>
  <si>
    <t>Моцарелла Чильеджина в воде "Pretto", 45%, 0,1/0,18 кг, ф/п, (8 шт)</t>
  </si>
  <si>
    <t>Моцарелла в воде Чильеджина "Aventino", 45%, 0,1/0,18 кг, ф/п</t>
  </si>
  <si>
    <t>Моцарелла Чильеджина в воде "Fine Life", 45%, 0,125/0,225 кг, ф/п</t>
  </si>
  <si>
    <t>Моцарелла в воде Чильеджина "Каждый день", 45%, 0,1/0,18 кг, ф/п</t>
  </si>
  <si>
    <t>Моцарелла в воде Чильеджина без лактозы "Красная птица", 45%, 0,125/0,225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</si>
  <si>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</si>
  <si>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</si>
  <si>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Чильеджина в воде "Красная птица", 45%, 0,125/0,225 кг, ф/п</t>
  </si>
  <si>
    <t>Рикотта "Unagrande", 50%, 0,25 кг, пл/с</t>
  </si>
  <si>
    <t>Рикотта "Unagrande", 50%, 0,5 кг, пл/с</t>
  </si>
  <si>
    <t>Рикотта "Aventino", 45%, 0,2 кг, п/с</t>
  </si>
  <si>
    <t>Рикотта с шоколадом "Unagrande", 30%, 0,18 кг, пл/с</t>
  </si>
  <si>
    <t>Рикотта с шоколадом "Unagrande", 30%, 0,14 кг, пл/с</t>
  </si>
  <si>
    <t>Рикотта сицилийская "Unagrande", 55%, 0,3 кг, пл/с</t>
  </si>
  <si>
    <t>Рикотта сицилийская "Unagrande", 55%, ВЕС, пл/с</t>
  </si>
  <si>
    <t>Рикотта "Pretto", 45%, 0,5 кг, пл/с</t>
  </si>
  <si>
    <t>Рикотта "Pretto", 45%, 0,2 кг, пл/с</t>
  </si>
  <si>
    <t>Рикотта "Фермерская коллекция", 45%, 0,2 кг, пл/с</t>
  </si>
  <si>
    <t>Рикотта "ВкусВилл", 45%, 0,18 кг, пл/с (6 шт)</t>
  </si>
  <si>
    <t>Рикотта "Красная птица", 30%,  0,25 кг, пл/с (6 шт)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</si>
  <si>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</si>
  <si>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</si>
  <si>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"SPAR", 30%, 0,2 кг, пл/с (6 шт)</t>
  </si>
  <si>
    <t>Рикотта с ванилью "Бонджорно", 30%, 0,2 кг, пл/с</t>
  </si>
  <si>
    <t>Рикотта с шоколадом "Бонджорно", 30%, 0,2 кг, пл/с</t>
  </si>
  <si>
    <t>Рикотта шоколадно-ореховая "Бонджорно", 35%, 0,2 кг, пл/с</t>
  </si>
  <si>
    <t>Рикотта "Глобус", 45%, 0,25 кг, пл/с</t>
  </si>
  <si>
    <t>Сливки Panna Fresca "Unagrande", 38%, 0,5 л, пл/с</t>
  </si>
  <si>
    <t>Сливки "Красная птица", 38%, 0,25 л, пл/с</t>
  </si>
  <si>
    <t>Кремчиз "Unagrande", 70%, 0,5 кг, пл/с</t>
  </si>
  <si>
    <t>Кремчиз "Красная птица", 75%, 0,2 кг, пл/с</t>
  </si>
  <si>
    <t>Кремчиз "Pretto", 75%, 0,2 кг, пл/с</t>
  </si>
  <si>
    <t>Кремчиз "ВкусВилл", 70%, 0,18 кг, пл/с (6шт)</t>
  </si>
  <si>
    <t>Кремчиз "Фермерская коллекция", 75%, 0,2 кг, пл/с</t>
  </si>
  <si>
    <t>Кремчиз "Unagrande", 70%, 0,18 кг, пл/с</t>
  </si>
  <si>
    <t>Творожный "Фермерская коллекция", 65%,0,18 кг,пл/с</t>
  </si>
  <si>
    <t>Творожный "Pretto", 65%, 0,18 кг, пл/с</t>
  </si>
  <si>
    <t>Робиола "Unagrande", 65%, 0,18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</si>
  <si>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</si>
  <si>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</si>
  <si>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</si>
  <si>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</si>
  <si>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</si>
  <si>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</si>
  <si>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"Глобус", 80%, 0,25 кг, пл/с</t>
  </si>
  <si>
    <t>Маскарпоне "Unаgrande", 80%, 0,5 кг, пл/с</t>
  </si>
  <si>
    <t>Маскарпоне с шоколадом "Бонджорно", 50%, 0,2 кг, пл/с</t>
  </si>
  <si>
    <t>Масло сливочное "Умалат", 72,5%  0,5 кг, к/к, кг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</si>
  <si>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</si>
  <si>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</si>
  <si>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</si>
  <si>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</si>
  <si>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84%, 2 кг, кор (3 вложения)</t>
  </si>
  <si>
    <t>Масло сладко-сливочное Традиционное, 82,5%, 2 кг, к/к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</si>
  <si>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</si>
  <si>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</si>
  <si>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</si>
  <si>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</si>
  <si>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Н0000086159</t>
  </si>
  <si>
    <t>Н0000086487</t>
  </si>
  <si>
    <t>Н0000086542</t>
  </si>
  <si>
    <t>Н0000088745</t>
  </si>
  <si>
    <t>Н0000084595</t>
  </si>
  <si>
    <t>Н0000090511</t>
  </si>
  <si>
    <t>Н0000096641</t>
  </si>
  <si>
    <t>Н0000080826</t>
  </si>
  <si>
    <t>Н0000094227</t>
  </si>
  <si>
    <t>Н0000094228</t>
  </si>
  <si>
    <t>Н0000094632</t>
  </si>
  <si>
    <t>Н0000094779</t>
  </si>
  <si>
    <t>Н0000088717</t>
  </si>
  <si>
    <t>Н0000082882</t>
  </si>
  <si>
    <t>Н0000088470</t>
  </si>
  <si>
    <t>Н0000095992</t>
  </si>
  <si>
    <t>Н0000081879</t>
  </si>
  <si>
    <t>Н0000094741</t>
  </si>
  <si>
    <t>Н0000093444</t>
  </si>
  <si>
    <t>Н0000090330</t>
  </si>
  <si>
    <t>Н0000096639</t>
  </si>
  <si>
    <t>Н0000096814</t>
  </si>
  <si>
    <t>Н0000094742</t>
  </si>
  <si>
    <t>Н0000094745</t>
  </si>
  <si>
    <t>Н0000094725</t>
  </si>
  <si>
    <t>Н0000093998</t>
  </si>
  <si>
    <t>Н0000095934</t>
  </si>
  <si>
    <t>Н0000094497</t>
  </si>
  <si>
    <t>Н0000096638</t>
  </si>
  <si>
    <t>Н0000096640</t>
  </si>
  <si>
    <t>Н0000094726</t>
  </si>
  <si>
    <t>Н0000095554</t>
  </si>
  <si>
    <t>Н0000095251</t>
  </si>
  <si>
    <t>Н0000096668</t>
  </si>
  <si>
    <t>Н0000096418</t>
  </si>
  <si>
    <t>Н0000094734</t>
  </si>
  <si>
    <t>Н0000094735</t>
  </si>
  <si>
    <t>Н0000095396</t>
  </si>
  <si>
    <t>Н0000094274</t>
  </si>
  <si>
    <t>Н0000090331</t>
  </si>
  <si>
    <t>Н0000089109</t>
  </si>
  <si>
    <t>Н0000094740</t>
  </si>
  <si>
    <t>Н0000091561</t>
  </si>
  <si>
    <t>Н0000096349</t>
  </si>
  <si>
    <t>Н0000093316</t>
  </si>
  <si>
    <t>Н0000092242</t>
  </si>
  <si>
    <t>Н0000093343</t>
  </si>
  <si>
    <t>Н0000088954</t>
  </si>
  <si>
    <t>Н0000094736</t>
  </si>
  <si>
    <t>Н0000094698</t>
  </si>
  <si>
    <t>Н0000094729</t>
  </si>
  <si>
    <t>Н0000094728</t>
  </si>
  <si>
    <t>Н0000090381</t>
  </si>
  <si>
    <t>Н0000087862</t>
  </si>
  <si>
    <t>Н0000096234</t>
  </si>
  <si>
    <t>Н0000095981</t>
  </si>
  <si>
    <t>Н0000096804</t>
  </si>
  <si>
    <t>Н0000096635</t>
  </si>
  <si>
    <t>Н0000095415</t>
  </si>
  <si>
    <t>Н0000094739</t>
  </si>
  <si>
    <t>Н0000094897</t>
  </si>
  <si>
    <t>Н0000094737</t>
  </si>
  <si>
    <t>Н0000095553</t>
  </si>
  <si>
    <t>Н0000094727</t>
  </si>
  <si>
    <t>Н0000096233</t>
  </si>
  <si>
    <t>Н0000087861</t>
  </si>
  <si>
    <t>Н0000096805</t>
  </si>
  <si>
    <t>Н0000096636</t>
  </si>
  <si>
    <t>Н0000095985</t>
  </si>
  <si>
    <t>Н0000090380</t>
  </si>
  <si>
    <t>Н0000094030</t>
  </si>
  <si>
    <t>Н0000094029</t>
  </si>
  <si>
    <t>Н0000096235</t>
  </si>
  <si>
    <t>Н0000086350</t>
  </si>
  <si>
    <t>Н0000094994</t>
  </si>
  <si>
    <t>Н0000095662</t>
  </si>
  <si>
    <t>Н0000095663</t>
  </si>
  <si>
    <t>Н0000086888</t>
  </si>
  <si>
    <t>Н0000088471</t>
  </si>
  <si>
    <t>Н0000095392</t>
  </si>
  <si>
    <t>Н0000093950</t>
  </si>
  <si>
    <t>Н0000095119</t>
  </si>
  <si>
    <t>Н0000096627</t>
  </si>
  <si>
    <t>Н0000096629</t>
  </si>
  <si>
    <t>Н0000092930</t>
  </si>
  <si>
    <t>Н0000095930</t>
  </si>
  <si>
    <t>Н0000095931</t>
  </si>
  <si>
    <t>Н0000095932</t>
  </si>
  <si>
    <t>Н0000090708</t>
  </si>
  <si>
    <t>Н0000096634</t>
  </si>
  <si>
    <t>Н0000085588</t>
  </si>
  <si>
    <t>Н0000096632</t>
  </si>
  <si>
    <t>Н0000089213</t>
  </si>
  <si>
    <t>Н0000093541</t>
  </si>
  <si>
    <t>Н0000095395</t>
  </si>
  <si>
    <t>Н0000085591</t>
  </si>
  <si>
    <t>Н0000095394</t>
  </si>
  <si>
    <t>Н0000085590</t>
  </si>
  <si>
    <t>Н0000086352</t>
  </si>
  <si>
    <t>Н0000079142</t>
  </si>
  <si>
    <t>Н0000083955</t>
  </si>
  <si>
    <t>Н0000083957</t>
  </si>
  <si>
    <t>Н0000095118</t>
  </si>
  <si>
    <t>Н0000096631</t>
  </si>
  <si>
    <t>Н0000094363</t>
  </si>
  <si>
    <t>Н0000085587</t>
  </si>
  <si>
    <t>Н0000095933</t>
  </si>
  <si>
    <t>Н0000079144</t>
  </si>
  <si>
    <t>Н0000084378</t>
  </si>
  <si>
    <t>Н0000096291</t>
  </si>
  <si>
    <t>Н0000096292</t>
  </si>
  <si>
    <t>Н0000096293</t>
  </si>
  <si>
    <t>Н0000093768</t>
  </si>
  <si>
    <t>Н0000088626</t>
  </si>
  <si>
    <t>Н0000079224</t>
  </si>
  <si>
    <t>Н0000083041</t>
  </si>
  <si>
    <t>Н0000092414</t>
  </si>
  <si>
    <t>Вес продукта в коробке:</t>
  </si>
  <si>
    <t>1,5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</si>
  <si>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</si>
  <si>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</si>
  <si>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</si>
  <si>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</si>
  <si>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</si>
  <si>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</si>
  <si>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</si>
  <si>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</si>
  <si>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</si>
  <si>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</si>
  <si>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</si>
  <si>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</si>
  <si>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</si>
  <si>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</si>
  <si>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</si>
  <si>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</si>
  <si>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</si>
  <si>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</si>
  <si>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</si>
  <si>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Сводная заявка Департамента Продаж:</t>
  </si>
  <si>
    <t>Сводная заявка на 17.02.21</t>
  </si>
  <si>
    <t>Сводная заявка на 18.02.21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</si>
  <si>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</si>
  <si>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</si>
  <si>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</si>
  <si>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</si>
  <si>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</si>
  <si>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</si>
  <si>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</si>
  <si>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</si>
  <si>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</si>
  <si>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</si>
  <si>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</si>
  <si>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</si>
  <si>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</si>
  <si>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</si>
  <si>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</si>
  <si>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</si>
  <si>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12 февраля</t>
  </si>
  <si>
    <t>на 13 февраля</t>
  </si>
  <si>
    <t>на 14 февраля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</si>
  <si>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</si>
  <si>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</si>
  <si>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</si>
  <si>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</si>
  <si>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</si>
  <si>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</si>
  <si>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</si>
  <si>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</si>
  <si>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 xml:space="preserve">Заявка на Производство на ближайшие 10 дней, кг </t>
  </si>
  <si>
    <t>Заявка на Производство на ближайшие 04-10 дней, кг</t>
  </si>
  <si>
    <t>Заявка на Производство на ближайшие 11-17 дней, кг</t>
  </si>
  <si>
    <t>Заявка на Производство на ближайшие 18-24 дней, кг</t>
  </si>
  <si>
    <t>Заявка на Производство на ближайшие 25-31 дней, кг</t>
  </si>
  <si>
    <t>Заявка на Производство на ближайшие 32-38 дней, кг</t>
  </si>
  <si>
    <t>Заявка на Производство на ближайшие 39-45 дней, кг</t>
  </si>
  <si>
    <t>Заявка на Производство на ближайшие 46-52 дней, кг</t>
  </si>
  <si>
    <t>Заявка на Производство на ближайшие 53-59 дней, кг</t>
  </si>
  <si>
    <t>Подтвержденный План Производства на ближайшие 10 дней, кг.:</t>
  </si>
  <si>
    <t>00:00:00</t>
  </si>
  <si>
    <t>Отклонение разница между Подтвержденным Планом Производства и Заявкой на Производство на ближайшие 10 дней, кг.:</t>
  </si>
  <si>
    <t>Отклонение между Планом производства и Заявкой на производство на ближайшие 04-10 дней, кг</t>
  </si>
  <si>
    <t>Отклонение между Планом производства и Заявкой на производство на ближайшие 11-17 дней, кг</t>
  </si>
  <si>
    <t>Отклонение между Планом производства и Заявкой на производство на ближайшие 18-24 дней, кг</t>
  </si>
  <si>
    <t>Отклонение между Планом производства и Заявкой на производство на ближайшие 25-31 дней, кг</t>
  </si>
  <si>
    <t>Отклонение между Планом производства и Заявкой на производство на ближайшие 32-38 дней, кг</t>
  </si>
  <si>
    <t>Отклонение между Планом производства и Заявкой на производство на ближайшие 39-45 дней, кг</t>
  </si>
  <si>
    <t>Отклонение между Планом производства и Заявкой на производство на ближайшие 46-52 дней, кг</t>
  </si>
  <si>
    <t>Отклонение между Планом производства и Заявкой на производство на ближайшие 53-59 дней, кг</t>
  </si>
  <si>
    <t>ЖБК, кг на 1 кг ГП</t>
  </si>
  <si>
    <t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</si>
  <si>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</si>
  <si>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</si>
  <si>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</si>
  <si>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</si>
  <si>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</si>
  <si>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</si>
  <si>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</si>
  <si>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</si>
  <si>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</si>
  <si>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</si>
  <si>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</si>
  <si>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Н0000095252</t>
  </si>
  <si>
    <t>Н0000095120</t>
  </si>
  <si>
    <t>Н0000095121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</si>
  <si>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</si>
  <si>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</si>
  <si>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</si>
  <si>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</si>
  <si>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</si>
  <si>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</si>
  <si>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</si>
  <si>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</si>
  <si>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Статистика:</t>
  </si>
  <si>
    <t>заявка 53 к.н.</t>
  </si>
  <si>
    <t>заявка 1 к.н.</t>
  </si>
  <si>
    <t>заявка 2 к.д.</t>
  </si>
  <si>
    <t>заявка 3 к.н.</t>
  </si>
  <si>
    <t>заявка 4 к.н.</t>
  </si>
  <si>
    <t>заявка 5 к.н.</t>
  </si>
  <si>
    <t>Свод</t>
  </si>
  <si>
    <t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</si>
  <si>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</si>
  <si>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</si>
  <si>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>Качокавалло "Ungrande", 45%, 0,26 кг, в/у</t>
  </si>
  <si>
    <t>Кремчиз № 1 "Unagrande Professionale", 70%, 0,5 кг, пл/с</t>
  </si>
  <si>
    <t>Маскарпоне "Ungrande Professionale", 80%, 0,5 кг, пл/с</t>
  </si>
  <si>
    <t>Маскарпоне "Красная птица", 80%, 0,25 кг, пл/с</t>
  </si>
  <si>
    <t>Масло сладко-сливочное традиционное солёное "Unagrande", 82,5%, 0,5 кг, к/к</t>
  </si>
  <si>
    <t>Моцарелла "Pretto" (для бутербродов), 45%, 0,2 кг, т/ф (6 шт)</t>
  </si>
  <si>
    <t>Моцарелла "Pretto" (шары), 45%, 1,84 кг, в/у</t>
  </si>
  <si>
    <t>Моцарелла "Pretto", 45%, 1 кг, в/у, (8 шт)</t>
  </si>
  <si>
    <t>Моцарелла "Unagrande Professionale", 45%, 0,5 кг, пл/л</t>
  </si>
  <si>
    <t>Моцарелла в воде "Unagrande", 50%, 0,2 кг, пл/с</t>
  </si>
  <si>
    <t>Моцарелла в воде Фиор Ди Латте без лактозы "Unagrande", 45%, 0,125 кг, ф/п, (8 шт)</t>
  </si>
  <si>
    <t>Моцарелла Грандиоза в воде "Unagrande", 50%, 0,2 кг, ф/п</t>
  </si>
  <si>
    <t>Моцарелла для пиццы "Fine Life", 45%, 0,37 кг, т/ф</t>
  </si>
  <si>
    <t>Моцарелла для пиццы "Pretto", 45 %, 0,46 кг, т/ф, (8 шт)</t>
  </si>
  <si>
    <t xml:space="preserve">Моцарелла для пиццы "Unagrande", 45%, 0,46 кг, в/у </t>
  </si>
  <si>
    <t>Моцарелла для сэндвичей "Unagrande", 45%, 0,28 кг, т/ф</t>
  </si>
  <si>
    <t>Моцарелла сердечки в воде "Unagrande", 45%, 0,125 кг, ф/п, (8 шт)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</si>
  <si>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</si>
  <si>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</si>
  <si>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"Pretto", 45%, 0,1 кг, ф/п, 6 ШТ</t>
  </si>
  <si>
    <t xml:space="preserve">Моцарелла Фиор ди Латте в воде "Pretto", 45%, 0,125 кг, ф/п </t>
  </si>
  <si>
    <t>Моцарелла Фиор ди латте в воде "Unagrande", 50%, 0,125 кг, ф/п, (8 шт)</t>
  </si>
  <si>
    <t>Моцарелла Фиор ди латте в воде "Unagrande", 50%, 0,125 кг, ф/п, 6 шт</t>
  </si>
  <si>
    <t>Моцарелла Фиор ди Латте в воде "Красная птица", 45%, 0,125 кг, ф/п</t>
  </si>
  <si>
    <t>Моцарелла Чильеджина в воде "Fine Life", 45%, 0,125 кг, ф/п</t>
  </si>
  <si>
    <t>Моцарелла Чильеджина в воде "Pretto", 45%, 0,1 кг, ф/п, (8 шт)</t>
  </si>
  <si>
    <t>Моцарелла Чильеджина в воде "Pretto", 45%, 0,1 кг, ф/п, 6 ШТ</t>
  </si>
  <si>
    <t>Моцарелла Чильеджина в воде "Unagrande", 50%, 0,125, ф/п, 6 шт</t>
  </si>
  <si>
    <t>Моцарелла Чильеджина в воде "Ваш выбор", 50%, 0,1 кг, ф/п</t>
  </si>
  <si>
    <t>Рикотта "Metro Chef", 30%, 1 кг, п/в</t>
  </si>
  <si>
    <t>Рикотта "Pretto" (зернистая), 30%, кг, в/у (6 шт.)</t>
  </si>
  <si>
    <t>Рикотта "Unagrande Professionale", 45%, 0,5 кг, пл/с</t>
  </si>
  <si>
    <t>Рикотта "Избёнка", 45%, 0,18 кг, пл/с (6 шт)</t>
  </si>
  <si>
    <t>Рикотта "Красная птица", 30%, 0,25 кг, пл/с</t>
  </si>
  <si>
    <t>Свели-Квели "Умалат", 30%, 0,37 кг, в/у</t>
  </si>
  <si>
    <t>Сулугуни "Умалат", 45%, 0,28 кг, т/ф (6 шт)</t>
  </si>
  <si>
    <t>Сулугуни "Умалат", 45%, 0,37 кг, т/ф</t>
  </si>
  <si>
    <t>Сулугуни кубики "ВкусВилл", 45%, 0,12 кг, ф/п</t>
  </si>
  <si>
    <t>Н0000083030</t>
  </si>
  <si>
    <t>Н0000090760</t>
  </si>
  <si>
    <t>Н0000094162</t>
  </si>
  <si>
    <t>Н0000090512</t>
  </si>
  <si>
    <t>Н0000089400</t>
  </si>
  <si>
    <t>Н0000094720</t>
  </si>
  <si>
    <t>Н0000084473</t>
  </si>
  <si>
    <t>Н0000084049</t>
  </si>
  <si>
    <t>Н0000087864</t>
  </si>
  <si>
    <t>Н0000079372</t>
  </si>
  <si>
    <t>Н0000093999</t>
  </si>
  <si>
    <t>Н0000088580</t>
  </si>
  <si>
    <t>Н0000086057</t>
  </si>
  <si>
    <t>Н0000088000</t>
  </si>
  <si>
    <t>Н0000088579</t>
  </si>
  <si>
    <t>Н0000087999</t>
  </si>
  <si>
    <t>Н0000089110</t>
  </si>
  <si>
    <t>Н0000092745</t>
  </si>
  <si>
    <t>Н0000086349</t>
  </si>
  <si>
    <t>Н0000090762</t>
  </si>
  <si>
    <t>Н0000088771</t>
  </si>
  <si>
    <t>Н0000090905</t>
  </si>
  <si>
    <t>Н0000082750</t>
  </si>
  <si>
    <t>Н0000094903</t>
  </si>
  <si>
    <t>Кавказский "Умалат" (половинки), 45%, кг, в/у</t>
  </si>
  <si>
    <t>Кавказский "Умалат" (Тандер), 45%, кг, в/у</t>
  </si>
  <si>
    <t>Кремчиз № 1 "Ungrande", 70%, 0,18 кг, пл/с</t>
  </si>
  <si>
    <t>Маскарпоне с шоколадом "Unagrande Per Bambini", 50%, 0,18 кг, пл/с</t>
  </si>
  <si>
    <t>Масло Sale Marino "Ungrande Burro", 72,5%, 0,5 кг</t>
  </si>
  <si>
    <t>Моцарелла "Unagrande Professionale", 45%, 1 кг, пл/л</t>
  </si>
  <si>
    <t>Моцарелла "Unagrande Professionale", 45%, 2 кг, пл/л</t>
  </si>
  <si>
    <t>Моцарелла детская "Unagrande Per Bambini", 50%, 0,125 кг, ф/п, 6 шт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</si>
  <si>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</si>
  <si>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</si>
  <si>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</si>
  <si>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</si>
  <si>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"Pretto", 45%, 0,1 кг, ф/п, 12 шт</t>
  </si>
  <si>
    <t>Моцарелла Чильеджина в воде "Pretto", 45%, 0,125 кг, ф/п</t>
  </si>
  <si>
    <t>Моцарелла Чильеджина в воде "Лакомо",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</si>
  <si>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</si>
  <si>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</si>
  <si>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</si>
  <si>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Рикотта "Pretto", 30%, 0,25 кг, пл/с</t>
  </si>
  <si>
    <t>Рикотта "Pretto", 30%, 0,5 кг, пл/с</t>
  </si>
  <si>
    <t>Рикотта "Unagrande", 45%, 0,25 кг, пл/с</t>
  </si>
  <si>
    <t>Рикотта "Каждый день", 30%, 0,25 кг, пл/с</t>
  </si>
  <si>
    <t xml:space="preserve">Рикотта с шоколадом "Unagrande dolce", 30%, 0,25 кг, пл/с </t>
  </si>
  <si>
    <t>Робиола "Unagrande", 65%, 0,25 кг, пл/с</t>
  </si>
  <si>
    <t>Сулугуни "Лакомо", 45%, 0,28 кг, т/ф</t>
  </si>
  <si>
    <t>Сырная крошка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</si>
  <si>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</si>
  <si>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</si>
  <si>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</si>
  <si>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</si>
  <si>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</si>
  <si>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</si>
  <si>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</si>
  <si>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</si>
  <si>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</si>
  <si>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</si>
  <si>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</si>
  <si>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</si>
  <si>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</si>
  <si>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</si>
  <si>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</si>
  <si>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</si>
  <si>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2.7, Альче, без лактозы</t>
  </si>
  <si>
    <t>Сулугуни</t>
  </si>
  <si>
    <t>[35, 6]</t>
  </si>
  <si>
    <t>Для пиццы</t>
  </si>
  <si>
    <t>3.3, Альче, без лактозы</t>
  </si>
  <si>
    <t>Фиор Ди Латте</t>
  </si>
  <si>
    <t>[39, 48, 49, 53, 58]</t>
  </si>
  <si>
    <t>2.7, Сакко</t>
  </si>
  <si>
    <t>Маркет Перекресток</t>
  </si>
  <si>
    <t>[19, 11, 26, 2, 27, 28, 29, 1, 10, 16]</t>
  </si>
  <si>
    <t>2.7, Альче</t>
  </si>
  <si>
    <t>Моцарелла</t>
  </si>
  <si>
    <t>[18, 22, 21, 24, 20, 31, 17, 9, 13, 14, 15, 25, 12, 4, 3, 37, 5]</t>
  </si>
  <si>
    <t>3.3, Сакко</t>
  </si>
  <si>
    <t>[40, 41, 42, 43, 44, 45, 46, 47, 54, 55, 56, 57, 59, 60, 61]</t>
  </si>
  <si>
    <t>3.3, Альче</t>
  </si>
  <si>
    <t>[50]</t>
  </si>
  <si>
    <t>3.6, Альче</t>
  </si>
  <si>
    <t>[32, 33, 36, 34, 30]</t>
  </si>
  <si>
    <t>Метро</t>
  </si>
  <si>
    <t>[38, 51, 52]</t>
  </si>
  <si>
    <t>Номер варки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</si>
  <si>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</si>
  <si>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</si>
  <si>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</si>
  <si>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</si>
  <si>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</si>
  <si>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</si>
  <si>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</si>
  <si>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</si>
  <si>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</si>
  <si>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</si>
  <si>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</si>
  <si>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</si>
  <si>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</si>
  <si>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</si>
  <si>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</si>
  <si>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</si>
  <si>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</si>
  <si>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Вода: 8</t>
  </si>
  <si>
    <t>Мультиголова</t>
  </si>
  <si>
    <t>Вода: 125</t>
  </si>
  <si>
    <t>-</t>
  </si>
  <si>
    <t>Вода: 100</t>
  </si>
  <si>
    <t>Вода: 200</t>
  </si>
  <si>
    <t>Соль: 30</t>
  </si>
  <si>
    <t>Соль: 1</t>
  </si>
  <si>
    <t>Соль: 200</t>
  </si>
  <si>
    <t>Соль: 280</t>
  </si>
  <si>
    <t>Соль: 370</t>
  </si>
  <si>
    <t>Соль: 460</t>
  </si>
  <si>
    <t>Соль: 1200</t>
  </si>
  <si>
    <t>Короткая мойка</t>
  </si>
  <si>
    <t>Длинная мойка</t>
  </si>
  <si>
    <t>Вода: 25</t>
  </si>
  <si>
    <t>Масса</t>
  </si>
  <si>
    <t>Соль: 15</t>
  </si>
  <si>
    <t>Соль: 260</t>
  </si>
  <si>
    <t>Соль: 7.5</t>
  </si>
  <si>
    <t>Соль: 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</si>
</sst>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\ hh:mm:ss"/>
  </numFmts>
  <fonts count="9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b/>
      <sz val="11"/>
      <name val="Calibri"/>
    </font>
    <font>
      <sz val="8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1DADA"/>
      </patternFill>
    </fill>
    <fill>
      <patternFill patternType="solid">
        <fgColor rgb="FFE5B7B6"/>
      </patternFill>
    </fill>
    <fill>
      <patternFill patternType="solid">
        <fgColor rgb="FFD9DDDC"/>
      </patternFill>
    </fill>
    <fill>
      <patternFill patternType="solid">
        <fgColor rgb="FFCBC0D9"/>
      </patternFill>
    </fill>
    <fill>
      <patternFill patternType="solid">
        <fgColor rgb="FFE5DFEC"/>
      </patternFill>
    </fill>
    <fill>
      <patternFill patternType="solid">
        <fgColor rgb="FFFFEBE0"/>
      </patternFill>
    </fill>
    <fill>
      <patternFill patternType="solid">
        <fgColor rgb="FFDAE5F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 applyAlignment="1"/>
    <xf numFmtId="0" fontId="0" fillId="0" borderId="0" xfId="0" applyAlignment="1"/>
    <xf numFmtId="0" fontId="7" fillId="0" borderId="1" xfId="0" applyFont="1" applyBorder="1" applyAlignment="1">
      <alignment horizontal="center" vertical="top"/>
    </xf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2" fillId="0" borderId="0" xfId="0" applyNumberFormat="1" applyFont="1" applyAlignment="1"/>
    <xf numFmtId="49" fontId="0" fillId="0" borderId="0" xfId="0" applyNumberFormat="1" applyAlignment="1"/>
    <xf numFmtId="49" fontId="4" fillId="0" borderId="0" xfId="0" applyNumberFormat="1" applyFont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0" fontId="8" fillId="2" borderId="1" xfId="0" applyFont="1" applyFill="1" applyBorder="1"/>
    <xf numFmtId="0" fontId="8" fillId="4" borderId="1" xfId="0" applyFont="1" applyFill="1" applyBorder="1"/>
    <xf numFmtId="0" fontId="8" fillId="3" borderId="1" xfId="0" applyFont="1" applyFill="1" applyBorder="1"/>
    <xf numFmtId="0" fontId="8" fillId="5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8" fillId="8" borderId="1" xfId="0" applyFont="1" applyFill="1" applyBorder="1"/>
    <xf numFmtId="0" fontId="8" fillId="6" borderId="0" xfId="0" applyFont="1" applyFill="1"/>
    <xf numFmtId="0" fontId="8" fillId="6" borderId="0" xfId="0" applyFont="1" applyFill="1" applyAlignment="1"/>
    <xf numFmtId="0" fontId="8" fillId="0" borderId="0" xfId="0" applyFont="1"/>
    <xf numFmtId="0" fontId="8" fillId="5" borderId="0" xfId="0" applyFont="1" applyFill="1"/>
    <xf numFmtId="49" fontId="8" fillId="0" borderId="0" xfId="0" applyNumberFormat="1" applyFont="1" applyAlignment="1">
      <alignment horizontal="right"/>
    </xf>
    <xf numFmtId="0" fontId="8" fillId="0" borderId="1" xfId="0" applyFont="1" applyBorder="1"/>
    <xf numFmtId="0" fontId="8" fillId="6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8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3"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83"/>
  <sheetViews>
    <sheetView zoomScale="90" zoomScaleNormal="90" workbookViewId="0">
      <selection activeCell="L24" sqref="L24"/>
    </sheetView>
  </sheetViews>
  <sheetFormatPr baseColWidth="10" defaultColWidth="8.83203125" defaultRowHeight="15" x14ac:dyDescent="0.2"/>
  <cols>
    <col min="1" max="1025" width="9.1640625" style="1" customWidth="1"/>
  </cols>
  <sheetData>
    <row r="1" spans="1:130" x14ac:dyDescent="0.2">
      <c r="A1" s="2" t="s">
        <v>0</v>
      </c>
      <c r="B1" s="23">
        <v>44243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</row>
    <row r="2" spans="1:130" x14ac:dyDescent="0.2">
      <c r="A2" s="2" t="s">
        <v>129</v>
      </c>
      <c r="B2" s="1" t="s">
        <v>130</v>
      </c>
      <c r="J2" s="1" t="s">
        <v>131</v>
      </c>
      <c r="Q2" s="1" t="s">
        <v>132</v>
      </c>
      <c r="T2" s="1" t="s">
        <v>133</v>
      </c>
      <c r="U2" s="1" t="s">
        <v>134</v>
      </c>
      <c r="AA2" s="1" t="s">
        <v>135</v>
      </c>
      <c r="AW2" s="1" t="s">
        <v>136</v>
      </c>
      <c r="AY2" s="1" t="s">
        <v>137</v>
      </c>
      <c r="BL2" s="1" t="s">
        <v>138</v>
      </c>
      <c r="BM2" s="1" t="s">
        <v>139</v>
      </c>
      <c r="BW2" s="1" t="s">
        <v>140</v>
      </c>
      <c r="CP2" s="1" t="s">
        <v>141</v>
      </c>
      <c r="CQ2" s="1" t="s">
        <v>141</v>
      </c>
      <c r="CR2" s="1" t="s">
        <v>142</v>
      </c>
      <c r="CX2" s="1" t="s">
        <v>143</v>
      </c>
      <c r="DA2" s="1" t="s">
        <v>144</v>
      </c>
      <c r="DJ2" s="1" t="s">
        <v>145</v>
      </c>
      <c r="DQ2" s="1" t="s">
        <v>146</v>
      </c>
      <c r="DR2" s="1" t="s">
        <v>147</v>
      </c>
      <c r="DW2" s="1" t="s">
        <v>148</v>
      </c>
      <c r="DX2" s="1" t="s">
        <v>129</v>
      </c>
    </row>
    <row r="3" spans="1:130" x14ac:dyDescent="0.2">
      <c r="A3" s="2" t="s">
        <v>149</v>
      </c>
      <c r="B3" s="1" t="s">
        <v>130</v>
      </c>
      <c r="C3" s="1" t="s">
        <v>130</v>
      </c>
      <c r="D3" s="1" t="s">
        <v>130</v>
      </c>
      <c r="E3" s="1" t="s">
        <v>130</v>
      </c>
      <c r="F3" s="1" t="s">
        <v>130</v>
      </c>
      <c r="G3" s="1" t="s">
        <v>130</v>
      </c>
      <c r="H3" s="1" t="s">
        <v>130</v>
      </c>
      <c r="I3" s="1" t="s">
        <v>130</v>
      </c>
      <c r="J3" s="1" t="s">
        <v>150</v>
      </c>
      <c r="K3" s="1" t="s">
        <v>150</v>
      </c>
      <c r="L3" s="1" t="s">
        <v>150</v>
      </c>
      <c r="M3" s="1" t="s">
        <v>150</v>
      </c>
      <c r="N3" s="1" t="s">
        <v>151</v>
      </c>
      <c r="O3" s="1" t="s">
        <v>152</v>
      </c>
      <c r="P3" s="1" t="s">
        <v>140</v>
      </c>
      <c r="Q3" s="1" t="s">
        <v>153</v>
      </c>
      <c r="R3" s="1" t="s">
        <v>153</v>
      </c>
      <c r="S3" s="1" t="s">
        <v>153</v>
      </c>
      <c r="T3" s="1" t="s">
        <v>153</v>
      </c>
      <c r="U3" s="1" t="s">
        <v>153</v>
      </c>
      <c r="V3" s="1" t="s">
        <v>153</v>
      </c>
      <c r="W3" s="1" t="s">
        <v>153</v>
      </c>
      <c r="X3" s="1" t="s">
        <v>153</v>
      </c>
      <c r="Y3" s="1" t="s">
        <v>153</v>
      </c>
      <c r="Z3" s="1" t="s">
        <v>154</v>
      </c>
      <c r="AA3" s="1" t="s">
        <v>154</v>
      </c>
      <c r="AB3" s="1" t="s">
        <v>154</v>
      </c>
      <c r="AC3" s="1" t="s">
        <v>154</v>
      </c>
      <c r="AD3" s="1" t="s">
        <v>154</v>
      </c>
      <c r="AE3" s="1" t="s">
        <v>154</v>
      </c>
      <c r="AF3" s="1" t="s">
        <v>154</v>
      </c>
      <c r="AG3" s="1" t="s">
        <v>154</v>
      </c>
      <c r="AH3" s="1" t="s">
        <v>154</v>
      </c>
      <c r="AI3" s="1" t="s">
        <v>154</v>
      </c>
      <c r="AJ3" s="1" t="s">
        <v>154</v>
      </c>
      <c r="AK3" s="1" t="s">
        <v>154</v>
      </c>
      <c r="AL3" s="1" t="s">
        <v>154</v>
      </c>
      <c r="AM3" s="1" t="s">
        <v>154</v>
      </c>
      <c r="AN3" s="1" t="s">
        <v>154</v>
      </c>
      <c r="AO3" s="1" t="s">
        <v>154</v>
      </c>
      <c r="AP3" s="1" t="s">
        <v>154</v>
      </c>
      <c r="AQ3" s="1" t="s">
        <v>154</v>
      </c>
      <c r="AR3" s="1" t="s">
        <v>155</v>
      </c>
      <c r="AS3" s="1" t="s">
        <v>155</v>
      </c>
      <c r="AT3" s="1" t="s">
        <v>155</v>
      </c>
      <c r="AU3" s="1" t="s">
        <v>155</v>
      </c>
      <c r="AV3" s="1" t="s">
        <v>155</v>
      </c>
      <c r="AW3" s="1" t="s">
        <v>136</v>
      </c>
      <c r="AX3" s="1" t="s">
        <v>136</v>
      </c>
      <c r="AY3" s="1" t="s">
        <v>156</v>
      </c>
      <c r="AZ3" s="1" t="s">
        <v>156</v>
      </c>
      <c r="BA3" s="1" t="s">
        <v>156</v>
      </c>
      <c r="BB3" s="1" t="s">
        <v>156</v>
      </c>
      <c r="BC3" s="1" t="s">
        <v>156</v>
      </c>
      <c r="BD3" s="1" t="s">
        <v>156</v>
      </c>
      <c r="BE3" s="1" t="s">
        <v>156</v>
      </c>
      <c r="BF3" s="1" t="s">
        <v>156</v>
      </c>
      <c r="BG3" s="1" t="s">
        <v>156</v>
      </c>
      <c r="BH3" s="1" t="s">
        <v>156</v>
      </c>
      <c r="BI3" s="1" t="s">
        <v>156</v>
      </c>
      <c r="BJ3" s="1" t="s">
        <v>156</v>
      </c>
      <c r="BK3" s="1" t="s">
        <v>156</v>
      </c>
      <c r="BL3" s="1" t="s">
        <v>138</v>
      </c>
      <c r="BM3" s="1" t="s">
        <v>157</v>
      </c>
      <c r="BN3" s="1" t="s">
        <v>157</v>
      </c>
      <c r="BO3" s="1" t="s">
        <v>157</v>
      </c>
      <c r="BP3" s="1" t="s">
        <v>157</v>
      </c>
      <c r="BQ3" s="1" t="s">
        <v>157</v>
      </c>
      <c r="BR3" s="1" t="s">
        <v>157</v>
      </c>
      <c r="BS3" s="1" t="s">
        <v>157</v>
      </c>
      <c r="BT3" s="1" t="s">
        <v>157</v>
      </c>
      <c r="BU3" s="1" t="s">
        <v>157</v>
      </c>
      <c r="BV3" s="1" t="s">
        <v>157</v>
      </c>
      <c r="BW3" s="1" t="s">
        <v>140</v>
      </c>
      <c r="BX3" s="1" t="s">
        <v>140</v>
      </c>
      <c r="BY3" s="1" t="s">
        <v>140</v>
      </c>
      <c r="BZ3" s="1" t="s">
        <v>140</v>
      </c>
      <c r="CA3" s="1" t="s">
        <v>140</v>
      </c>
      <c r="CB3" s="1" t="s">
        <v>140</v>
      </c>
      <c r="CC3" s="1" t="s">
        <v>140</v>
      </c>
      <c r="CD3" s="1" t="s">
        <v>140</v>
      </c>
      <c r="CE3" s="1" t="s">
        <v>140</v>
      </c>
      <c r="CF3" s="1" t="s">
        <v>140</v>
      </c>
      <c r="CG3" s="1" t="s">
        <v>140</v>
      </c>
      <c r="CH3" s="1" t="s">
        <v>140</v>
      </c>
      <c r="CI3" s="1" t="s">
        <v>140</v>
      </c>
      <c r="CJ3" s="1" t="s">
        <v>140</v>
      </c>
      <c r="CK3" s="1" t="s">
        <v>140</v>
      </c>
      <c r="CL3" s="1" t="s">
        <v>140</v>
      </c>
      <c r="CM3" s="1" t="s">
        <v>140</v>
      </c>
      <c r="CN3" s="1" t="s">
        <v>140</v>
      </c>
      <c r="CO3" s="1" t="s">
        <v>140</v>
      </c>
      <c r="CP3" s="1" t="s">
        <v>141</v>
      </c>
      <c r="CQ3" s="1" t="s">
        <v>141</v>
      </c>
      <c r="CR3" s="1" t="s">
        <v>158</v>
      </c>
      <c r="CS3" s="1" t="s">
        <v>158</v>
      </c>
      <c r="CT3" s="1" t="s">
        <v>158</v>
      </c>
      <c r="CU3" s="1" t="s">
        <v>158</v>
      </c>
      <c r="CV3" s="1" t="s">
        <v>158</v>
      </c>
      <c r="CW3" s="1" t="s">
        <v>158</v>
      </c>
      <c r="CX3" s="1" t="s">
        <v>143</v>
      </c>
      <c r="CY3" s="1" t="s">
        <v>143</v>
      </c>
      <c r="CZ3" s="1" t="s">
        <v>159</v>
      </c>
      <c r="DA3" s="1" t="s">
        <v>144</v>
      </c>
      <c r="DB3" s="1" t="s">
        <v>144</v>
      </c>
      <c r="DC3" s="1" t="s">
        <v>144</v>
      </c>
      <c r="DD3" s="1" t="s">
        <v>144</v>
      </c>
      <c r="DE3" s="1" t="s">
        <v>144</v>
      </c>
      <c r="DF3" s="1" t="s">
        <v>144</v>
      </c>
      <c r="DG3" s="1" t="s">
        <v>144</v>
      </c>
      <c r="DH3" s="1" t="s">
        <v>144</v>
      </c>
      <c r="DI3" s="1" t="s">
        <v>144</v>
      </c>
      <c r="DJ3" s="1" t="s">
        <v>145</v>
      </c>
      <c r="DK3" s="1" t="s">
        <v>145</v>
      </c>
      <c r="DL3" s="1" t="s">
        <v>145</v>
      </c>
      <c r="DM3" s="1" t="s">
        <v>145</v>
      </c>
      <c r="DN3" s="1" t="s">
        <v>145</v>
      </c>
      <c r="DO3" s="1" t="s">
        <v>145</v>
      </c>
      <c r="DP3" s="1" t="s">
        <v>145</v>
      </c>
      <c r="DQ3" s="1" t="s">
        <v>146</v>
      </c>
      <c r="DR3" s="1" t="s">
        <v>147</v>
      </c>
      <c r="DX3" s="1" t="s">
        <v>149</v>
      </c>
    </row>
    <row r="4" spans="1:130" x14ac:dyDescent="0.2">
      <c r="A4" s="2" t="s">
        <v>160</v>
      </c>
      <c r="B4" s="1" t="s">
        <v>161</v>
      </c>
      <c r="C4" s="1" t="s">
        <v>161</v>
      </c>
      <c r="D4" s="1" t="s">
        <v>161</v>
      </c>
      <c r="E4" s="1" t="s">
        <v>161</v>
      </c>
      <c r="F4" s="1" t="s">
        <v>161</v>
      </c>
      <c r="G4" s="1" t="s">
        <v>162</v>
      </c>
      <c r="H4" s="1" t="s">
        <v>163</v>
      </c>
      <c r="I4" s="1" t="s">
        <v>161</v>
      </c>
      <c r="J4" s="1" t="s">
        <v>161</v>
      </c>
      <c r="K4" s="1" t="s">
        <v>161</v>
      </c>
      <c r="L4" s="1" t="s">
        <v>161</v>
      </c>
      <c r="M4" s="1" t="s">
        <v>161</v>
      </c>
      <c r="N4" s="1" t="s">
        <v>161</v>
      </c>
      <c r="O4" s="1" t="s">
        <v>164</v>
      </c>
      <c r="P4" s="1" t="s">
        <v>165</v>
      </c>
      <c r="Q4" s="1" t="s">
        <v>161</v>
      </c>
      <c r="R4" s="1" t="s">
        <v>166</v>
      </c>
      <c r="S4" s="1" t="s">
        <v>161</v>
      </c>
      <c r="T4" s="1" t="s">
        <v>161</v>
      </c>
      <c r="U4" s="1" t="s">
        <v>161</v>
      </c>
      <c r="V4" s="1" t="s">
        <v>161</v>
      </c>
      <c r="W4" s="1" t="s">
        <v>163</v>
      </c>
      <c r="X4" s="1" t="s">
        <v>166</v>
      </c>
      <c r="Y4" s="1" t="s">
        <v>161</v>
      </c>
      <c r="Z4" s="1" t="s">
        <v>167</v>
      </c>
      <c r="AA4" s="1" t="s">
        <v>164</v>
      </c>
      <c r="AB4" s="1" t="s">
        <v>164</v>
      </c>
      <c r="AC4" s="1" t="s">
        <v>168</v>
      </c>
      <c r="AD4" s="1" t="s">
        <v>166</v>
      </c>
      <c r="AE4" s="1" t="s">
        <v>163</v>
      </c>
      <c r="AF4" s="1" t="s">
        <v>163</v>
      </c>
      <c r="AG4" s="1" t="s">
        <v>164</v>
      </c>
      <c r="AH4" s="1" t="s">
        <v>164</v>
      </c>
      <c r="AI4" s="1" t="s">
        <v>165</v>
      </c>
      <c r="AJ4" s="1" t="s">
        <v>169</v>
      </c>
      <c r="AK4" s="1" t="s">
        <v>164</v>
      </c>
      <c r="AL4" s="1" t="s">
        <v>165</v>
      </c>
      <c r="AM4" s="1" t="s">
        <v>165</v>
      </c>
      <c r="AN4" s="1" t="s">
        <v>170</v>
      </c>
      <c r="AO4" s="1" t="s">
        <v>164</v>
      </c>
      <c r="AP4" s="1" t="s">
        <v>164</v>
      </c>
      <c r="AQ4" s="1" t="s">
        <v>171</v>
      </c>
      <c r="AR4" s="1" t="s">
        <v>164</v>
      </c>
      <c r="AS4" s="1" t="s">
        <v>164</v>
      </c>
      <c r="AT4" s="1" t="s">
        <v>164</v>
      </c>
      <c r="AU4" s="1" t="s">
        <v>164</v>
      </c>
      <c r="AV4" s="1" t="s">
        <v>164</v>
      </c>
      <c r="AW4" s="1" t="s">
        <v>172</v>
      </c>
      <c r="AX4" s="1" t="s">
        <v>172</v>
      </c>
      <c r="AY4" s="1" t="s">
        <v>164</v>
      </c>
      <c r="AZ4" s="1" t="s">
        <v>164</v>
      </c>
      <c r="BA4" s="1" t="s">
        <v>165</v>
      </c>
      <c r="BB4" s="1" t="s">
        <v>165</v>
      </c>
      <c r="BC4" s="1" t="s">
        <v>173</v>
      </c>
      <c r="BD4" s="1" t="s">
        <v>163</v>
      </c>
      <c r="BE4" s="1" t="s">
        <v>167</v>
      </c>
      <c r="BF4" s="1" t="s">
        <v>169</v>
      </c>
      <c r="BG4" s="1" t="s">
        <v>174</v>
      </c>
      <c r="BH4" s="1" t="s">
        <v>175</v>
      </c>
      <c r="BI4" s="1" t="s">
        <v>163</v>
      </c>
      <c r="BJ4" s="1" t="s">
        <v>166</v>
      </c>
      <c r="BK4" s="1" t="s">
        <v>164</v>
      </c>
      <c r="BL4" s="1" t="s">
        <v>164</v>
      </c>
      <c r="BM4" s="1" t="s">
        <v>164</v>
      </c>
      <c r="BN4" s="1" t="s">
        <v>164</v>
      </c>
      <c r="BO4" s="1" t="s">
        <v>165</v>
      </c>
      <c r="BP4" s="1" t="s">
        <v>169</v>
      </c>
      <c r="BQ4" s="1" t="s">
        <v>167</v>
      </c>
      <c r="BR4" s="1" t="s">
        <v>175</v>
      </c>
      <c r="BS4" s="1" t="s">
        <v>163</v>
      </c>
      <c r="BT4" s="1" t="s">
        <v>174</v>
      </c>
      <c r="BU4" s="1" t="s">
        <v>173</v>
      </c>
      <c r="BV4" s="1" t="s">
        <v>163</v>
      </c>
      <c r="BW4" s="1" t="s">
        <v>164</v>
      </c>
      <c r="BX4" s="1" t="s">
        <v>164</v>
      </c>
      <c r="BY4" s="1" t="s">
        <v>169</v>
      </c>
      <c r="BZ4" s="1" t="s">
        <v>164</v>
      </c>
      <c r="CA4" s="1" t="s">
        <v>164</v>
      </c>
      <c r="CB4" s="1" t="s">
        <v>164</v>
      </c>
      <c r="CC4" s="1" t="s">
        <v>164</v>
      </c>
      <c r="CD4" s="1" t="s">
        <v>165</v>
      </c>
      <c r="CE4" s="1" t="s">
        <v>165</v>
      </c>
      <c r="CF4" s="1" t="s">
        <v>170</v>
      </c>
      <c r="CG4" s="1" t="s">
        <v>166</v>
      </c>
      <c r="CH4" s="1" t="s">
        <v>163</v>
      </c>
      <c r="CI4" s="1" t="s">
        <v>163</v>
      </c>
      <c r="CJ4" s="1" t="s">
        <v>163</v>
      </c>
      <c r="CK4" s="1" t="s">
        <v>176</v>
      </c>
      <c r="CL4" s="1" t="s">
        <v>168</v>
      </c>
      <c r="CM4" s="1" t="s">
        <v>168</v>
      </c>
      <c r="CN4" s="1" t="s">
        <v>168</v>
      </c>
      <c r="CO4" s="1" t="s">
        <v>162</v>
      </c>
      <c r="CP4" s="1" t="s">
        <v>164</v>
      </c>
      <c r="CQ4" s="1" t="s">
        <v>163</v>
      </c>
      <c r="CR4" s="1" t="s">
        <v>164</v>
      </c>
      <c r="CS4" s="1" t="s">
        <v>163</v>
      </c>
      <c r="CT4" s="1" t="s">
        <v>165</v>
      </c>
      <c r="CU4" s="1" t="s">
        <v>166</v>
      </c>
      <c r="CV4" s="1" t="s">
        <v>170</v>
      </c>
      <c r="CW4" s="1" t="s">
        <v>164</v>
      </c>
      <c r="CX4" s="1" t="s">
        <v>170</v>
      </c>
      <c r="CY4" s="1" t="s">
        <v>165</v>
      </c>
      <c r="CZ4" s="1" t="s">
        <v>164</v>
      </c>
      <c r="DA4" s="1" t="s">
        <v>177</v>
      </c>
      <c r="DB4" s="1" t="s">
        <v>165</v>
      </c>
      <c r="DC4" s="1" t="s">
        <v>165</v>
      </c>
      <c r="DD4" s="1" t="s">
        <v>163</v>
      </c>
      <c r="DE4" s="1" t="s">
        <v>163</v>
      </c>
      <c r="DF4" s="1" t="s">
        <v>166</v>
      </c>
      <c r="DG4" s="1" t="s">
        <v>162</v>
      </c>
      <c r="DH4" s="1" t="s">
        <v>177</v>
      </c>
      <c r="DI4" s="1" t="s">
        <v>168</v>
      </c>
      <c r="DJ4" s="1" t="s">
        <v>161</v>
      </c>
      <c r="DK4" s="1" t="s">
        <v>161</v>
      </c>
      <c r="DL4" s="1" t="s">
        <v>164</v>
      </c>
      <c r="DM4" s="1" t="s">
        <v>164</v>
      </c>
      <c r="DN4" s="1" t="s">
        <v>164</v>
      </c>
      <c r="DO4" s="1" t="s">
        <v>178</v>
      </c>
      <c r="DP4" s="1" t="s">
        <v>178</v>
      </c>
      <c r="DX4" s="1" t="s">
        <v>160</v>
      </c>
    </row>
    <row r="5" spans="1:130" x14ac:dyDescent="0.2">
      <c r="A5" s="2" t="s">
        <v>179</v>
      </c>
      <c r="B5" s="1" t="s">
        <v>180</v>
      </c>
      <c r="C5" s="1" t="s">
        <v>181</v>
      </c>
      <c r="D5" s="1" t="s">
        <v>182</v>
      </c>
      <c r="E5" s="1" t="s">
        <v>183</v>
      </c>
      <c r="F5" s="1" t="s">
        <v>184</v>
      </c>
      <c r="G5" s="1" t="s">
        <v>185</v>
      </c>
      <c r="H5" s="1" t="s">
        <v>186</v>
      </c>
      <c r="I5" s="1" t="s">
        <v>187</v>
      </c>
      <c r="J5" s="1" t="s">
        <v>188</v>
      </c>
      <c r="K5" s="1" t="s">
        <v>189</v>
      </c>
      <c r="L5" s="1" t="s">
        <v>190</v>
      </c>
      <c r="M5" s="1" t="s">
        <v>191</v>
      </c>
      <c r="N5" s="1" t="s">
        <v>192</v>
      </c>
      <c r="O5" s="1" t="s">
        <v>193</v>
      </c>
      <c r="P5" s="1" t="s">
        <v>194</v>
      </c>
      <c r="Q5" s="1" t="s">
        <v>195</v>
      </c>
      <c r="R5" s="1" t="s">
        <v>196</v>
      </c>
      <c r="S5" s="1" t="s">
        <v>197</v>
      </c>
      <c r="T5" s="1" t="s">
        <v>198</v>
      </c>
      <c r="U5" s="1" t="s">
        <v>199</v>
      </c>
      <c r="V5" s="1" t="s">
        <v>200</v>
      </c>
      <c r="W5" s="1" t="s">
        <v>201</v>
      </c>
      <c r="X5" s="1" t="s">
        <v>202</v>
      </c>
      <c r="Y5" s="1" t="s">
        <v>203</v>
      </c>
      <c r="Z5" s="1" t="s">
        <v>204</v>
      </c>
      <c r="AA5" s="1" t="s">
        <v>205</v>
      </c>
      <c r="AB5" s="1" t="s">
        <v>206</v>
      </c>
      <c r="AC5" s="1" t="s">
        <v>207</v>
      </c>
      <c r="AD5" s="1" t="s">
        <v>208</v>
      </c>
      <c r="AE5" s="1" t="s">
        <v>209</v>
      </c>
      <c r="AF5" s="1" t="s">
        <v>210</v>
      </c>
      <c r="AG5" s="1" t="s">
        <v>211</v>
      </c>
      <c r="AH5" s="1" t="s">
        <v>212</v>
      </c>
      <c r="AI5" s="1" t="s">
        <v>213</v>
      </c>
      <c r="AJ5" s="1" t="s">
        <v>214</v>
      </c>
      <c r="AK5" s="1" t="s">
        <v>215</v>
      </c>
      <c r="AL5" s="1" t="s">
        <v>216</v>
      </c>
      <c r="AM5" s="1" t="s">
        <v>217</v>
      </c>
      <c r="AN5" s="1" t="s">
        <v>218</v>
      </c>
      <c r="AO5" s="1" t="s">
        <v>219</v>
      </c>
      <c r="AP5" s="1" t="s">
        <v>220</v>
      </c>
      <c r="AQ5" s="1" t="s">
        <v>221</v>
      </c>
      <c r="AR5" s="1" t="s">
        <v>222</v>
      </c>
      <c r="AS5" s="1" t="s">
        <v>223</v>
      </c>
      <c r="AT5" s="1" t="s">
        <v>224</v>
      </c>
      <c r="AU5" s="1" t="s">
        <v>225</v>
      </c>
      <c r="AV5" s="1" t="s">
        <v>226</v>
      </c>
      <c r="AW5" s="1" t="s">
        <v>227</v>
      </c>
      <c r="AX5" s="1" t="s">
        <v>228</v>
      </c>
      <c r="AY5" s="1" t="s">
        <v>229</v>
      </c>
      <c r="AZ5" s="1" t="s">
        <v>230</v>
      </c>
      <c r="BA5" s="1" t="s">
        <v>231</v>
      </c>
      <c r="BB5" s="1" t="s">
        <v>232</v>
      </c>
      <c r="BC5" s="1" t="s">
        <v>233</v>
      </c>
      <c r="BD5" s="1" t="s">
        <v>234</v>
      </c>
      <c r="BE5" s="1" t="s">
        <v>235</v>
      </c>
      <c r="BF5" s="1" t="s">
        <v>236</v>
      </c>
      <c r="BG5" s="1" t="s">
        <v>237</v>
      </c>
      <c r="BH5" s="1" t="s">
        <v>238</v>
      </c>
      <c r="BI5" s="1" t="s">
        <v>239</v>
      </c>
      <c r="BJ5" s="1" t="s">
        <v>240</v>
      </c>
      <c r="BK5" s="1" t="s">
        <v>241</v>
      </c>
      <c r="BL5" s="1" t="s">
        <v>242</v>
      </c>
      <c r="BM5" s="1" t="s">
        <v>243</v>
      </c>
      <c r="BN5" s="1" t="s">
        <v>244</v>
      </c>
      <c r="BO5" s="1" t="s">
        <v>245</v>
      </c>
      <c r="BP5" s="1" t="s">
        <v>246</v>
      </c>
      <c r="BQ5" s="1" t="s">
        <v>247</v>
      </c>
      <c r="BR5" s="1" t="s">
        <v>248</v>
      </c>
      <c r="BS5" s="1" t="s">
        <v>249</v>
      </c>
      <c r="BT5" s="1" t="s">
        <v>250</v>
      </c>
      <c r="BU5" s="1" t="s">
        <v>251</v>
      </c>
      <c r="BV5" s="1" t="s">
        <v>252</v>
      </c>
      <c r="BW5" s="1" t="s">
        <v>253</v>
      </c>
      <c r="BX5" s="1" t="s">
        <v>254</v>
      </c>
      <c r="BY5" s="1" t="s">
        <v>255</v>
      </c>
      <c r="BZ5" s="1" t="s">
        <v>256</v>
      </c>
      <c r="CA5" s="1" t="s">
        <v>257</v>
      </c>
      <c r="CB5" s="1" t="s">
        <v>258</v>
      </c>
      <c r="CC5" s="1" t="s">
        <v>259</v>
      </c>
      <c r="CD5" s="1" t="s">
        <v>260</v>
      </c>
      <c r="CE5" s="1" t="s">
        <v>261</v>
      </c>
      <c r="CF5" s="1" t="s">
        <v>262</v>
      </c>
      <c r="CG5" s="1" t="s">
        <v>263</v>
      </c>
      <c r="CH5" s="1" t="s">
        <v>264</v>
      </c>
      <c r="CI5" s="1" t="s">
        <v>265</v>
      </c>
      <c r="CJ5" s="1" t="s">
        <v>266</v>
      </c>
      <c r="CK5" s="1" t="s">
        <v>267</v>
      </c>
      <c r="CL5" s="1" t="s">
        <v>268</v>
      </c>
      <c r="CM5" s="1" t="s">
        <v>269</v>
      </c>
      <c r="CN5" s="1" t="s">
        <v>270</v>
      </c>
      <c r="CO5" s="1" t="s">
        <v>271</v>
      </c>
      <c r="CP5" s="1" t="s">
        <v>272</v>
      </c>
      <c r="CQ5" s="1" t="s">
        <v>273</v>
      </c>
      <c r="CR5" s="1" t="s">
        <v>274</v>
      </c>
      <c r="CS5" s="1" t="s">
        <v>275</v>
      </c>
      <c r="CT5" s="1" t="s">
        <v>276</v>
      </c>
      <c r="CU5" s="1" t="s">
        <v>277</v>
      </c>
      <c r="CV5" s="1" t="s">
        <v>278</v>
      </c>
      <c r="CW5" s="1" t="s">
        <v>279</v>
      </c>
      <c r="CX5" s="1" t="s">
        <v>280</v>
      </c>
      <c r="CY5" s="1" t="s">
        <v>281</v>
      </c>
      <c r="CZ5" s="1" t="s">
        <v>282</v>
      </c>
      <c r="DA5" s="1" t="s">
        <v>283</v>
      </c>
      <c r="DB5" s="1" t="s">
        <v>284</v>
      </c>
      <c r="DC5" s="1" t="s">
        <v>285</v>
      </c>
      <c r="DD5" s="1" t="s">
        <v>286</v>
      </c>
      <c r="DE5" s="1" t="s">
        <v>287</v>
      </c>
      <c r="DF5" s="1" t="s">
        <v>288</v>
      </c>
      <c r="DG5" s="1" t="s">
        <v>289</v>
      </c>
      <c r="DH5" s="1" t="s">
        <v>290</v>
      </c>
      <c r="DI5" s="1" t="s">
        <v>291</v>
      </c>
      <c r="DJ5" s="1" t="s">
        <v>292</v>
      </c>
      <c r="DK5" s="1" t="s">
        <v>293</v>
      </c>
      <c r="DL5" s="1" t="s">
        <v>294</v>
      </c>
      <c r="DM5" s="1" t="s">
        <v>295</v>
      </c>
      <c r="DN5" s="1" t="s">
        <v>296</v>
      </c>
      <c r="DO5" s="1" t="s">
        <v>297</v>
      </c>
      <c r="DP5" s="1" t="s">
        <v>298</v>
      </c>
      <c r="DQ5" s="1" t="s">
        <v>146</v>
      </c>
      <c r="DR5" s="1" t="s">
        <v>299</v>
      </c>
      <c r="DS5" s="1" t="s">
        <v>300</v>
      </c>
      <c r="DU5" s="1" t="s">
        <v>301</v>
      </c>
      <c r="DX5" s="1" t="s">
        <v>179</v>
      </c>
    </row>
    <row r="6" spans="1:130" x14ac:dyDescent="0.2">
      <c r="A6" s="2" t="s">
        <v>302</v>
      </c>
      <c r="B6" s="1" t="s">
        <v>303</v>
      </c>
      <c r="C6" s="1" t="s">
        <v>304</v>
      </c>
      <c r="D6" s="1" t="s">
        <v>305</v>
      </c>
      <c r="E6" s="1" t="s">
        <v>306</v>
      </c>
      <c r="F6" s="1" t="s">
        <v>307</v>
      </c>
      <c r="G6" s="1" t="s">
        <v>308</v>
      </c>
      <c r="H6" s="1" t="s">
        <v>309</v>
      </c>
      <c r="I6" s="1" t="s">
        <v>310</v>
      </c>
      <c r="J6" s="1" t="s">
        <v>311</v>
      </c>
      <c r="K6" s="1" t="s">
        <v>312</v>
      </c>
      <c r="L6" s="1" t="s">
        <v>313</v>
      </c>
      <c r="M6" s="1" t="s">
        <v>314</v>
      </c>
      <c r="N6" s="1" t="s">
        <v>315</v>
      </c>
      <c r="O6" s="1" t="s">
        <v>316</v>
      </c>
      <c r="P6" s="1" t="s">
        <v>317</v>
      </c>
      <c r="Q6" s="1">
        <v>3503984</v>
      </c>
      <c r="R6" s="1" t="s">
        <v>318</v>
      </c>
      <c r="S6" s="1" t="s">
        <v>319</v>
      </c>
      <c r="T6" s="1" t="s">
        <v>320</v>
      </c>
      <c r="U6" s="1" t="s">
        <v>321</v>
      </c>
      <c r="V6" s="1" t="s">
        <v>322</v>
      </c>
      <c r="W6" s="1" t="s">
        <v>323</v>
      </c>
      <c r="X6" s="1" t="s">
        <v>324</v>
      </c>
      <c r="Y6" s="1" t="s">
        <v>325</v>
      </c>
      <c r="Z6" s="1" t="s">
        <v>326</v>
      </c>
      <c r="AA6" s="1" t="s">
        <v>327</v>
      </c>
      <c r="AB6" s="1" t="s">
        <v>328</v>
      </c>
      <c r="AC6" s="1" t="s">
        <v>329</v>
      </c>
      <c r="AD6" s="1" t="s">
        <v>330</v>
      </c>
      <c r="AE6" s="1" t="s">
        <v>331</v>
      </c>
      <c r="AF6" s="1" t="s">
        <v>332</v>
      </c>
      <c r="AG6" s="1" t="s">
        <v>333</v>
      </c>
      <c r="AH6" s="1" t="s">
        <v>334</v>
      </c>
      <c r="AI6" s="1" t="s">
        <v>335</v>
      </c>
      <c r="AJ6" s="1" t="s">
        <v>336</v>
      </c>
      <c r="AK6" s="1" t="s">
        <v>337</v>
      </c>
      <c r="AL6" s="1" t="s">
        <v>338</v>
      </c>
      <c r="AM6" s="1" t="s">
        <v>339</v>
      </c>
      <c r="AN6" s="1" t="s">
        <v>340</v>
      </c>
      <c r="AO6" s="1" t="s">
        <v>341</v>
      </c>
      <c r="AP6" s="1" t="s">
        <v>342</v>
      </c>
      <c r="AQ6" s="1" t="s">
        <v>343</v>
      </c>
      <c r="AR6" s="1" t="s">
        <v>344</v>
      </c>
      <c r="AS6" s="1" t="s">
        <v>345</v>
      </c>
      <c r="AT6" s="1" t="s">
        <v>346</v>
      </c>
      <c r="AU6" s="1" t="s">
        <v>347</v>
      </c>
      <c r="AV6" s="1" t="s">
        <v>348</v>
      </c>
      <c r="AW6" s="1" t="s">
        <v>349</v>
      </c>
      <c r="AX6" s="1" t="s">
        <v>350</v>
      </c>
      <c r="AY6" s="1" t="s">
        <v>351</v>
      </c>
      <c r="AZ6" s="1" t="s">
        <v>352</v>
      </c>
      <c r="BA6" s="1" t="s">
        <v>353</v>
      </c>
      <c r="BB6" s="1" t="s">
        <v>354</v>
      </c>
      <c r="BC6" s="1">
        <v>327193010</v>
      </c>
      <c r="BD6" s="1" t="s">
        <v>355</v>
      </c>
      <c r="BE6" s="1" t="s">
        <v>356</v>
      </c>
      <c r="BF6" s="1" t="s">
        <v>357</v>
      </c>
      <c r="BG6" s="1" t="s">
        <v>358</v>
      </c>
      <c r="BH6" s="1" t="s">
        <v>359</v>
      </c>
      <c r="BI6" s="1" t="s">
        <v>360</v>
      </c>
      <c r="BJ6" s="1" t="s">
        <v>361</v>
      </c>
      <c r="BK6" s="1" t="s">
        <v>362</v>
      </c>
      <c r="BL6" s="1" t="s">
        <v>363</v>
      </c>
      <c r="BM6" s="1" t="s">
        <v>364</v>
      </c>
      <c r="BN6" s="1" t="s">
        <v>365</v>
      </c>
      <c r="BO6" s="1" t="s">
        <v>366</v>
      </c>
      <c r="BP6" s="1" t="s">
        <v>367</v>
      </c>
      <c r="BQ6" s="1" t="s">
        <v>368</v>
      </c>
      <c r="BR6" s="1" t="s">
        <v>369</v>
      </c>
      <c r="BS6" s="1" t="s">
        <v>370</v>
      </c>
      <c r="BT6" s="1" t="s">
        <v>371</v>
      </c>
      <c r="BU6" s="1">
        <v>327192013</v>
      </c>
      <c r="BV6" s="1" t="s">
        <v>372</v>
      </c>
      <c r="BW6" s="1" t="s">
        <v>373</v>
      </c>
      <c r="BX6" s="1" t="s">
        <v>374</v>
      </c>
      <c r="BY6" s="1" t="s">
        <v>375</v>
      </c>
      <c r="BZ6" s="1" t="s">
        <v>376</v>
      </c>
      <c r="CA6" s="1" t="s">
        <v>377</v>
      </c>
      <c r="CB6" s="1" t="s">
        <v>378</v>
      </c>
      <c r="CC6" s="1" t="s">
        <v>379</v>
      </c>
      <c r="CD6" s="1" t="s">
        <v>380</v>
      </c>
      <c r="CE6" s="1" t="s">
        <v>381</v>
      </c>
      <c r="CF6" s="1" t="s">
        <v>382</v>
      </c>
      <c r="CG6" s="1" t="s">
        <v>383</v>
      </c>
      <c r="CH6" s="1" t="s">
        <v>384</v>
      </c>
      <c r="CI6" s="1" t="s">
        <v>385</v>
      </c>
      <c r="CJ6" s="1" t="s">
        <v>386</v>
      </c>
      <c r="CK6" s="1" t="s">
        <v>387</v>
      </c>
      <c r="CL6" s="1" t="s">
        <v>388</v>
      </c>
      <c r="CM6" s="1" t="s">
        <v>389</v>
      </c>
      <c r="CN6" s="1" t="s">
        <v>390</v>
      </c>
      <c r="CO6" s="1">
        <v>326635016</v>
      </c>
      <c r="CP6" s="1" t="s">
        <v>391</v>
      </c>
      <c r="CQ6" s="1" t="s">
        <v>392</v>
      </c>
      <c r="CR6" s="1" t="s">
        <v>393</v>
      </c>
      <c r="CS6" s="1" t="s">
        <v>394</v>
      </c>
      <c r="CT6" s="1" t="s">
        <v>395</v>
      </c>
      <c r="CU6" s="1" t="s">
        <v>396</v>
      </c>
      <c r="CV6" s="1" t="s">
        <v>397</v>
      </c>
      <c r="CW6" s="1" t="s">
        <v>398</v>
      </c>
      <c r="CX6" s="1" t="s">
        <v>399</v>
      </c>
      <c r="CY6" s="1" t="s">
        <v>400</v>
      </c>
      <c r="CZ6" s="1" t="s">
        <v>401</v>
      </c>
      <c r="DA6" s="1" t="s">
        <v>402</v>
      </c>
      <c r="DB6" s="1" t="s">
        <v>403</v>
      </c>
      <c r="DC6" s="1" t="s">
        <v>404</v>
      </c>
      <c r="DD6" s="1" t="s">
        <v>405</v>
      </c>
      <c r="DE6" s="1" t="s">
        <v>406</v>
      </c>
      <c r="DF6" s="1" t="s">
        <v>407</v>
      </c>
      <c r="DG6" s="1">
        <v>326636013</v>
      </c>
      <c r="DH6" s="1" t="s">
        <v>408</v>
      </c>
      <c r="DI6" s="1" t="s">
        <v>409</v>
      </c>
      <c r="DJ6" s="1" t="s">
        <v>410</v>
      </c>
      <c r="DK6" s="1" t="s">
        <v>411</v>
      </c>
      <c r="DL6" s="1" t="s">
        <v>412</v>
      </c>
      <c r="DM6" s="1" t="s">
        <v>413</v>
      </c>
      <c r="DN6" s="1" t="s">
        <v>414</v>
      </c>
      <c r="DO6" s="1" t="s">
        <v>415</v>
      </c>
      <c r="DP6" s="1" t="s">
        <v>416</v>
      </c>
      <c r="DR6" s="1" t="s">
        <v>417</v>
      </c>
      <c r="DS6" s="1" t="s">
        <v>418</v>
      </c>
      <c r="DU6" s="1" t="s">
        <v>419</v>
      </c>
      <c r="DX6" s="1" t="s">
        <v>302</v>
      </c>
    </row>
    <row r="7" spans="1:130" x14ac:dyDescent="0.2">
      <c r="A7" s="2" t="s">
        <v>420</v>
      </c>
      <c r="B7" s="1">
        <v>3.2</v>
      </c>
      <c r="C7" s="1">
        <v>3</v>
      </c>
      <c r="D7" s="1">
        <v>3</v>
      </c>
      <c r="E7" s="1">
        <v>3</v>
      </c>
      <c r="F7" s="1">
        <v>2.96</v>
      </c>
      <c r="G7" s="1">
        <v>6</v>
      </c>
      <c r="H7" s="1">
        <v>3.09</v>
      </c>
      <c r="I7" s="1">
        <v>3</v>
      </c>
      <c r="J7" s="1">
        <v>2.2400000000000002</v>
      </c>
      <c r="K7" s="1">
        <v>2.3199999999999998</v>
      </c>
      <c r="L7" s="1">
        <v>2.3199999999999998</v>
      </c>
      <c r="M7" s="1">
        <v>2.3199999999999998</v>
      </c>
      <c r="N7" s="1">
        <v>3</v>
      </c>
      <c r="O7" s="1">
        <v>2.96</v>
      </c>
      <c r="P7" s="1">
        <v>3</v>
      </c>
      <c r="Q7" s="1">
        <v>2.2400000000000002</v>
      </c>
      <c r="R7" s="1">
        <v>2.39</v>
      </c>
      <c r="S7" s="1">
        <v>2.2400000000000002</v>
      </c>
      <c r="T7" s="1">
        <v>1.8</v>
      </c>
      <c r="U7" s="1">
        <v>1.2</v>
      </c>
      <c r="V7" s="1">
        <v>1.35</v>
      </c>
      <c r="W7" s="1">
        <v>1.35</v>
      </c>
      <c r="X7" s="1">
        <v>1.38</v>
      </c>
      <c r="Y7" s="1">
        <v>2.2200000000000002</v>
      </c>
      <c r="Z7" s="1">
        <v>2.2200000000000002</v>
      </c>
      <c r="AA7" s="1">
        <v>3.68</v>
      </c>
      <c r="AB7" s="1">
        <v>1.2</v>
      </c>
      <c r="AC7" s="1">
        <v>1.35</v>
      </c>
      <c r="AD7" s="1">
        <v>1.2</v>
      </c>
      <c r="AE7" s="1">
        <v>1.35</v>
      </c>
      <c r="AF7" s="1">
        <v>2.4500000000000002</v>
      </c>
      <c r="AG7" s="1">
        <v>2.2400000000000002</v>
      </c>
      <c r="AH7" s="1">
        <v>2.2400000000000002</v>
      </c>
      <c r="AI7" s="1">
        <v>9.6</v>
      </c>
      <c r="AJ7" s="1">
        <v>2.02</v>
      </c>
      <c r="AK7" s="1">
        <v>9.6</v>
      </c>
      <c r="AL7" s="1">
        <v>3.68</v>
      </c>
      <c r="AM7" s="1">
        <v>1.8</v>
      </c>
      <c r="AN7" s="1">
        <v>1.8</v>
      </c>
      <c r="AO7" s="1">
        <v>6</v>
      </c>
      <c r="AP7" s="1">
        <v>1.35</v>
      </c>
      <c r="AQ7" s="1">
        <v>9.1999999999999993</v>
      </c>
      <c r="AR7" s="1">
        <v>2.08</v>
      </c>
      <c r="AS7" s="1">
        <v>1.94</v>
      </c>
      <c r="AT7" s="1">
        <v>1.94</v>
      </c>
      <c r="AU7" s="1">
        <v>1.94</v>
      </c>
      <c r="AV7" s="1">
        <v>1.94</v>
      </c>
      <c r="AW7" s="1">
        <v>4</v>
      </c>
      <c r="AX7" s="1">
        <v>7</v>
      </c>
      <c r="AY7" s="1">
        <v>1</v>
      </c>
      <c r="AZ7" s="1">
        <v>1</v>
      </c>
      <c r="BA7" s="1">
        <v>1</v>
      </c>
      <c r="BB7" s="1">
        <v>0.8</v>
      </c>
      <c r="BC7" s="1">
        <v>1.2</v>
      </c>
      <c r="BD7" s="1">
        <v>1.5</v>
      </c>
      <c r="BE7" s="1">
        <v>1.5</v>
      </c>
      <c r="BF7" s="1">
        <v>1.57</v>
      </c>
      <c r="BG7" s="1">
        <v>1.54</v>
      </c>
      <c r="BH7" s="1">
        <v>1.2</v>
      </c>
      <c r="BI7" s="1">
        <v>1.93</v>
      </c>
      <c r="BJ7" s="1">
        <v>1</v>
      </c>
      <c r="BK7" s="1">
        <v>1</v>
      </c>
      <c r="BL7" s="1">
        <v>1.6</v>
      </c>
      <c r="BM7" s="1">
        <v>1</v>
      </c>
      <c r="BN7" s="1">
        <v>1</v>
      </c>
      <c r="BO7" s="1">
        <v>0.8</v>
      </c>
      <c r="BP7" s="1">
        <v>1.57</v>
      </c>
      <c r="BQ7" s="1">
        <v>1.5</v>
      </c>
      <c r="BR7" s="1">
        <v>1.2</v>
      </c>
      <c r="BS7" s="1">
        <v>1.93</v>
      </c>
      <c r="BT7" s="1">
        <v>1.54</v>
      </c>
      <c r="BU7" s="1">
        <v>1.2</v>
      </c>
      <c r="BV7" s="1">
        <v>1.5</v>
      </c>
      <c r="BW7" s="1">
        <v>1.5</v>
      </c>
      <c r="BX7" s="1">
        <v>3</v>
      </c>
      <c r="BY7" s="1">
        <v>1.42</v>
      </c>
      <c r="BZ7" s="1">
        <v>1.08</v>
      </c>
      <c r="CA7" s="1">
        <v>0.84000000000000008</v>
      </c>
      <c r="CB7" s="1">
        <v>1.8</v>
      </c>
      <c r="CC7" s="1">
        <v>2.04</v>
      </c>
      <c r="CD7" s="1">
        <v>3</v>
      </c>
      <c r="CE7" s="1">
        <v>1.2</v>
      </c>
      <c r="CF7" s="1">
        <v>1.2</v>
      </c>
      <c r="CG7" s="1">
        <v>1.08</v>
      </c>
      <c r="CH7" s="1">
        <v>1.5</v>
      </c>
      <c r="CI7" s="1">
        <v>1.42</v>
      </c>
      <c r="CJ7" s="1">
        <v>1.42</v>
      </c>
      <c r="CK7" s="1">
        <v>1.2</v>
      </c>
      <c r="CL7" s="1">
        <v>1.42</v>
      </c>
      <c r="CM7" s="1">
        <v>1.42</v>
      </c>
      <c r="CN7" s="1">
        <v>1.42</v>
      </c>
      <c r="CO7" s="1">
        <v>1.5</v>
      </c>
      <c r="CP7" s="1">
        <v>3</v>
      </c>
      <c r="CQ7" s="1">
        <v>1.72</v>
      </c>
      <c r="CR7" s="1">
        <v>3</v>
      </c>
      <c r="CS7" s="1">
        <v>1.42</v>
      </c>
      <c r="CT7" s="1">
        <v>1.2</v>
      </c>
      <c r="CU7" s="1">
        <v>1.08</v>
      </c>
      <c r="CV7" s="1">
        <v>1.2</v>
      </c>
      <c r="CW7" s="1">
        <v>1.08</v>
      </c>
      <c r="CX7" s="1">
        <v>1.08</v>
      </c>
      <c r="CY7" s="1">
        <v>1.08</v>
      </c>
      <c r="CZ7" s="1">
        <v>1.08</v>
      </c>
      <c r="DA7" s="1" t="s">
        <v>421</v>
      </c>
      <c r="DB7" s="1">
        <v>1.5</v>
      </c>
      <c r="DC7" s="1">
        <v>3</v>
      </c>
      <c r="DD7" s="1">
        <v>1.5</v>
      </c>
      <c r="DE7" s="1">
        <v>1.42</v>
      </c>
      <c r="DF7" s="1">
        <v>1.5</v>
      </c>
      <c r="DG7" s="1">
        <v>1.5</v>
      </c>
      <c r="DH7" s="1">
        <v>3</v>
      </c>
      <c r="DI7" s="1">
        <v>1.42</v>
      </c>
      <c r="DJ7" s="1">
        <v>3</v>
      </c>
      <c r="DK7" s="1">
        <v>6</v>
      </c>
      <c r="DL7" s="1">
        <v>3</v>
      </c>
      <c r="DM7" s="1">
        <v>3</v>
      </c>
      <c r="DN7" s="1">
        <v>3</v>
      </c>
      <c r="DO7" s="1">
        <v>6</v>
      </c>
      <c r="DP7" s="1">
        <v>6</v>
      </c>
      <c r="DX7" s="1" t="s">
        <v>420</v>
      </c>
    </row>
    <row r="8" spans="1:130" x14ac:dyDescent="0.2">
      <c r="A8" s="2" t="s">
        <v>422</v>
      </c>
      <c r="B8" s="1" t="s">
        <v>423</v>
      </c>
      <c r="CE8" s="1" t="s">
        <v>424</v>
      </c>
      <c r="DS8" s="1" t="s">
        <v>425</v>
      </c>
      <c r="DT8" s="1" t="s">
        <v>426</v>
      </c>
      <c r="DU8" s="1" t="s">
        <v>425</v>
      </c>
      <c r="DV8" s="1" t="s">
        <v>426</v>
      </c>
      <c r="DX8" s="1" t="s">
        <v>422</v>
      </c>
    </row>
    <row r="9" spans="1:130" x14ac:dyDescent="0.2">
      <c r="A9" s="23">
        <v>44193</v>
      </c>
      <c r="P9" s="1" t="s">
        <v>424</v>
      </c>
      <c r="AI9" s="1" t="s">
        <v>424</v>
      </c>
      <c r="AK9" s="1" t="s">
        <v>424</v>
      </c>
      <c r="CL9" s="1" t="s">
        <v>424</v>
      </c>
      <c r="CR9" s="1" t="s">
        <v>424</v>
      </c>
      <c r="CS9" s="1" t="s">
        <v>424</v>
      </c>
      <c r="CV9" s="1" t="s">
        <v>424</v>
      </c>
      <c r="CW9" s="1" t="s">
        <v>424</v>
      </c>
      <c r="DB9" s="1" t="s">
        <v>424</v>
      </c>
      <c r="DC9" s="1" t="s">
        <v>424</v>
      </c>
      <c r="DM9" s="1" t="s">
        <v>424</v>
      </c>
      <c r="DW9" s="1">
        <v>0</v>
      </c>
      <c r="DX9" s="24">
        <v>44193</v>
      </c>
    </row>
    <row r="10" spans="1:130" x14ac:dyDescent="0.2">
      <c r="A10" s="23">
        <v>44194</v>
      </c>
      <c r="AI10" s="1" t="s">
        <v>424</v>
      </c>
      <c r="AM10" s="1" t="s">
        <v>424</v>
      </c>
      <c r="BY10" s="1" t="s">
        <v>424</v>
      </c>
      <c r="CE10" s="1" t="s">
        <v>424</v>
      </c>
      <c r="CF10" s="1" t="s">
        <v>424</v>
      </c>
      <c r="CR10" s="1" t="s">
        <v>424</v>
      </c>
      <c r="CZ10" s="1" t="s">
        <v>424</v>
      </c>
      <c r="DA10" s="1" t="s">
        <v>424</v>
      </c>
      <c r="DL10" s="1" t="s">
        <v>424</v>
      </c>
      <c r="DW10" s="1">
        <v>0</v>
      </c>
      <c r="DX10" s="24">
        <v>44194</v>
      </c>
    </row>
    <row r="11" spans="1:130" x14ac:dyDescent="0.2">
      <c r="A11" s="23">
        <v>44195</v>
      </c>
      <c r="B11" s="1" t="s">
        <v>424</v>
      </c>
      <c r="AM11" s="1" t="s">
        <v>424</v>
      </c>
      <c r="CE11" s="1" t="s">
        <v>424</v>
      </c>
      <c r="DA11" s="1" t="s">
        <v>424</v>
      </c>
      <c r="DF11" s="1" t="s">
        <v>424</v>
      </c>
      <c r="DH11" s="1" t="s">
        <v>424</v>
      </c>
      <c r="DW11" s="1">
        <v>0</v>
      </c>
      <c r="DX11" s="24">
        <v>44195</v>
      </c>
    </row>
    <row r="12" spans="1:130" x14ac:dyDescent="0.2">
      <c r="A12" s="23">
        <v>44196</v>
      </c>
      <c r="B12" s="1" t="s">
        <v>424</v>
      </c>
      <c r="F12" s="1" t="s">
        <v>424</v>
      </c>
      <c r="I12" s="1" t="s">
        <v>424</v>
      </c>
      <c r="J12" s="1" t="s">
        <v>424</v>
      </c>
      <c r="Y12" s="1" t="s">
        <v>424</v>
      </c>
      <c r="AL12" s="1" t="s">
        <v>424</v>
      </c>
      <c r="AR12" s="1" t="s">
        <v>424</v>
      </c>
      <c r="AS12" s="1" t="s">
        <v>424</v>
      </c>
      <c r="AT12" s="1" t="s">
        <v>424</v>
      </c>
      <c r="CK12" s="1" t="s">
        <v>424</v>
      </c>
      <c r="DB12" s="1" t="s">
        <v>424</v>
      </c>
      <c r="DK12" s="1" t="s">
        <v>424</v>
      </c>
      <c r="DO12" s="1" t="s">
        <v>424</v>
      </c>
      <c r="DW12" s="1">
        <v>0</v>
      </c>
      <c r="DX12" s="24">
        <v>44196</v>
      </c>
    </row>
    <row r="13" spans="1:130" x14ac:dyDescent="0.2">
      <c r="A13" s="23">
        <v>44197</v>
      </c>
      <c r="DW13" s="1">
        <v>0</v>
      </c>
      <c r="DX13" s="24">
        <v>44197</v>
      </c>
    </row>
    <row r="14" spans="1:130" x14ac:dyDescent="0.2">
      <c r="A14" s="23">
        <v>44198</v>
      </c>
      <c r="N14" s="1" t="s">
        <v>424</v>
      </c>
      <c r="P14" s="1" t="s">
        <v>424</v>
      </c>
      <c r="Q14" s="1" t="s">
        <v>424</v>
      </c>
      <c r="R14" s="1" t="s">
        <v>424</v>
      </c>
      <c r="X14" s="1" t="s">
        <v>424</v>
      </c>
      <c r="AD14" s="1" t="s">
        <v>424</v>
      </c>
      <c r="AF14" s="1" t="s">
        <v>424</v>
      </c>
      <c r="AG14" s="1" t="s">
        <v>424</v>
      </c>
      <c r="AK14" s="1" t="s">
        <v>424</v>
      </c>
      <c r="AR14" s="1" t="s">
        <v>424</v>
      </c>
      <c r="BA14" s="1" t="s">
        <v>424</v>
      </c>
      <c r="BF14" s="1" t="s">
        <v>424</v>
      </c>
      <c r="BJ14" s="1" t="s">
        <v>424</v>
      </c>
      <c r="BX14" s="1" t="s">
        <v>424</v>
      </c>
      <c r="CB14" s="1" t="s">
        <v>424</v>
      </c>
      <c r="CP14" s="1" t="s">
        <v>424</v>
      </c>
      <c r="CS14" s="1" t="s">
        <v>424</v>
      </c>
      <c r="DB14" s="1" t="s">
        <v>424</v>
      </c>
      <c r="DC14" s="1" t="s">
        <v>424</v>
      </c>
      <c r="DD14" s="1" t="s">
        <v>424</v>
      </c>
      <c r="DF14" s="1" t="s">
        <v>424</v>
      </c>
      <c r="DJ14" s="1" t="s">
        <v>424</v>
      </c>
      <c r="DK14" s="1" t="s">
        <v>424</v>
      </c>
      <c r="DP14" s="1" t="s">
        <v>424</v>
      </c>
      <c r="DW14" s="1">
        <v>0</v>
      </c>
      <c r="DX14" s="24">
        <v>44198</v>
      </c>
    </row>
    <row r="15" spans="1:130" x14ac:dyDescent="0.2">
      <c r="A15" s="23">
        <v>44199</v>
      </c>
      <c r="W15" s="1" t="s">
        <v>424</v>
      </c>
      <c r="AE15" s="1" t="s">
        <v>424</v>
      </c>
      <c r="AO15" s="1" t="s">
        <v>424</v>
      </c>
      <c r="AY15" s="1" t="s">
        <v>424</v>
      </c>
      <c r="BB15" s="1" t="s">
        <v>424</v>
      </c>
      <c r="BD15" s="1" t="s">
        <v>424</v>
      </c>
      <c r="BK15" s="1" t="s">
        <v>424</v>
      </c>
      <c r="BL15" s="1" t="s">
        <v>424</v>
      </c>
      <c r="BM15" s="1" t="s">
        <v>424</v>
      </c>
      <c r="BN15" s="1" t="s">
        <v>424</v>
      </c>
      <c r="BV15" s="1" t="s">
        <v>424</v>
      </c>
      <c r="CD15" s="1" t="s">
        <v>424</v>
      </c>
      <c r="CH15" s="1" t="s">
        <v>424</v>
      </c>
      <c r="CI15" s="1" t="s">
        <v>424</v>
      </c>
      <c r="CR15" s="1" t="s">
        <v>424</v>
      </c>
      <c r="DB15" s="1" t="s">
        <v>424</v>
      </c>
      <c r="DC15" s="1" t="s">
        <v>424</v>
      </c>
      <c r="DD15" s="1" t="s">
        <v>424</v>
      </c>
      <c r="DE15" s="1" t="s">
        <v>424</v>
      </c>
      <c r="DH15" s="1" t="s">
        <v>424</v>
      </c>
      <c r="DJ15" s="1" t="s">
        <v>424</v>
      </c>
      <c r="DO15" s="1" t="s">
        <v>424</v>
      </c>
      <c r="DW15" s="1">
        <v>0</v>
      </c>
      <c r="DX15" s="24">
        <v>44199</v>
      </c>
    </row>
    <row r="16" spans="1:130" x14ac:dyDescent="0.2">
      <c r="A16" s="23">
        <v>44200</v>
      </c>
      <c r="S16" s="1" t="s">
        <v>424</v>
      </c>
      <c r="BZ16" s="1" t="s">
        <v>424</v>
      </c>
      <c r="CJ16" s="1" t="s">
        <v>424</v>
      </c>
      <c r="CM16" s="1" t="s">
        <v>424</v>
      </c>
      <c r="CN16" s="1" t="s">
        <v>424</v>
      </c>
      <c r="CS16" s="1" t="s">
        <v>424</v>
      </c>
      <c r="CU16" s="1" t="s">
        <v>424</v>
      </c>
      <c r="DJ16" s="1" t="s">
        <v>424</v>
      </c>
      <c r="DK16" s="1" t="s">
        <v>424</v>
      </c>
      <c r="DW16" s="1">
        <v>0</v>
      </c>
      <c r="DX16" s="24">
        <v>44200</v>
      </c>
    </row>
    <row r="17" spans="1:128" x14ac:dyDescent="0.2">
      <c r="A17" s="23">
        <v>44201</v>
      </c>
      <c r="B17" s="1" t="s">
        <v>424</v>
      </c>
      <c r="C17" s="1" t="s">
        <v>424</v>
      </c>
      <c r="D17" s="1" t="s">
        <v>424</v>
      </c>
      <c r="E17" s="1" t="s">
        <v>424</v>
      </c>
      <c r="J17" s="1" t="s">
        <v>424</v>
      </c>
      <c r="L17" s="1" t="s">
        <v>424</v>
      </c>
      <c r="Q17" s="1" t="s">
        <v>424</v>
      </c>
      <c r="R17" s="1" t="s">
        <v>424</v>
      </c>
      <c r="S17" s="1" t="s">
        <v>424</v>
      </c>
      <c r="V17" s="1" t="s">
        <v>424</v>
      </c>
      <c r="X17" s="1" t="s">
        <v>424</v>
      </c>
      <c r="Y17" s="1" t="s">
        <v>424</v>
      </c>
      <c r="AB17" s="1" t="s">
        <v>424</v>
      </c>
      <c r="AD17" s="1" t="s">
        <v>424</v>
      </c>
      <c r="AG17" s="1" t="s">
        <v>424</v>
      </c>
      <c r="AH17" s="1" t="s">
        <v>424</v>
      </c>
      <c r="AP17" s="1" t="s">
        <v>424</v>
      </c>
      <c r="AT17" s="1" t="s">
        <v>424</v>
      </c>
      <c r="AU17" s="1" t="s">
        <v>424</v>
      </c>
      <c r="AY17" s="1" t="s">
        <v>424</v>
      </c>
      <c r="BB17" s="1" t="s">
        <v>424</v>
      </c>
      <c r="BD17" s="1" t="s">
        <v>424</v>
      </c>
      <c r="BE17" s="1" t="s">
        <v>424</v>
      </c>
      <c r="BJ17" s="1" t="s">
        <v>424</v>
      </c>
      <c r="BK17" s="1" t="s">
        <v>424</v>
      </c>
      <c r="BM17" s="1" t="s">
        <v>424</v>
      </c>
      <c r="BS17" s="1" t="s">
        <v>424</v>
      </c>
      <c r="BW17" s="1" t="s">
        <v>424</v>
      </c>
      <c r="BX17" s="1" t="s">
        <v>424</v>
      </c>
      <c r="BZ17" s="1" t="s">
        <v>424</v>
      </c>
      <c r="CA17" s="1" t="s">
        <v>424</v>
      </c>
      <c r="CB17" s="1" t="s">
        <v>424</v>
      </c>
      <c r="CD17" s="1" t="s">
        <v>424</v>
      </c>
      <c r="CG17" s="1" t="s">
        <v>424</v>
      </c>
      <c r="CI17" s="1" t="s">
        <v>424</v>
      </c>
      <c r="CJ17" s="1" t="s">
        <v>424</v>
      </c>
      <c r="CN17" s="1" t="s">
        <v>424</v>
      </c>
      <c r="CR17" s="1" t="s">
        <v>424</v>
      </c>
      <c r="CX17" s="1" t="s">
        <v>424</v>
      </c>
      <c r="CZ17" s="1" t="s">
        <v>424</v>
      </c>
      <c r="DD17" s="1" t="s">
        <v>424</v>
      </c>
      <c r="DG17" s="1" t="s">
        <v>424</v>
      </c>
      <c r="DJ17" s="1" t="s">
        <v>424</v>
      </c>
      <c r="DK17" s="1" t="s">
        <v>424</v>
      </c>
      <c r="DW17" s="1">
        <v>0</v>
      </c>
      <c r="DX17" s="24">
        <v>44201</v>
      </c>
    </row>
    <row r="18" spans="1:128" x14ac:dyDescent="0.2">
      <c r="A18" s="23">
        <v>44202</v>
      </c>
      <c r="S18" s="1" t="s">
        <v>424</v>
      </c>
      <c r="T18" s="1" t="s">
        <v>424</v>
      </c>
      <c r="U18" s="1" t="s">
        <v>424</v>
      </c>
      <c r="AA18" s="1" t="s">
        <v>424</v>
      </c>
      <c r="AC18" s="1" t="s">
        <v>424</v>
      </c>
      <c r="AE18" s="1" t="s">
        <v>424</v>
      </c>
      <c r="AF18" s="1" t="s">
        <v>424</v>
      </c>
      <c r="AM18" s="1" t="s">
        <v>424</v>
      </c>
      <c r="AQ18" s="1" t="s">
        <v>424</v>
      </c>
      <c r="AT18" s="1" t="s">
        <v>424</v>
      </c>
      <c r="AY18" s="1" t="s">
        <v>424</v>
      </c>
      <c r="BB18" s="1" t="s">
        <v>424</v>
      </c>
      <c r="BJ18" s="1" t="s">
        <v>424</v>
      </c>
      <c r="BL18" s="1" t="s">
        <v>424</v>
      </c>
      <c r="BO18" s="1" t="s">
        <v>424</v>
      </c>
      <c r="BR18" s="1" t="s">
        <v>424</v>
      </c>
      <c r="BW18" s="1" t="s">
        <v>424</v>
      </c>
      <c r="BX18" s="1">
        <v>177</v>
      </c>
      <c r="CD18" s="1" t="s">
        <v>424</v>
      </c>
      <c r="CH18" s="1" t="s">
        <v>424</v>
      </c>
      <c r="CP18" s="1" t="s">
        <v>424</v>
      </c>
      <c r="CQ18" s="1" t="s">
        <v>424</v>
      </c>
      <c r="CR18" s="1" t="s">
        <v>424</v>
      </c>
      <c r="DA18" s="1" t="s">
        <v>424</v>
      </c>
      <c r="DB18" s="1" t="s">
        <v>424</v>
      </c>
      <c r="DD18" s="1" t="s">
        <v>424</v>
      </c>
      <c r="DE18" s="1" t="s">
        <v>424</v>
      </c>
      <c r="DH18" s="1" t="s">
        <v>424</v>
      </c>
      <c r="DI18" s="1" t="s">
        <v>424</v>
      </c>
      <c r="DK18" s="1" t="s">
        <v>424</v>
      </c>
      <c r="DP18" s="1" t="s">
        <v>424</v>
      </c>
      <c r="DW18" s="1">
        <v>177</v>
      </c>
      <c r="DX18" s="24">
        <v>44202</v>
      </c>
    </row>
    <row r="19" spans="1:128" x14ac:dyDescent="0.2">
      <c r="A19" s="23">
        <v>44203</v>
      </c>
      <c r="B19" s="1" t="s">
        <v>424</v>
      </c>
      <c r="E19" s="1" t="s">
        <v>424</v>
      </c>
      <c r="F19" s="1" t="s">
        <v>424</v>
      </c>
      <c r="H19" s="1" t="s">
        <v>424</v>
      </c>
      <c r="N19" s="1" t="s">
        <v>424</v>
      </c>
      <c r="P19" s="1" t="s">
        <v>424</v>
      </c>
      <c r="S19" s="1" t="s">
        <v>424</v>
      </c>
      <c r="AI19" s="1" t="s">
        <v>424</v>
      </c>
      <c r="DW19" s="1">
        <v>0</v>
      </c>
      <c r="DX19" s="24">
        <v>44203</v>
      </c>
    </row>
    <row r="20" spans="1:128" x14ac:dyDescent="0.2">
      <c r="A20" s="23">
        <v>44204</v>
      </c>
      <c r="C20" s="1" t="s">
        <v>424</v>
      </c>
      <c r="D20" s="1" t="s">
        <v>424</v>
      </c>
      <c r="G20" s="1" t="s">
        <v>424</v>
      </c>
      <c r="H20" s="1" t="s">
        <v>424</v>
      </c>
      <c r="I20" s="1" t="s">
        <v>424</v>
      </c>
      <c r="J20" s="1" t="s">
        <v>424</v>
      </c>
      <c r="K20" s="1" t="s">
        <v>424</v>
      </c>
      <c r="N20" s="1" t="s">
        <v>424</v>
      </c>
      <c r="O20" s="1" t="s">
        <v>424</v>
      </c>
      <c r="P20" s="1" t="s">
        <v>424</v>
      </c>
      <c r="V20" s="1" t="s">
        <v>424</v>
      </c>
      <c r="X20" s="1" t="s">
        <v>424</v>
      </c>
      <c r="Y20" s="1" t="s">
        <v>424</v>
      </c>
      <c r="AA20" s="1" t="s">
        <v>424</v>
      </c>
      <c r="AG20" s="1" t="s">
        <v>424</v>
      </c>
      <c r="AI20" s="1" t="s">
        <v>424</v>
      </c>
      <c r="AL20" s="1" t="s">
        <v>424</v>
      </c>
      <c r="AO20" s="1" t="s">
        <v>424</v>
      </c>
      <c r="AP20" s="1" t="s">
        <v>424</v>
      </c>
      <c r="AR20" s="1" t="s">
        <v>424</v>
      </c>
      <c r="AY20" s="1" t="s">
        <v>424</v>
      </c>
      <c r="BA20" s="1" t="s">
        <v>424</v>
      </c>
      <c r="BB20" s="1" t="s">
        <v>424</v>
      </c>
      <c r="BC20" s="1" t="s">
        <v>423</v>
      </c>
      <c r="BD20" s="1" t="s">
        <v>424</v>
      </c>
      <c r="BE20" s="1" t="s">
        <v>424</v>
      </c>
      <c r="BF20" s="1" t="s">
        <v>424</v>
      </c>
      <c r="BH20" s="1" t="s">
        <v>424</v>
      </c>
      <c r="BK20" s="1" t="s">
        <v>424</v>
      </c>
      <c r="BL20" s="1" t="s">
        <v>424</v>
      </c>
      <c r="BM20" s="1" t="s">
        <v>424</v>
      </c>
      <c r="BO20" s="1" t="s">
        <v>424</v>
      </c>
      <c r="BR20" s="1" t="s">
        <v>424</v>
      </c>
      <c r="BU20" s="1" t="s">
        <v>424</v>
      </c>
      <c r="BW20" s="1" t="s">
        <v>424</v>
      </c>
      <c r="CB20" s="1" t="s">
        <v>424</v>
      </c>
      <c r="CD20" s="1" t="s">
        <v>424</v>
      </c>
      <c r="CE20" s="1" t="s">
        <v>424</v>
      </c>
      <c r="CH20" s="1" t="s">
        <v>424</v>
      </c>
      <c r="CI20" s="1" t="s">
        <v>424</v>
      </c>
      <c r="CL20" s="1" t="s">
        <v>424</v>
      </c>
      <c r="DB20" s="1" t="s">
        <v>424</v>
      </c>
      <c r="DF20" s="1" t="s">
        <v>424</v>
      </c>
      <c r="DJ20" s="1" t="s">
        <v>424</v>
      </c>
      <c r="DM20" s="1">
        <v>195</v>
      </c>
      <c r="DW20" s="1">
        <v>195</v>
      </c>
      <c r="DX20" s="24">
        <v>44204</v>
      </c>
    </row>
    <row r="21" spans="1:128" x14ac:dyDescent="0.2">
      <c r="A21" s="23">
        <v>44205</v>
      </c>
      <c r="B21" s="1" t="s">
        <v>424</v>
      </c>
      <c r="C21" s="1" t="s">
        <v>424</v>
      </c>
      <c r="F21" s="1" t="s">
        <v>424</v>
      </c>
      <c r="H21" s="1" t="s">
        <v>424</v>
      </c>
      <c r="I21" s="1" t="s">
        <v>424</v>
      </c>
      <c r="J21" s="1" t="s">
        <v>424</v>
      </c>
      <c r="L21" s="1" t="s">
        <v>424</v>
      </c>
      <c r="N21" s="1" t="s">
        <v>424</v>
      </c>
      <c r="O21" s="1" t="s">
        <v>424</v>
      </c>
      <c r="P21" s="1" t="s">
        <v>424</v>
      </c>
      <c r="Q21" s="1" t="s">
        <v>424</v>
      </c>
      <c r="R21" s="1" t="s">
        <v>424</v>
      </c>
      <c r="S21" s="1" t="s">
        <v>424</v>
      </c>
      <c r="U21" s="1" t="s">
        <v>424</v>
      </c>
      <c r="W21" s="1" t="s">
        <v>424</v>
      </c>
      <c r="AB21" s="1" t="s">
        <v>424</v>
      </c>
      <c r="AC21" s="1" t="s">
        <v>424</v>
      </c>
      <c r="AD21" s="1" t="s">
        <v>424</v>
      </c>
      <c r="AE21" s="1" t="s">
        <v>424</v>
      </c>
      <c r="AF21" s="1" t="s">
        <v>424</v>
      </c>
      <c r="AG21" s="1" t="s">
        <v>424</v>
      </c>
      <c r="AH21" s="1" t="s">
        <v>424</v>
      </c>
      <c r="AT21" s="1" t="s">
        <v>424</v>
      </c>
      <c r="AU21" s="1" t="s">
        <v>424</v>
      </c>
      <c r="AY21" s="1" t="s">
        <v>424</v>
      </c>
      <c r="AZ21" s="1" t="s">
        <v>424</v>
      </c>
      <c r="BA21" s="1" t="s">
        <v>424</v>
      </c>
      <c r="BB21" s="1" t="s">
        <v>424</v>
      </c>
      <c r="BD21" s="1" t="s">
        <v>424</v>
      </c>
      <c r="BF21" s="1" t="s">
        <v>424</v>
      </c>
      <c r="BI21" s="1" t="s">
        <v>424</v>
      </c>
      <c r="BL21" s="1" t="s">
        <v>424</v>
      </c>
      <c r="BM21" s="1" t="s">
        <v>424</v>
      </c>
      <c r="BN21" s="1" t="s">
        <v>424</v>
      </c>
      <c r="BO21" s="1" t="s">
        <v>424</v>
      </c>
      <c r="BP21" s="1" t="s">
        <v>424</v>
      </c>
      <c r="BQ21" s="1" t="s">
        <v>424</v>
      </c>
      <c r="BR21" s="1" t="s">
        <v>424</v>
      </c>
      <c r="BS21" s="1" t="s">
        <v>424</v>
      </c>
      <c r="BV21" s="1" t="s">
        <v>424</v>
      </c>
      <c r="CE21" s="1" t="s">
        <v>424</v>
      </c>
      <c r="CG21" s="1" t="s">
        <v>424</v>
      </c>
      <c r="CH21" s="1" t="s">
        <v>424</v>
      </c>
      <c r="CJ21" s="1" t="s">
        <v>424</v>
      </c>
      <c r="CK21" s="1" t="s">
        <v>424</v>
      </c>
      <c r="CL21" s="1" t="s">
        <v>424</v>
      </c>
      <c r="CM21" s="1" t="s">
        <v>424</v>
      </c>
      <c r="CR21" s="1" t="s">
        <v>424</v>
      </c>
      <c r="CU21" s="1" t="s">
        <v>424</v>
      </c>
      <c r="DB21" s="1" t="s">
        <v>424</v>
      </c>
      <c r="DF21" s="1" t="s">
        <v>424</v>
      </c>
      <c r="DH21" s="1" t="s">
        <v>424</v>
      </c>
      <c r="DJ21" s="1" t="s">
        <v>424</v>
      </c>
      <c r="DK21" s="1" t="s">
        <v>424</v>
      </c>
      <c r="DW21" s="1">
        <v>0</v>
      </c>
      <c r="DX21" s="24">
        <v>44205</v>
      </c>
    </row>
    <row r="22" spans="1:128" x14ac:dyDescent="0.2">
      <c r="A22" s="23">
        <v>44206</v>
      </c>
      <c r="CE22" s="1" t="s">
        <v>424</v>
      </c>
      <c r="CL22" s="1" t="s">
        <v>424</v>
      </c>
      <c r="CR22" s="1" t="s">
        <v>424</v>
      </c>
      <c r="CT22" s="1" t="s">
        <v>424</v>
      </c>
      <c r="CU22" s="1" t="s">
        <v>424</v>
      </c>
      <c r="DA22" s="1" t="s">
        <v>424</v>
      </c>
      <c r="DC22" s="1" t="s">
        <v>424</v>
      </c>
      <c r="DD22" s="1" t="s">
        <v>424</v>
      </c>
      <c r="DN22" s="1">
        <v>323</v>
      </c>
      <c r="DW22" s="1">
        <v>323</v>
      </c>
      <c r="DX22" s="24">
        <v>44206</v>
      </c>
    </row>
    <row r="23" spans="1:128" x14ac:dyDescent="0.2">
      <c r="A23" s="23">
        <v>44207</v>
      </c>
      <c r="DW23" s="1">
        <v>0</v>
      </c>
      <c r="DX23" s="24">
        <v>44207</v>
      </c>
    </row>
    <row r="24" spans="1:128" x14ac:dyDescent="0.2">
      <c r="A24" s="23">
        <v>44208</v>
      </c>
      <c r="C24" s="1" t="s">
        <v>424</v>
      </c>
      <c r="D24" s="1" t="s">
        <v>424</v>
      </c>
      <c r="G24" s="1" t="s">
        <v>424</v>
      </c>
      <c r="K24" s="1" t="s">
        <v>424</v>
      </c>
      <c r="L24" s="1" t="s">
        <v>424</v>
      </c>
      <c r="N24" s="1" t="s">
        <v>424</v>
      </c>
      <c r="O24" s="1" t="s">
        <v>424</v>
      </c>
      <c r="P24" s="1" t="s">
        <v>424</v>
      </c>
      <c r="Q24" s="1" t="s">
        <v>424</v>
      </c>
      <c r="T24" s="1" t="s">
        <v>424</v>
      </c>
      <c r="W24" s="1" t="s">
        <v>424</v>
      </c>
      <c r="X24" s="1" t="s">
        <v>424</v>
      </c>
      <c r="Y24" s="1" t="s">
        <v>424</v>
      </c>
      <c r="AB24" s="1" t="s">
        <v>424</v>
      </c>
      <c r="AC24" s="1" t="s">
        <v>424</v>
      </c>
      <c r="AE24" s="1" t="s">
        <v>424</v>
      </c>
      <c r="AF24" s="1" t="s">
        <v>424</v>
      </c>
      <c r="AG24" s="1" t="s">
        <v>424</v>
      </c>
      <c r="AK24" s="1" t="s">
        <v>424</v>
      </c>
      <c r="AS24" s="1" t="s">
        <v>424</v>
      </c>
      <c r="AT24" s="1" t="s">
        <v>424</v>
      </c>
      <c r="AU24" s="1" t="s">
        <v>424</v>
      </c>
      <c r="AY24" s="1" t="s">
        <v>424</v>
      </c>
      <c r="AZ24" s="1" t="s">
        <v>424</v>
      </c>
      <c r="BA24" s="1" t="s">
        <v>424</v>
      </c>
      <c r="BB24" s="1" t="s">
        <v>424</v>
      </c>
      <c r="BD24" s="1" t="s">
        <v>424</v>
      </c>
      <c r="BE24" s="1" t="s">
        <v>424</v>
      </c>
      <c r="BG24" s="1" t="s">
        <v>424</v>
      </c>
      <c r="BI24" s="1" t="s">
        <v>424</v>
      </c>
      <c r="BJ24" s="1" t="s">
        <v>424</v>
      </c>
      <c r="BK24" s="1" t="s">
        <v>424</v>
      </c>
      <c r="BL24" s="1" t="s">
        <v>424</v>
      </c>
      <c r="BM24" s="1" t="s">
        <v>424</v>
      </c>
      <c r="BN24" s="1" t="s">
        <v>424</v>
      </c>
      <c r="BQ24" s="1" t="s">
        <v>424</v>
      </c>
      <c r="BR24" s="1" t="s">
        <v>424</v>
      </c>
      <c r="BS24" s="1" t="s">
        <v>424</v>
      </c>
      <c r="BT24" s="1" t="s">
        <v>424</v>
      </c>
      <c r="BV24" s="1" t="s">
        <v>424</v>
      </c>
      <c r="BY24" s="1" t="s">
        <v>424</v>
      </c>
      <c r="CB24" s="1" t="s">
        <v>424</v>
      </c>
      <c r="CI24" s="1" t="s">
        <v>424</v>
      </c>
      <c r="CK24" s="1" t="s">
        <v>424</v>
      </c>
      <c r="CL24" s="1" t="s">
        <v>424</v>
      </c>
      <c r="CM24" s="1" t="s">
        <v>424</v>
      </c>
      <c r="CT24" s="1" t="s">
        <v>424</v>
      </c>
      <c r="CW24" s="1" t="s">
        <v>424</v>
      </c>
      <c r="CY24" s="1" t="s">
        <v>424</v>
      </c>
      <c r="DJ24" s="1" t="s">
        <v>424</v>
      </c>
      <c r="DK24" s="1" t="s">
        <v>424</v>
      </c>
      <c r="DW24" s="1">
        <v>0</v>
      </c>
      <c r="DX24" s="24">
        <v>44208</v>
      </c>
    </row>
    <row r="25" spans="1:128" x14ac:dyDescent="0.2">
      <c r="A25" s="23">
        <v>44209</v>
      </c>
      <c r="F25" s="1" t="s">
        <v>424</v>
      </c>
      <c r="J25" s="1" t="s">
        <v>424</v>
      </c>
      <c r="K25" s="1" t="s">
        <v>424</v>
      </c>
      <c r="N25" s="1" t="s">
        <v>424</v>
      </c>
      <c r="U25" s="1" t="s">
        <v>424</v>
      </c>
      <c r="AA25" s="1" t="s">
        <v>424</v>
      </c>
      <c r="AB25" s="1" t="s">
        <v>424</v>
      </c>
      <c r="AQ25" s="1" t="s">
        <v>424</v>
      </c>
      <c r="AS25" s="1" t="s">
        <v>424</v>
      </c>
      <c r="AT25" s="1" t="s">
        <v>424</v>
      </c>
      <c r="AU25" s="1" t="s">
        <v>424</v>
      </c>
      <c r="AX25" s="1" t="s">
        <v>424</v>
      </c>
      <c r="BA25" s="1" t="s">
        <v>424</v>
      </c>
      <c r="BB25" s="1" t="s">
        <v>424</v>
      </c>
      <c r="BC25" s="1" t="s">
        <v>424</v>
      </c>
      <c r="BE25" s="1" t="s">
        <v>424</v>
      </c>
      <c r="BF25" s="1" t="s">
        <v>424</v>
      </c>
      <c r="BH25" s="1" t="s">
        <v>424</v>
      </c>
      <c r="BI25" s="1" t="s">
        <v>424</v>
      </c>
      <c r="BK25" s="1" t="s">
        <v>424</v>
      </c>
      <c r="BN25" s="1" t="s">
        <v>424</v>
      </c>
      <c r="BQ25" s="1" t="s">
        <v>424</v>
      </c>
      <c r="BW25" s="1" t="s">
        <v>424</v>
      </c>
      <c r="BX25" s="1">
        <v>111</v>
      </c>
      <c r="CL25" s="1" t="s">
        <v>424</v>
      </c>
      <c r="DA25" s="1" t="s">
        <v>424</v>
      </c>
      <c r="DC25" s="1" t="s">
        <v>424</v>
      </c>
      <c r="DD25" s="1" t="s">
        <v>424</v>
      </c>
      <c r="DH25" s="1" t="s">
        <v>424</v>
      </c>
      <c r="DI25" s="1" t="s">
        <v>424</v>
      </c>
      <c r="DJ25" s="1" t="s">
        <v>424</v>
      </c>
      <c r="DW25" s="1">
        <v>111</v>
      </c>
      <c r="DX25" s="24">
        <v>44209</v>
      </c>
    </row>
    <row r="26" spans="1:128" x14ac:dyDescent="0.2">
      <c r="A26" s="23">
        <v>44210</v>
      </c>
      <c r="D26" s="1" t="s">
        <v>424</v>
      </c>
      <c r="S26" s="1" t="s">
        <v>424</v>
      </c>
      <c r="AK26" s="1" t="s">
        <v>424</v>
      </c>
      <c r="CA26" s="1" t="s">
        <v>424</v>
      </c>
      <c r="CJ26" s="1" t="s">
        <v>424</v>
      </c>
      <c r="CL26" s="1" t="s">
        <v>424</v>
      </c>
      <c r="CR26" s="1" t="s">
        <v>424</v>
      </c>
      <c r="CW26" s="1" t="s">
        <v>424</v>
      </c>
      <c r="DB26" s="1" t="s">
        <v>424</v>
      </c>
      <c r="DH26" s="1" t="s">
        <v>424</v>
      </c>
      <c r="DJ26" s="1" t="s">
        <v>424</v>
      </c>
      <c r="DW26" s="1">
        <v>0</v>
      </c>
      <c r="DX26" s="24">
        <v>44210</v>
      </c>
    </row>
    <row r="27" spans="1:128" x14ac:dyDescent="0.2">
      <c r="A27" s="23">
        <v>44211</v>
      </c>
      <c r="B27" s="1" t="s">
        <v>424</v>
      </c>
      <c r="C27" s="1" t="s">
        <v>424</v>
      </c>
      <c r="F27" s="1" t="s">
        <v>424</v>
      </c>
      <c r="G27" s="1" t="s">
        <v>424</v>
      </c>
      <c r="H27" s="1" t="s">
        <v>424</v>
      </c>
      <c r="I27" s="1" t="s">
        <v>424</v>
      </c>
      <c r="J27" s="1" t="s">
        <v>424</v>
      </c>
      <c r="K27" s="1" t="s">
        <v>424</v>
      </c>
      <c r="N27" s="1" t="s">
        <v>424</v>
      </c>
      <c r="O27" s="1" t="s">
        <v>424</v>
      </c>
      <c r="P27" s="1" t="s">
        <v>424</v>
      </c>
      <c r="Q27" s="1" t="s">
        <v>424</v>
      </c>
      <c r="R27" s="1" t="s">
        <v>424</v>
      </c>
      <c r="S27" s="1" t="s">
        <v>424</v>
      </c>
      <c r="V27" s="1" t="s">
        <v>424</v>
      </c>
      <c r="AA27" s="1" t="s">
        <v>424</v>
      </c>
      <c r="AG27" s="1" t="s">
        <v>424</v>
      </c>
      <c r="AH27" s="1" t="s">
        <v>424</v>
      </c>
      <c r="AK27" s="1" t="s">
        <v>424</v>
      </c>
      <c r="AM27" s="1" t="s">
        <v>424</v>
      </c>
      <c r="AO27" s="1" t="s">
        <v>424</v>
      </c>
      <c r="AP27" s="1" t="s">
        <v>424</v>
      </c>
      <c r="AT27" s="1" t="s">
        <v>424</v>
      </c>
      <c r="AU27" s="1" t="s">
        <v>424</v>
      </c>
      <c r="BW27" s="1" t="s">
        <v>424</v>
      </c>
      <c r="CA27" s="1" t="s">
        <v>424</v>
      </c>
      <c r="CB27" s="1" t="s">
        <v>424</v>
      </c>
      <c r="CD27" s="1" t="s">
        <v>424</v>
      </c>
      <c r="CE27" s="1" t="s">
        <v>424</v>
      </c>
      <c r="CH27" s="1" t="s">
        <v>424</v>
      </c>
      <c r="CL27" s="1" t="s">
        <v>424</v>
      </c>
      <c r="CN27" s="1" t="s">
        <v>424</v>
      </c>
      <c r="CR27" s="1" t="s">
        <v>424</v>
      </c>
      <c r="CS27" s="1" t="s">
        <v>424</v>
      </c>
      <c r="CU27" s="1" t="s">
        <v>424</v>
      </c>
      <c r="DB27" s="1" t="s">
        <v>424</v>
      </c>
      <c r="DE27" s="1" t="s">
        <v>424</v>
      </c>
      <c r="DF27" s="1" t="s">
        <v>424</v>
      </c>
      <c r="DH27" s="1" t="s">
        <v>424</v>
      </c>
      <c r="DP27" s="1" t="s">
        <v>424</v>
      </c>
      <c r="DW27" s="1">
        <v>0</v>
      </c>
      <c r="DX27" s="24">
        <v>44211</v>
      </c>
    </row>
    <row r="28" spans="1:128" x14ac:dyDescent="0.2">
      <c r="A28" s="23">
        <v>44212</v>
      </c>
      <c r="B28" s="1" t="s">
        <v>424</v>
      </c>
      <c r="C28" s="1" t="s">
        <v>424</v>
      </c>
      <c r="D28" s="1" t="s">
        <v>424</v>
      </c>
      <c r="F28" s="1" t="s">
        <v>424</v>
      </c>
      <c r="H28" s="1" t="s">
        <v>424</v>
      </c>
      <c r="I28" s="1" t="s">
        <v>424</v>
      </c>
      <c r="J28" s="1" t="s">
        <v>424</v>
      </c>
      <c r="K28" s="1" t="s">
        <v>424</v>
      </c>
      <c r="L28" s="1" t="s">
        <v>424</v>
      </c>
      <c r="M28" s="1" t="s">
        <v>424</v>
      </c>
      <c r="T28" s="1" t="s">
        <v>424</v>
      </c>
      <c r="U28" s="1" t="s">
        <v>424</v>
      </c>
      <c r="AA28" s="1" t="s">
        <v>424</v>
      </c>
      <c r="AB28" s="1" t="s">
        <v>424</v>
      </c>
      <c r="AC28" s="1" t="s">
        <v>424</v>
      </c>
      <c r="AN28" s="1" t="s">
        <v>424</v>
      </c>
      <c r="AQ28" s="1" t="s">
        <v>424</v>
      </c>
      <c r="AS28" s="1" t="s">
        <v>424</v>
      </c>
      <c r="AT28" s="1" t="s">
        <v>424</v>
      </c>
      <c r="AU28" s="1" t="s">
        <v>424</v>
      </c>
      <c r="AY28" s="1" t="s">
        <v>424</v>
      </c>
      <c r="AZ28" s="1" t="s">
        <v>424</v>
      </c>
      <c r="BA28" s="1" t="s">
        <v>424</v>
      </c>
      <c r="BB28" s="1" t="s">
        <v>424</v>
      </c>
      <c r="BC28" s="1" t="s">
        <v>424</v>
      </c>
      <c r="BD28" s="1" t="s">
        <v>424</v>
      </c>
      <c r="BE28" s="1" t="s">
        <v>424</v>
      </c>
      <c r="BH28" s="1" t="s">
        <v>424</v>
      </c>
      <c r="BI28" s="1" t="s">
        <v>424</v>
      </c>
      <c r="BK28" s="1" t="s">
        <v>424</v>
      </c>
      <c r="BL28" s="1" t="s">
        <v>424</v>
      </c>
      <c r="BM28" s="1" t="s">
        <v>424</v>
      </c>
      <c r="BN28" s="1" t="s">
        <v>424</v>
      </c>
      <c r="BO28" s="1" t="s">
        <v>424</v>
      </c>
      <c r="BQ28" s="1" t="s">
        <v>424</v>
      </c>
      <c r="BR28" s="1" t="s">
        <v>424</v>
      </c>
      <c r="BS28" s="1" t="s">
        <v>424</v>
      </c>
      <c r="BU28" s="1" t="s">
        <v>424</v>
      </c>
      <c r="BV28" s="1" t="s">
        <v>424</v>
      </c>
      <c r="CE28" s="1" t="s">
        <v>424</v>
      </c>
      <c r="CG28" s="1" t="s">
        <v>424</v>
      </c>
      <c r="CK28" s="1" t="s">
        <v>424</v>
      </c>
      <c r="CL28" s="1" t="s">
        <v>424</v>
      </c>
      <c r="CP28" s="1" t="s">
        <v>424</v>
      </c>
      <c r="CR28" s="1" t="s">
        <v>424</v>
      </c>
      <c r="DC28" s="1" t="s">
        <v>424</v>
      </c>
      <c r="DH28" s="1" t="s">
        <v>424</v>
      </c>
      <c r="DJ28" s="1" t="s">
        <v>424</v>
      </c>
      <c r="DW28" s="1">
        <v>0</v>
      </c>
      <c r="DX28" s="24">
        <v>44212</v>
      </c>
    </row>
    <row r="29" spans="1:128" x14ac:dyDescent="0.2">
      <c r="A29" s="23">
        <v>44213</v>
      </c>
      <c r="C29" s="1" t="s">
        <v>424</v>
      </c>
      <c r="F29" s="1" t="s">
        <v>424</v>
      </c>
      <c r="AM29" s="1" t="s">
        <v>424</v>
      </c>
      <c r="AX29" s="1" t="s">
        <v>424</v>
      </c>
      <c r="AY29" s="1" t="s">
        <v>424</v>
      </c>
      <c r="BA29" s="1" t="s">
        <v>424</v>
      </c>
      <c r="BB29" s="1" t="s">
        <v>424</v>
      </c>
      <c r="BE29" s="1" t="s">
        <v>424</v>
      </c>
      <c r="BF29" s="1" t="s">
        <v>424</v>
      </c>
      <c r="BG29" s="1" t="s">
        <v>424</v>
      </c>
      <c r="BH29" s="1" t="s">
        <v>424</v>
      </c>
      <c r="BM29" s="1" t="s">
        <v>424</v>
      </c>
      <c r="BO29" s="1" t="s">
        <v>424</v>
      </c>
      <c r="BP29" s="1" t="s">
        <v>424</v>
      </c>
      <c r="BR29" s="1" t="s">
        <v>424</v>
      </c>
      <c r="BT29" s="1" t="s">
        <v>424</v>
      </c>
      <c r="CB29" s="1" t="s">
        <v>424</v>
      </c>
      <c r="CE29" s="1" t="s">
        <v>424</v>
      </c>
      <c r="CG29" s="1" t="s">
        <v>424</v>
      </c>
      <c r="CH29" s="1" t="s">
        <v>424</v>
      </c>
      <c r="CL29" s="1" t="s">
        <v>424</v>
      </c>
      <c r="DW29" s="1">
        <v>0</v>
      </c>
      <c r="DX29" s="24">
        <v>44213</v>
      </c>
    </row>
    <row r="30" spans="1:128" x14ac:dyDescent="0.2">
      <c r="A30" s="23">
        <v>44214</v>
      </c>
      <c r="B30" s="1" t="s">
        <v>424</v>
      </c>
      <c r="N30" s="1" t="s">
        <v>424</v>
      </c>
      <c r="O30" s="1" t="s">
        <v>424</v>
      </c>
      <c r="P30" s="1" t="s">
        <v>424</v>
      </c>
      <c r="S30" s="1" t="s">
        <v>424</v>
      </c>
      <c r="CL30" s="1" t="s">
        <v>424</v>
      </c>
      <c r="DW30" s="1">
        <v>0</v>
      </c>
      <c r="DX30" s="24">
        <v>44214</v>
      </c>
    </row>
    <row r="31" spans="1:128" x14ac:dyDescent="0.2">
      <c r="A31" s="23">
        <v>44215</v>
      </c>
      <c r="B31" s="1" t="s">
        <v>424</v>
      </c>
      <c r="D31" s="1" t="s">
        <v>424</v>
      </c>
      <c r="F31" s="1" t="s">
        <v>424</v>
      </c>
      <c r="H31" s="1" t="s">
        <v>424</v>
      </c>
      <c r="I31" s="1" t="s">
        <v>424</v>
      </c>
      <c r="J31" s="1" t="s">
        <v>424</v>
      </c>
      <c r="K31" s="1" t="s">
        <v>424</v>
      </c>
      <c r="N31" s="1" t="s">
        <v>424</v>
      </c>
      <c r="O31" s="1" t="s">
        <v>424</v>
      </c>
      <c r="P31" s="1" t="s">
        <v>424</v>
      </c>
      <c r="R31" s="1" t="s">
        <v>424</v>
      </c>
      <c r="S31" s="1" t="s">
        <v>424</v>
      </c>
      <c r="T31" s="1" t="s">
        <v>424</v>
      </c>
      <c r="U31" s="1" t="s">
        <v>424</v>
      </c>
      <c r="V31" s="1" t="s">
        <v>424</v>
      </c>
      <c r="W31" s="1" t="s">
        <v>424</v>
      </c>
      <c r="X31" s="1" t="s">
        <v>424</v>
      </c>
      <c r="AL31" s="1" t="s">
        <v>424</v>
      </c>
      <c r="AO31" s="1" t="s">
        <v>424</v>
      </c>
      <c r="AP31" s="1" t="s">
        <v>424</v>
      </c>
      <c r="AQ31" s="1" t="s">
        <v>424</v>
      </c>
      <c r="AR31" s="1" t="s">
        <v>424</v>
      </c>
      <c r="AS31" s="1" t="s">
        <v>424</v>
      </c>
      <c r="AT31" s="1" t="s">
        <v>424</v>
      </c>
      <c r="AY31" s="1" t="s">
        <v>424</v>
      </c>
      <c r="AZ31" s="1" t="s">
        <v>424</v>
      </c>
      <c r="BA31" s="1" t="s">
        <v>424</v>
      </c>
      <c r="BB31" s="1" t="s">
        <v>424</v>
      </c>
      <c r="BD31" s="1" t="s">
        <v>424</v>
      </c>
      <c r="BE31" s="1" t="s">
        <v>424</v>
      </c>
      <c r="BF31" s="1" t="s">
        <v>424</v>
      </c>
      <c r="BG31" s="1" t="s">
        <v>424</v>
      </c>
      <c r="BH31" s="1" t="s">
        <v>424</v>
      </c>
      <c r="BI31" s="1" t="s">
        <v>424</v>
      </c>
      <c r="BJ31" s="1" t="s">
        <v>424</v>
      </c>
      <c r="BK31" s="1" t="s">
        <v>424</v>
      </c>
      <c r="BL31" s="1" t="s">
        <v>424</v>
      </c>
      <c r="BQ31" s="1" t="s">
        <v>424</v>
      </c>
      <c r="BR31" s="1" t="s">
        <v>424</v>
      </c>
      <c r="BS31" s="1" t="s">
        <v>424</v>
      </c>
      <c r="BT31" s="1" t="s">
        <v>424</v>
      </c>
      <c r="BV31" s="1" t="s">
        <v>424</v>
      </c>
      <c r="CA31" s="1" t="s">
        <v>424</v>
      </c>
      <c r="CD31" s="1" t="s">
        <v>424</v>
      </c>
      <c r="CE31" s="1" t="s">
        <v>424</v>
      </c>
      <c r="CG31" s="1" t="s">
        <v>424</v>
      </c>
      <c r="CI31" s="1" t="s">
        <v>424</v>
      </c>
      <c r="CL31" s="1" t="s">
        <v>424</v>
      </c>
      <c r="CM31" s="1" t="s">
        <v>424</v>
      </c>
      <c r="CN31" s="1" t="s">
        <v>424</v>
      </c>
      <c r="DB31" s="1" t="s">
        <v>424</v>
      </c>
      <c r="DD31" s="1" t="s">
        <v>424</v>
      </c>
      <c r="DE31" s="1" t="s">
        <v>424</v>
      </c>
      <c r="DF31" s="1" t="s">
        <v>424</v>
      </c>
      <c r="DI31" s="1" t="s">
        <v>424</v>
      </c>
      <c r="DW31" s="1">
        <v>0</v>
      </c>
      <c r="DX31" s="24">
        <v>44215</v>
      </c>
    </row>
    <row r="32" spans="1:128" x14ac:dyDescent="0.2">
      <c r="A32" s="23">
        <v>44216</v>
      </c>
      <c r="N32" s="1" t="s">
        <v>424</v>
      </c>
      <c r="P32" s="1" t="s">
        <v>424</v>
      </c>
      <c r="Y32" s="1" t="s">
        <v>424</v>
      </c>
      <c r="AC32" s="1" t="s">
        <v>424</v>
      </c>
      <c r="AL32" s="1" t="s">
        <v>424</v>
      </c>
      <c r="AQ32" s="1" t="s">
        <v>424</v>
      </c>
      <c r="AT32" s="1" t="s">
        <v>424</v>
      </c>
      <c r="AY32" s="1" t="s">
        <v>424</v>
      </c>
      <c r="AZ32" s="1" t="s">
        <v>424</v>
      </c>
      <c r="BB32" s="1" t="s">
        <v>424</v>
      </c>
      <c r="BC32" s="1" t="s">
        <v>424</v>
      </c>
      <c r="BF32" s="1" t="s">
        <v>424</v>
      </c>
      <c r="BI32" s="1" t="s">
        <v>424</v>
      </c>
      <c r="BL32" s="1" t="s">
        <v>424</v>
      </c>
      <c r="BN32" s="1" t="s">
        <v>424</v>
      </c>
      <c r="BO32" s="1" t="s">
        <v>424</v>
      </c>
      <c r="BP32" s="1" t="s">
        <v>424</v>
      </c>
      <c r="BR32" s="1" t="s">
        <v>424</v>
      </c>
      <c r="BU32" s="1" t="s">
        <v>424</v>
      </c>
      <c r="BV32" s="1" t="s">
        <v>424</v>
      </c>
      <c r="BW32" s="1" t="s">
        <v>424</v>
      </c>
      <c r="CE32" s="1" t="s">
        <v>424</v>
      </c>
      <c r="CK32" s="1" t="s">
        <v>424</v>
      </c>
      <c r="CL32" s="1" t="s">
        <v>424</v>
      </c>
      <c r="CQ32" s="1" t="s">
        <v>424</v>
      </c>
      <c r="CU32" s="1" t="s">
        <v>424</v>
      </c>
      <c r="CW32" s="1" t="s">
        <v>424</v>
      </c>
      <c r="CZ32" s="1" t="s">
        <v>424</v>
      </c>
      <c r="DF32" s="1" t="s">
        <v>424</v>
      </c>
      <c r="DW32" s="1">
        <v>0</v>
      </c>
      <c r="DX32" s="24">
        <v>44216</v>
      </c>
    </row>
    <row r="33" spans="1:128" x14ac:dyDescent="0.2">
      <c r="A33" s="23">
        <v>44217</v>
      </c>
      <c r="D33" s="1" t="s">
        <v>424</v>
      </c>
      <c r="E33" s="1" t="s">
        <v>424</v>
      </c>
      <c r="G33" s="1" t="s">
        <v>424</v>
      </c>
      <c r="K33" s="1" t="s">
        <v>424</v>
      </c>
      <c r="AG33" s="1" t="s">
        <v>424</v>
      </c>
      <c r="AS33" s="1" t="s">
        <v>424</v>
      </c>
      <c r="AU33" s="1" t="s">
        <v>424</v>
      </c>
      <c r="CB33" s="1" t="s">
        <v>424</v>
      </c>
      <c r="CL33" s="1" t="s">
        <v>424</v>
      </c>
      <c r="CR33" s="1" t="s">
        <v>424</v>
      </c>
      <c r="CW33" s="1" t="s">
        <v>424</v>
      </c>
      <c r="CY33" s="1" t="s">
        <v>424</v>
      </c>
      <c r="CZ33" s="1" t="s">
        <v>424</v>
      </c>
      <c r="DB33" s="1" t="s">
        <v>424</v>
      </c>
      <c r="DC33" s="1" t="s">
        <v>424</v>
      </c>
      <c r="DW33" s="1">
        <v>0</v>
      </c>
      <c r="DX33" s="24">
        <v>44217</v>
      </c>
    </row>
    <row r="34" spans="1:128" x14ac:dyDescent="0.2">
      <c r="A34" s="23">
        <v>44218</v>
      </c>
      <c r="H34" s="1" t="s">
        <v>424</v>
      </c>
      <c r="J34" s="1" t="s">
        <v>424</v>
      </c>
      <c r="K34" s="1" t="s">
        <v>424</v>
      </c>
      <c r="O34" s="1" t="s">
        <v>424</v>
      </c>
      <c r="P34" s="1" t="s">
        <v>424</v>
      </c>
      <c r="Q34" s="1" t="s">
        <v>424</v>
      </c>
      <c r="R34" s="1" t="s">
        <v>424</v>
      </c>
      <c r="S34" s="1" t="s">
        <v>424</v>
      </c>
      <c r="V34" s="1" t="s">
        <v>424</v>
      </c>
      <c r="X34" s="1" t="s">
        <v>424</v>
      </c>
      <c r="AF34" s="1" t="s">
        <v>424</v>
      </c>
      <c r="AO34" s="1" t="s">
        <v>424</v>
      </c>
      <c r="CD34" s="1" t="s">
        <v>424</v>
      </c>
      <c r="CR34" s="1" t="s">
        <v>424</v>
      </c>
      <c r="CS34" s="1" t="s">
        <v>424</v>
      </c>
      <c r="CT34" s="1" t="s">
        <v>424</v>
      </c>
      <c r="CU34" s="1" t="s">
        <v>424</v>
      </c>
      <c r="CW34" s="1" t="s">
        <v>424</v>
      </c>
      <c r="CZ34" s="1" t="s">
        <v>424</v>
      </c>
      <c r="DO34" s="1" t="s">
        <v>424</v>
      </c>
      <c r="DW34" s="1">
        <v>0</v>
      </c>
      <c r="DX34" s="24">
        <v>44218</v>
      </c>
    </row>
    <row r="35" spans="1:128" x14ac:dyDescent="0.2">
      <c r="A35" s="23">
        <v>44219</v>
      </c>
      <c r="B35" s="1" t="s">
        <v>424</v>
      </c>
      <c r="E35" s="1" t="s">
        <v>424</v>
      </c>
      <c r="F35" s="1" t="s">
        <v>424</v>
      </c>
      <c r="G35" s="1" t="s">
        <v>424</v>
      </c>
      <c r="H35" s="1" t="s">
        <v>424</v>
      </c>
      <c r="I35" s="1" t="s">
        <v>424</v>
      </c>
      <c r="J35" s="1" t="s">
        <v>424</v>
      </c>
      <c r="L35" s="1" t="s">
        <v>424</v>
      </c>
      <c r="N35" s="1" t="s">
        <v>424</v>
      </c>
      <c r="P35" s="1" t="s">
        <v>424</v>
      </c>
      <c r="Q35" s="1" t="s">
        <v>424</v>
      </c>
      <c r="S35" s="1" t="s">
        <v>424</v>
      </c>
      <c r="U35" s="1" t="s">
        <v>424</v>
      </c>
      <c r="W35" s="1" t="s">
        <v>424</v>
      </c>
      <c r="Y35" s="1" t="s">
        <v>424</v>
      </c>
      <c r="AA35" s="1" t="s">
        <v>424</v>
      </c>
      <c r="AB35" s="1" t="s">
        <v>424</v>
      </c>
      <c r="AC35" s="1" t="s">
        <v>424</v>
      </c>
      <c r="AD35" s="1" t="s">
        <v>424</v>
      </c>
      <c r="AE35" s="1" t="s">
        <v>424</v>
      </c>
      <c r="AG35" s="1" t="s">
        <v>424</v>
      </c>
      <c r="AI35" s="1" t="s">
        <v>424</v>
      </c>
      <c r="AJ35" s="1" t="s">
        <v>424</v>
      </c>
      <c r="AL35" s="1" t="s">
        <v>424</v>
      </c>
      <c r="AM35" s="1" t="s">
        <v>424</v>
      </c>
      <c r="AQ35" s="1" t="s">
        <v>424</v>
      </c>
      <c r="AY35" s="1" t="s">
        <v>424</v>
      </c>
      <c r="AZ35" s="1" t="s">
        <v>424</v>
      </c>
      <c r="BA35" s="1" t="s">
        <v>424</v>
      </c>
      <c r="BB35" s="1" t="s">
        <v>424</v>
      </c>
      <c r="BC35" s="1" t="s">
        <v>424</v>
      </c>
      <c r="BD35" s="1" t="s">
        <v>424</v>
      </c>
      <c r="BE35" s="1" t="s">
        <v>424</v>
      </c>
      <c r="BF35" s="1" t="s">
        <v>424</v>
      </c>
      <c r="BH35" s="1" t="s">
        <v>424</v>
      </c>
      <c r="BI35" s="1" t="s">
        <v>424</v>
      </c>
      <c r="BJ35" s="1" t="s">
        <v>424</v>
      </c>
      <c r="BK35" s="1" t="s">
        <v>424</v>
      </c>
      <c r="BM35" s="1" t="s">
        <v>424</v>
      </c>
      <c r="BN35" s="1" t="s">
        <v>424</v>
      </c>
      <c r="BO35" s="1" t="s">
        <v>424</v>
      </c>
      <c r="BQ35" s="1" t="s">
        <v>424</v>
      </c>
      <c r="BR35" s="1" t="s">
        <v>424</v>
      </c>
      <c r="BS35" s="1" t="s">
        <v>424</v>
      </c>
      <c r="BU35" s="1" t="s">
        <v>424</v>
      </c>
      <c r="BV35" s="1" t="s">
        <v>424</v>
      </c>
      <c r="BZ35" s="1" t="s">
        <v>424</v>
      </c>
      <c r="CB35" s="1" t="s">
        <v>424</v>
      </c>
      <c r="CD35" s="1" t="s">
        <v>424</v>
      </c>
      <c r="CE35" s="1" t="s">
        <v>424</v>
      </c>
      <c r="CG35" s="1" t="s">
        <v>424</v>
      </c>
      <c r="CI35" s="1" t="s">
        <v>424</v>
      </c>
      <c r="CK35" s="1" t="s">
        <v>424</v>
      </c>
      <c r="CM35" s="1" t="s">
        <v>424</v>
      </c>
      <c r="CN35" s="1" t="s">
        <v>424</v>
      </c>
      <c r="CP35" s="1" t="s">
        <v>424</v>
      </c>
      <c r="CQ35" s="1" t="s">
        <v>424</v>
      </c>
      <c r="CT35" s="1" t="s">
        <v>424</v>
      </c>
      <c r="CU35" s="1" t="s">
        <v>424</v>
      </c>
      <c r="CW35" s="1" t="s">
        <v>424</v>
      </c>
      <c r="DA35" s="1" t="s">
        <v>424</v>
      </c>
      <c r="DB35" s="1" t="s">
        <v>424</v>
      </c>
      <c r="DC35" s="1" t="s">
        <v>424</v>
      </c>
      <c r="DH35" s="1" t="s">
        <v>424</v>
      </c>
      <c r="DJ35" s="1" t="s">
        <v>424</v>
      </c>
      <c r="DK35" s="1" t="s">
        <v>424</v>
      </c>
      <c r="DW35" s="1">
        <v>0</v>
      </c>
      <c r="DX35" s="24">
        <v>44219</v>
      </c>
    </row>
    <row r="36" spans="1:128" x14ac:dyDescent="0.2">
      <c r="A36" s="23">
        <v>44220</v>
      </c>
      <c r="B36" s="1" t="s">
        <v>424</v>
      </c>
      <c r="D36" s="1" t="s">
        <v>424</v>
      </c>
      <c r="F36" s="1" t="s">
        <v>424</v>
      </c>
      <c r="I36" s="1" t="s">
        <v>424</v>
      </c>
      <c r="J36" s="1" t="s">
        <v>424</v>
      </c>
      <c r="L36" s="1" t="s">
        <v>424</v>
      </c>
      <c r="N36" s="1" t="s">
        <v>424</v>
      </c>
      <c r="O36" s="1" t="s">
        <v>424</v>
      </c>
      <c r="P36" s="1" t="s">
        <v>424</v>
      </c>
      <c r="Q36" s="1" t="s">
        <v>424</v>
      </c>
      <c r="S36" s="1" t="s">
        <v>424</v>
      </c>
      <c r="U36" s="1" t="s">
        <v>424</v>
      </c>
      <c r="Y36" s="1" t="s">
        <v>424</v>
      </c>
      <c r="AA36" s="1" t="s">
        <v>424</v>
      </c>
      <c r="AI36" s="1" t="s">
        <v>424</v>
      </c>
      <c r="AM36" s="1" t="s">
        <v>424</v>
      </c>
      <c r="AO36" s="1" t="s">
        <v>424</v>
      </c>
      <c r="AU36" s="1" t="s">
        <v>424</v>
      </c>
      <c r="AY36" s="1" t="s">
        <v>424</v>
      </c>
      <c r="BA36" s="1" t="s">
        <v>424</v>
      </c>
      <c r="BB36" s="1" t="s">
        <v>424</v>
      </c>
      <c r="BD36" s="1" t="s">
        <v>424</v>
      </c>
      <c r="BE36" s="1" t="s">
        <v>424</v>
      </c>
      <c r="BG36" s="1" t="s">
        <v>424</v>
      </c>
      <c r="BH36" s="1" t="s">
        <v>424</v>
      </c>
      <c r="BM36" s="1" t="s">
        <v>424</v>
      </c>
      <c r="BO36" s="1" t="s">
        <v>424</v>
      </c>
      <c r="BP36" s="1" t="s">
        <v>424</v>
      </c>
      <c r="CG36" s="1" t="s">
        <v>424</v>
      </c>
      <c r="CP36" s="1" t="s">
        <v>424</v>
      </c>
      <c r="DB36" s="1" t="s">
        <v>424</v>
      </c>
      <c r="DC36" s="1" t="s">
        <v>424</v>
      </c>
      <c r="DD36" s="1" t="s">
        <v>424</v>
      </c>
      <c r="DJ36" s="1" t="s">
        <v>424</v>
      </c>
      <c r="DW36" s="1">
        <v>0</v>
      </c>
      <c r="DX36" s="24">
        <v>44220</v>
      </c>
    </row>
    <row r="37" spans="1:128" x14ac:dyDescent="0.2">
      <c r="A37" s="23">
        <v>44221</v>
      </c>
      <c r="B37" s="1" t="s">
        <v>424</v>
      </c>
      <c r="D37" s="1" t="s">
        <v>424</v>
      </c>
      <c r="F37" s="1" t="s">
        <v>424</v>
      </c>
      <c r="S37" s="1" t="s">
        <v>424</v>
      </c>
      <c r="BT37" s="1" t="s">
        <v>424</v>
      </c>
      <c r="DW37" s="1">
        <v>0</v>
      </c>
      <c r="DX37" s="24">
        <v>44221</v>
      </c>
    </row>
    <row r="38" spans="1:128" x14ac:dyDescent="0.2">
      <c r="A38" s="23">
        <v>44222</v>
      </c>
      <c r="B38" s="1" t="s">
        <v>424</v>
      </c>
      <c r="D38" s="1" t="s">
        <v>424</v>
      </c>
      <c r="E38" s="1" t="s">
        <v>424</v>
      </c>
      <c r="H38" s="1" t="s">
        <v>424</v>
      </c>
      <c r="J38" s="1" t="s">
        <v>424</v>
      </c>
      <c r="L38" s="1" t="s">
        <v>424</v>
      </c>
      <c r="O38" s="1" t="s">
        <v>424</v>
      </c>
      <c r="R38" s="1" t="s">
        <v>424</v>
      </c>
      <c r="V38" s="1" t="s">
        <v>424</v>
      </c>
      <c r="X38" s="1" t="s">
        <v>424</v>
      </c>
      <c r="Y38" s="1" t="s">
        <v>424</v>
      </c>
      <c r="AB38" s="1" t="s">
        <v>424</v>
      </c>
      <c r="AD38" s="1" t="s">
        <v>424</v>
      </c>
      <c r="AE38" s="1" t="s">
        <v>424</v>
      </c>
      <c r="AN38" s="1" t="s">
        <v>424</v>
      </c>
      <c r="AO38" s="1" t="s">
        <v>424</v>
      </c>
      <c r="AP38" s="1" t="s">
        <v>424</v>
      </c>
      <c r="AY38" s="1" t="s">
        <v>424</v>
      </c>
      <c r="BA38" s="1" t="s">
        <v>424</v>
      </c>
      <c r="BB38" s="1" t="s">
        <v>424</v>
      </c>
      <c r="BD38" s="1" t="s">
        <v>424</v>
      </c>
      <c r="BE38" s="1" t="s">
        <v>424</v>
      </c>
      <c r="BH38" s="1" t="s">
        <v>424</v>
      </c>
      <c r="BJ38" s="1" t="s">
        <v>424</v>
      </c>
      <c r="BM38" s="1" t="s">
        <v>424</v>
      </c>
      <c r="BP38" s="1" t="s">
        <v>424</v>
      </c>
      <c r="BQ38" s="1" t="s">
        <v>424</v>
      </c>
      <c r="BR38" s="1" t="s">
        <v>424</v>
      </c>
      <c r="BS38" s="1" t="s">
        <v>424</v>
      </c>
      <c r="BZ38" s="1" t="s">
        <v>424</v>
      </c>
      <c r="CF38" s="1" t="s">
        <v>424</v>
      </c>
      <c r="CJ38" s="1" t="s">
        <v>424</v>
      </c>
      <c r="CK38" s="1" t="s">
        <v>424</v>
      </c>
      <c r="CL38" s="1" t="s">
        <v>424</v>
      </c>
      <c r="CM38" s="1" t="s">
        <v>424</v>
      </c>
      <c r="CP38" s="1" t="s">
        <v>424</v>
      </c>
      <c r="CS38" s="1" t="s">
        <v>424</v>
      </c>
      <c r="CT38" s="1" t="s">
        <v>424</v>
      </c>
      <c r="CU38" s="1" t="s">
        <v>424</v>
      </c>
      <c r="CX38" s="1" t="s">
        <v>424</v>
      </c>
      <c r="CY38" s="1" t="s">
        <v>424</v>
      </c>
      <c r="DO38" s="1" t="s">
        <v>424</v>
      </c>
      <c r="DW38" s="1">
        <v>0</v>
      </c>
      <c r="DX38" s="24">
        <v>44222</v>
      </c>
    </row>
    <row r="39" spans="1:128" x14ac:dyDescent="0.2">
      <c r="A39" s="23">
        <v>44223</v>
      </c>
      <c r="C39" s="1" t="s">
        <v>424</v>
      </c>
      <c r="E39" s="1" t="s">
        <v>424</v>
      </c>
      <c r="H39" s="1" t="s">
        <v>424</v>
      </c>
      <c r="I39" s="1" t="s">
        <v>424</v>
      </c>
      <c r="J39" s="1" t="s">
        <v>424</v>
      </c>
      <c r="K39" s="1" t="s">
        <v>424</v>
      </c>
      <c r="N39" s="1" t="s">
        <v>424</v>
      </c>
      <c r="O39" s="1" t="s">
        <v>424</v>
      </c>
      <c r="P39" s="1" t="s">
        <v>424</v>
      </c>
      <c r="U39" s="1" t="s">
        <v>424</v>
      </c>
      <c r="W39" s="1" t="s">
        <v>424</v>
      </c>
      <c r="Y39" s="1" t="s">
        <v>424</v>
      </c>
      <c r="AA39" s="1" t="s">
        <v>424</v>
      </c>
      <c r="AB39" s="1" t="s">
        <v>424</v>
      </c>
      <c r="AC39" s="1" t="s">
        <v>424</v>
      </c>
      <c r="AD39" s="1" t="s">
        <v>424</v>
      </c>
      <c r="AG39" s="1" t="s">
        <v>424</v>
      </c>
      <c r="AI39" s="1" t="s">
        <v>424</v>
      </c>
      <c r="AK39" s="1" t="s">
        <v>424</v>
      </c>
      <c r="AL39" s="1" t="s">
        <v>424</v>
      </c>
      <c r="AM39" s="1" t="s">
        <v>424</v>
      </c>
      <c r="AQ39" s="1" t="s">
        <v>424</v>
      </c>
      <c r="AT39" s="1" t="s">
        <v>424</v>
      </c>
      <c r="AY39" s="1" t="s">
        <v>424</v>
      </c>
      <c r="BB39" s="1" t="s">
        <v>424</v>
      </c>
      <c r="BD39" s="1" t="s">
        <v>424</v>
      </c>
      <c r="BE39" s="1" t="s">
        <v>424</v>
      </c>
      <c r="BF39" s="1" t="s">
        <v>424</v>
      </c>
      <c r="BJ39" s="1" t="s">
        <v>424</v>
      </c>
      <c r="BK39" s="1" t="s">
        <v>424</v>
      </c>
      <c r="BN39" s="1" t="s">
        <v>424</v>
      </c>
      <c r="BO39" s="1" t="s">
        <v>424</v>
      </c>
      <c r="BQ39" s="1" t="s">
        <v>424</v>
      </c>
      <c r="BV39" s="1" t="s">
        <v>424</v>
      </c>
      <c r="BW39" s="1" t="s">
        <v>424</v>
      </c>
      <c r="CB39" s="1" t="s">
        <v>424</v>
      </c>
      <c r="CH39" s="1" t="s">
        <v>424</v>
      </c>
      <c r="CR39" s="1" t="s">
        <v>424</v>
      </c>
      <c r="CU39" s="1" t="s">
        <v>424</v>
      </c>
      <c r="DA39" s="1" t="s">
        <v>424</v>
      </c>
      <c r="DB39" s="1" t="s">
        <v>424</v>
      </c>
      <c r="DC39" s="1" t="s">
        <v>424</v>
      </c>
      <c r="DD39" s="1" t="s">
        <v>424</v>
      </c>
      <c r="DH39" s="1" t="s">
        <v>424</v>
      </c>
      <c r="DJ39" s="1" t="s">
        <v>424</v>
      </c>
      <c r="DW39" s="1">
        <v>0</v>
      </c>
      <c r="DX39" s="24">
        <v>44223</v>
      </c>
    </row>
    <row r="40" spans="1:128" x14ac:dyDescent="0.2">
      <c r="A40" s="23">
        <v>44224</v>
      </c>
      <c r="D40" s="1" t="s">
        <v>424</v>
      </c>
      <c r="F40" s="1" t="s">
        <v>424</v>
      </c>
      <c r="Q40" s="1" t="s">
        <v>424</v>
      </c>
      <c r="S40" s="1" t="s">
        <v>424</v>
      </c>
      <c r="AF40" s="1" t="s">
        <v>424</v>
      </c>
      <c r="AS40" s="1" t="s">
        <v>424</v>
      </c>
      <c r="AU40" s="1" t="s">
        <v>424</v>
      </c>
      <c r="DC40" s="1" t="s">
        <v>424</v>
      </c>
      <c r="DH40" s="1" t="s">
        <v>424</v>
      </c>
      <c r="DW40" s="1">
        <v>0</v>
      </c>
      <c r="DX40" s="24">
        <v>44224</v>
      </c>
    </row>
    <row r="41" spans="1:128" x14ac:dyDescent="0.2">
      <c r="A41" s="23">
        <v>44225</v>
      </c>
      <c r="D41" s="1" t="s">
        <v>424</v>
      </c>
      <c r="F41" s="1" t="s">
        <v>424</v>
      </c>
      <c r="H41" s="1" t="s">
        <v>424</v>
      </c>
      <c r="I41" s="1" t="s">
        <v>424</v>
      </c>
      <c r="J41" s="1" t="s">
        <v>424</v>
      </c>
      <c r="K41" s="1" t="s">
        <v>424</v>
      </c>
      <c r="N41" s="1" t="s">
        <v>424</v>
      </c>
      <c r="O41" s="1" t="s">
        <v>424</v>
      </c>
      <c r="P41" s="1" t="s">
        <v>424</v>
      </c>
      <c r="Q41" s="1" t="s">
        <v>424</v>
      </c>
      <c r="S41" s="1" t="s">
        <v>424</v>
      </c>
      <c r="X41" s="1" t="s">
        <v>424</v>
      </c>
      <c r="AA41" s="1" t="s">
        <v>424</v>
      </c>
      <c r="BX41" s="1">
        <v>708</v>
      </c>
      <c r="BZ41" s="1" t="s">
        <v>424</v>
      </c>
      <c r="CB41" s="1" t="s">
        <v>424</v>
      </c>
      <c r="CE41" s="1" t="s">
        <v>424</v>
      </c>
      <c r="CH41" s="1">
        <v>7.5</v>
      </c>
      <c r="CN41" s="1" t="s">
        <v>424</v>
      </c>
      <c r="CR41" s="1" t="s">
        <v>424</v>
      </c>
      <c r="CS41" s="1" t="s">
        <v>424</v>
      </c>
      <c r="CU41" s="1" t="s">
        <v>424</v>
      </c>
      <c r="DB41" s="1" t="s">
        <v>424</v>
      </c>
      <c r="DD41" s="1" t="s">
        <v>424</v>
      </c>
      <c r="DF41" s="1" t="s">
        <v>424</v>
      </c>
      <c r="DH41" s="1" t="s">
        <v>424</v>
      </c>
      <c r="DW41" s="1">
        <v>715.5</v>
      </c>
      <c r="DX41" s="24">
        <v>44225</v>
      </c>
    </row>
    <row r="42" spans="1:128" x14ac:dyDescent="0.2">
      <c r="A42" s="23">
        <v>44226</v>
      </c>
      <c r="D42" s="1" t="s">
        <v>424</v>
      </c>
      <c r="F42" s="1" t="s">
        <v>424</v>
      </c>
      <c r="G42" s="1" t="s">
        <v>424</v>
      </c>
      <c r="I42" s="1" t="s">
        <v>424</v>
      </c>
      <c r="Q42" s="1" t="s">
        <v>424</v>
      </c>
      <c r="R42" s="1" t="s">
        <v>424</v>
      </c>
      <c r="V42" s="1" t="s">
        <v>424</v>
      </c>
      <c r="W42" s="1" t="s">
        <v>424</v>
      </c>
      <c r="Y42" s="1" t="s">
        <v>424</v>
      </c>
      <c r="AA42" s="1" t="s">
        <v>424</v>
      </c>
      <c r="AC42" s="1" t="s">
        <v>424</v>
      </c>
      <c r="AD42" s="1" t="s">
        <v>424</v>
      </c>
      <c r="AE42" s="1" t="s">
        <v>424</v>
      </c>
      <c r="AF42" s="1" t="s">
        <v>424</v>
      </c>
      <c r="AI42" s="1" t="s">
        <v>424</v>
      </c>
      <c r="AO42" s="1" t="s">
        <v>424</v>
      </c>
      <c r="AS42" s="1" t="s">
        <v>424</v>
      </c>
      <c r="BC42" s="1" t="s">
        <v>424</v>
      </c>
      <c r="BD42" s="1" t="s">
        <v>424</v>
      </c>
      <c r="BE42" s="1" t="s">
        <v>424</v>
      </c>
      <c r="BF42" s="1" t="s">
        <v>424</v>
      </c>
      <c r="BH42" s="1" t="s">
        <v>424</v>
      </c>
      <c r="BJ42" s="1" t="s">
        <v>424</v>
      </c>
      <c r="BK42" s="1" t="s">
        <v>424</v>
      </c>
      <c r="BL42" s="1" t="s">
        <v>424</v>
      </c>
      <c r="BM42" s="1" t="s">
        <v>424</v>
      </c>
      <c r="BO42" s="1" t="s">
        <v>424</v>
      </c>
      <c r="BQ42" s="1" t="s">
        <v>424</v>
      </c>
      <c r="BS42" s="1" t="s">
        <v>424</v>
      </c>
      <c r="BU42" s="1" t="s">
        <v>424</v>
      </c>
      <c r="BV42" s="1" t="s">
        <v>424</v>
      </c>
      <c r="BZ42" s="1" t="s">
        <v>424</v>
      </c>
      <c r="CG42" s="1" t="s">
        <v>424</v>
      </c>
      <c r="CJ42" s="1" t="s">
        <v>424</v>
      </c>
      <c r="CN42" s="1" t="s">
        <v>424</v>
      </c>
      <c r="CU42" s="1" t="s">
        <v>424</v>
      </c>
      <c r="CX42" s="1" t="s">
        <v>424</v>
      </c>
      <c r="CY42" s="1" t="s">
        <v>424</v>
      </c>
      <c r="DA42" s="1" t="s">
        <v>424</v>
      </c>
      <c r="DB42" s="1" t="s">
        <v>424</v>
      </c>
      <c r="DD42" s="1" t="s">
        <v>424</v>
      </c>
      <c r="DJ42" s="1" t="s">
        <v>424</v>
      </c>
      <c r="DM42" s="1">
        <v>241</v>
      </c>
      <c r="DW42" s="1">
        <v>241</v>
      </c>
      <c r="DX42" s="24">
        <v>44226</v>
      </c>
    </row>
    <row r="43" spans="1:128" x14ac:dyDescent="0.2">
      <c r="A43" s="23">
        <v>44227</v>
      </c>
      <c r="B43" s="1" t="s">
        <v>424</v>
      </c>
      <c r="F43" s="1" t="s">
        <v>424</v>
      </c>
      <c r="I43" s="1" t="s">
        <v>424</v>
      </c>
      <c r="J43" s="1" t="s">
        <v>424</v>
      </c>
      <c r="P43" s="1" t="s">
        <v>424</v>
      </c>
      <c r="S43" s="1" t="s">
        <v>424</v>
      </c>
      <c r="U43" s="1" t="s">
        <v>424</v>
      </c>
      <c r="AB43" s="1" t="s">
        <v>424</v>
      </c>
      <c r="AG43" s="1" t="s">
        <v>424</v>
      </c>
      <c r="AJ43" s="1" t="s">
        <v>424</v>
      </c>
      <c r="AM43" s="1" t="s">
        <v>424</v>
      </c>
      <c r="AY43" s="1" t="s">
        <v>424</v>
      </c>
      <c r="AZ43" s="1" t="s">
        <v>424</v>
      </c>
      <c r="BA43" s="1" t="s">
        <v>424</v>
      </c>
      <c r="BD43" s="1" t="s">
        <v>424</v>
      </c>
      <c r="BI43" s="1" t="s">
        <v>424</v>
      </c>
      <c r="BM43" s="1" t="s">
        <v>424</v>
      </c>
      <c r="BO43" s="1" t="s">
        <v>424</v>
      </c>
      <c r="BV43" s="1" t="s">
        <v>424</v>
      </c>
      <c r="CR43" s="1" t="s">
        <v>424</v>
      </c>
      <c r="DA43" s="1" t="s">
        <v>424</v>
      </c>
      <c r="DB43" s="1" t="s">
        <v>424</v>
      </c>
      <c r="DD43" s="1" t="s">
        <v>424</v>
      </c>
      <c r="DL43" s="1">
        <v>153</v>
      </c>
      <c r="DP43" s="1" t="s">
        <v>424</v>
      </c>
      <c r="DW43" s="1">
        <v>153</v>
      </c>
      <c r="DX43" s="24">
        <v>44227</v>
      </c>
    </row>
    <row r="44" spans="1:128" x14ac:dyDescent="0.2">
      <c r="A44" s="23">
        <v>44228</v>
      </c>
      <c r="F44" s="1" t="s">
        <v>424</v>
      </c>
      <c r="S44" s="1" t="s">
        <v>424</v>
      </c>
      <c r="DW44" s="1">
        <v>0</v>
      </c>
      <c r="DX44" s="24">
        <v>44228</v>
      </c>
    </row>
    <row r="45" spans="1:128" x14ac:dyDescent="0.2">
      <c r="A45" s="23">
        <v>44229</v>
      </c>
      <c r="B45" s="1" t="s">
        <v>424</v>
      </c>
      <c r="C45" s="1" t="s">
        <v>424</v>
      </c>
      <c r="E45" s="1" t="s">
        <v>424</v>
      </c>
      <c r="H45" s="1" t="s">
        <v>424</v>
      </c>
      <c r="O45" s="1" t="s">
        <v>424</v>
      </c>
      <c r="Q45" s="1">
        <v>268.8</v>
      </c>
      <c r="R45" s="1" t="s">
        <v>424</v>
      </c>
      <c r="S45" s="1" t="s">
        <v>424</v>
      </c>
      <c r="V45" s="1" t="s">
        <v>424</v>
      </c>
      <c r="X45" s="1" t="s">
        <v>424</v>
      </c>
      <c r="AA45" s="1" t="s">
        <v>424</v>
      </c>
      <c r="AB45" s="1" t="s">
        <v>424</v>
      </c>
      <c r="AD45" s="1" t="s">
        <v>424</v>
      </c>
      <c r="AF45" s="1" t="s">
        <v>424</v>
      </c>
      <c r="AG45" s="1" t="s">
        <v>424</v>
      </c>
      <c r="AN45" s="1" t="s">
        <v>424</v>
      </c>
      <c r="AO45" s="1" t="s">
        <v>424</v>
      </c>
      <c r="AP45" s="1" t="s">
        <v>424</v>
      </c>
      <c r="AS45" s="1" t="s">
        <v>424</v>
      </c>
      <c r="AT45" s="1" t="s">
        <v>424</v>
      </c>
      <c r="BE45" s="1" t="s">
        <v>424</v>
      </c>
      <c r="BT45" s="1" t="s">
        <v>424</v>
      </c>
      <c r="BV45" s="1" t="s">
        <v>424</v>
      </c>
      <c r="BY45" s="1" t="s">
        <v>424</v>
      </c>
      <c r="BZ45" s="1" t="s">
        <v>424</v>
      </c>
      <c r="CD45" s="1" t="s">
        <v>424</v>
      </c>
      <c r="CE45" s="1" t="s">
        <v>424</v>
      </c>
      <c r="CG45" s="1" t="s">
        <v>424</v>
      </c>
      <c r="CJ45" s="1" t="s">
        <v>424</v>
      </c>
      <c r="CL45" s="1" t="s">
        <v>424</v>
      </c>
      <c r="CM45" s="1" t="s">
        <v>424</v>
      </c>
      <c r="CN45" s="1" t="s">
        <v>424</v>
      </c>
      <c r="CS45" s="1" t="s">
        <v>424</v>
      </c>
      <c r="CU45" s="1" t="s">
        <v>424</v>
      </c>
      <c r="CV45" s="1" t="s">
        <v>424</v>
      </c>
      <c r="CX45" s="1" t="s">
        <v>424</v>
      </c>
      <c r="CY45" s="1" t="s">
        <v>424</v>
      </c>
      <c r="DW45" s="1">
        <v>268.8</v>
      </c>
      <c r="DX45" s="24">
        <v>44229</v>
      </c>
    </row>
    <row r="46" spans="1:128" x14ac:dyDescent="0.2">
      <c r="A46" s="23">
        <v>44230</v>
      </c>
      <c r="H46" s="1" t="s">
        <v>424</v>
      </c>
      <c r="J46" s="1" t="s">
        <v>424</v>
      </c>
      <c r="K46" s="1" t="s">
        <v>424</v>
      </c>
      <c r="N46" s="1" t="s">
        <v>424</v>
      </c>
      <c r="P46" s="1" t="s">
        <v>424</v>
      </c>
      <c r="T46" s="1" t="s">
        <v>424</v>
      </c>
      <c r="U46" s="1" t="s">
        <v>424</v>
      </c>
      <c r="Y46" s="1" t="s">
        <v>424</v>
      </c>
      <c r="AA46" s="1" t="s">
        <v>424</v>
      </c>
      <c r="AC46" s="1" t="s">
        <v>424</v>
      </c>
      <c r="AI46" s="1" t="s">
        <v>424</v>
      </c>
      <c r="AL46" s="1" t="s">
        <v>424</v>
      </c>
      <c r="AQ46" s="1" t="s">
        <v>424</v>
      </c>
      <c r="AT46" s="1" t="s">
        <v>424</v>
      </c>
      <c r="AU46" s="1" t="s">
        <v>424</v>
      </c>
      <c r="AY46" s="1" t="s">
        <v>424</v>
      </c>
      <c r="BB46" s="1" t="s">
        <v>424</v>
      </c>
      <c r="BF46" s="1" t="s">
        <v>424</v>
      </c>
      <c r="BH46" s="1" t="s">
        <v>424</v>
      </c>
      <c r="BK46" s="1" t="s">
        <v>424</v>
      </c>
      <c r="BL46" s="1" t="s">
        <v>424</v>
      </c>
      <c r="BM46" s="1" t="s">
        <v>424</v>
      </c>
      <c r="BN46" s="1" t="s">
        <v>424</v>
      </c>
      <c r="BO46" s="1" t="s">
        <v>424</v>
      </c>
      <c r="BQ46" s="1" t="s">
        <v>424</v>
      </c>
      <c r="BS46" s="1" t="s">
        <v>424</v>
      </c>
      <c r="BY46" s="1" t="s">
        <v>424</v>
      </c>
      <c r="CB46" s="1" t="s">
        <v>424</v>
      </c>
      <c r="CD46" s="1" t="s">
        <v>424</v>
      </c>
      <c r="CE46" s="1" t="s">
        <v>424</v>
      </c>
      <c r="CG46" s="1" t="s">
        <v>424</v>
      </c>
      <c r="CP46" s="1" t="s">
        <v>424</v>
      </c>
      <c r="CQ46" s="1" t="s">
        <v>424</v>
      </c>
      <c r="DA46" s="1" t="s">
        <v>424</v>
      </c>
      <c r="DB46" s="1" t="s">
        <v>424</v>
      </c>
      <c r="DC46" s="1" t="s">
        <v>424</v>
      </c>
      <c r="DD46" s="1" t="s">
        <v>424</v>
      </c>
      <c r="DF46" s="1" t="s">
        <v>424</v>
      </c>
      <c r="DI46" s="1" t="s">
        <v>424</v>
      </c>
      <c r="DJ46" s="1">
        <v>381</v>
      </c>
      <c r="DM46" s="1">
        <v>480</v>
      </c>
      <c r="DP46" s="1" t="s">
        <v>424</v>
      </c>
      <c r="DW46" s="1">
        <v>861</v>
      </c>
      <c r="DX46" s="24">
        <v>44230</v>
      </c>
    </row>
    <row r="47" spans="1:128" x14ac:dyDescent="0.2">
      <c r="A47" s="23">
        <v>44231</v>
      </c>
      <c r="B47" s="1" t="s">
        <v>424</v>
      </c>
      <c r="F47" s="1" t="s">
        <v>424</v>
      </c>
      <c r="J47" s="1" t="s">
        <v>424</v>
      </c>
      <c r="S47" s="1" t="s">
        <v>424</v>
      </c>
      <c r="CR47" s="1" t="s">
        <v>424</v>
      </c>
      <c r="CT47" s="1" t="s">
        <v>424</v>
      </c>
      <c r="DB47" s="1" t="s">
        <v>424</v>
      </c>
      <c r="DF47" s="1" t="s">
        <v>424</v>
      </c>
      <c r="DH47" s="1">
        <v>90</v>
      </c>
      <c r="DL47" s="1">
        <v>507</v>
      </c>
      <c r="DP47" s="1" t="s">
        <v>424</v>
      </c>
      <c r="DW47" s="1">
        <v>597</v>
      </c>
      <c r="DX47" s="24">
        <v>44231</v>
      </c>
    </row>
    <row r="48" spans="1:128" x14ac:dyDescent="0.2">
      <c r="A48" s="23">
        <v>44232</v>
      </c>
      <c r="E48" s="1" t="s">
        <v>424</v>
      </c>
      <c r="F48" s="1" t="s">
        <v>424</v>
      </c>
      <c r="G48" s="1" t="s">
        <v>424</v>
      </c>
      <c r="H48" s="1" t="s">
        <v>424</v>
      </c>
      <c r="K48" s="1" t="s">
        <v>424</v>
      </c>
      <c r="O48" s="1" t="s">
        <v>424</v>
      </c>
      <c r="R48" s="1" t="s">
        <v>424</v>
      </c>
      <c r="S48" s="1" t="s">
        <v>424</v>
      </c>
      <c r="T48" s="1" t="s">
        <v>424</v>
      </c>
      <c r="V48" s="1" t="s">
        <v>424</v>
      </c>
      <c r="X48" s="1" t="s">
        <v>424</v>
      </c>
      <c r="AF48" s="1" t="s">
        <v>424</v>
      </c>
      <c r="AH48" s="1" t="s">
        <v>424</v>
      </c>
      <c r="AJ48" s="1" t="s">
        <v>424</v>
      </c>
      <c r="AO48" s="1" t="s">
        <v>424</v>
      </c>
      <c r="CD48" s="1" t="s">
        <v>424</v>
      </c>
      <c r="CS48" s="1" t="s">
        <v>424</v>
      </c>
      <c r="CW48" s="1" t="s">
        <v>424</v>
      </c>
      <c r="DA48" s="1" t="s">
        <v>424</v>
      </c>
      <c r="DD48" s="1" t="s">
        <v>424</v>
      </c>
      <c r="DF48" s="1" t="s">
        <v>424</v>
      </c>
      <c r="DH48" s="1">
        <v>414</v>
      </c>
      <c r="DI48" s="1">
        <v>12</v>
      </c>
      <c r="DJ48" s="1">
        <v>1281</v>
      </c>
      <c r="DO48" s="1">
        <v>222</v>
      </c>
      <c r="DW48" s="1">
        <v>1929</v>
      </c>
      <c r="DX48" s="24">
        <v>44232</v>
      </c>
    </row>
    <row r="49" spans="1:128" x14ac:dyDescent="0.2">
      <c r="A49" s="23">
        <v>44233</v>
      </c>
      <c r="B49" s="1" t="s">
        <v>424</v>
      </c>
      <c r="C49" s="1" t="s">
        <v>424</v>
      </c>
      <c r="H49" s="1" t="s">
        <v>424</v>
      </c>
      <c r="I49" s="1" t="s">
        <v>424</v>
      </c>
      <c r="N49" s="1" t="s">
        <v>424</v>
      </c>
      <c r="O49" s="1" t="s">
        <v>424</v>
      </c>
      <c r="P49" s="1" t="s">
        <v>424</v>
      </c>
      <c r="T49" s="1" t="s">
        <v>424</v>
      </c>
      <c r="U49" s="1" t="s">
        <v>424</v>
      </c>
      <c r="AA49" s="1" t="s">
        <v>424</v>
      </c>
      <c r="AB49" s="1">
        <v>129.6</v>
      </c>
      <c r="AC49" s="1" t="s">
        <v>424</v>
      </c>
      <c r="AD49" s="1" t="s">
        <v>424</v>
      </c>
      <c r="AE49" s="1">
        <v>16.8</v>
      </c>
      <c r="AG49" s="1" t="s">
        <v>424</v>
      </c>
      <c r="AL49" s="1" t="s">
        <v>424</v>
      </c>
      <c r="AP49" s="1" t="s">
        <v>424</v>
      </c>
      <c r="AY49" s="1" t="s">
        <v>424</v>
      </c>
      <c r="AZ49" s="1" t="s">
        <v>424</v>
      </c>
      <c r="BC49" s="1" t="s">
        <v>424</v>
      </c>
      <c r="BD49" s="1" t="s">
        <v>424</v>
      </c>
      <c r="BF49" s="1" t="s">
        <v>424</v>
      </c>
      <c r="BI49" s="1" t="s">
        <v>424</v>
      </c>
      <c r="BJ49" s="1" t="s">
        <v>424</v>
      </c>
      <c r="BN49" s="1" t="s">
        <v>424</v>
      </c>
      <c r="BR49" s="1" t="s">
        <v>424</v>
      </c>
      <c r="BU49" s="1" t="s">
        <v>424</v>
      </c>
      <c r="BW49" s="1" t="s">
        <v>424</v>
      </c>
      <c r="BZ49" s="1">
        <v>31.32</v>
      </c>
      <c r="CA49" s="1" t="s">
        <v>424</v>
      </c>
      <c r="CD49" s="1" t="s">
        <v>424</v>
      </c>
      <c r="CE49" s="1" t="s">
        <v>424</v>
      </c>
      <c r="CL49" s="1" t="s">
        <v>424</v>
      </c>
      <c r="CM49" s="1" t="s">
        <v>424</v>
      </c>
      <c r="CP49" s="1" t="s">
        <v>424</v>
      </c>
      <c r="CU49" s="1" t="s">
        <v>424</v>
      </c>
      <c r="DB49" s="1" t="s">
        <v>424</v>
      </c>
      <c r="DC49" s="1" t="s">
        <v>424</v>
      </c>
      <c r="DP49" s="1">
        <v>216</v>
      </c>
      <c r="DW49" s="1">
        <v>393.72</v>
      </c>
      <c r="DX49" s="24">
        <v>44233</v>
      </c>
    </row>
    <row r="50" spans="1:128" x14ac:dyDescent="0.2">
      <c r="A50" s="23">
        <v>44234</v>
      </c>
      <c r="B50" s="1" t="s">
        <v>424</v>
      </c>
      <c r="D50" s="1" t="s">
        <v>424</v>
      </c>
      <c r="F50" s="1" t="s">
        <v>424</v>
      </c>
      <c r="K50" s="1" t="s">
        <v>424</v>
      </c>
      <c r="W50" s="1" t="s">
        <v>424</v>
      </c>
      <c r="AA50" s="1">
        <v>220.8</v>
      </c>
      <c r="AG50" s="1">
        <v>188.16</v>
      </c>
      <c r="AI50" s="1" t="s">
        <v>424</v>
      </c>
      <c r="AJ50" s="1" t="s">
        <v>424</v>
      </c>
      <c r="AK50" s="1" t="s">
        <v>424</v>
      </c>
      <c r="AS50" s="1" t="s">
        <v>424</v>
      </c>
      <c r="AU50" s="1" t="s">
        <v>424</v>
      </c>
      <c r="AY50" s="1" t="s">
        <v>424</v>
      </c>
      <c r="BA50" s="1" t="s">
        <v>424</v>
      </c>
      <c r="BB50" s="1" t="s">
        <v>424</v>
      </c>
      <c r="BF50" s="1" t="s">
        <v>424</v>
      </c>
      <c r="BG50" s="1" t="s">
        <v>424</v>
      </c>
      <c r="BK50" s="1" t="s">
        <v>424</v>
      </c>
      <c r="BL50" s="1" t="s">
        <v>424</v>
      </c>
      <c r="BM50" s="1" t="s">
        <v>424</v>
      </c>
      <c r="BN50" s="1" t="s">
        <v>424</v>
      </c>
      <c r="BO50" s="1" t="s">
        <v>424</v>
      </c>
      <c r="BS50" s="1" t="s">
        <v>424</v>
      </c>
      <c r="BV50" s="1" t="s">
        <v>424</v>
      </c>
      <c r="BW50" s="1" t="s">
        <v>424</v>
      </c>
      <c r="CE50" s="1" t="s">
        <v>424</v>
      </c>
      <c r="CT50" s="1" t="s">
        <v>424</v>
      </c>
      <c r="CZ50" s="1" t="s">
        <v>424</v>
      </c>
      <c r="DW50" s="1">
        <v>408.96</v>
      </c>
      <c r="DX50" s="24">
        <v>44234</v>
      </c>
    </row>
    <row r="51" spans="1:128" x14ac:dyDescent="0.2">
      <c r="A51" s="23">
        <v>44235</v>
      </c>
      <c r="CR51" s="1">
        <v>114</v>
      </c>
      <c r="CU51" s="1" t="s">
        <v>424</v>
      </c>
      <c r="CV51" s="1">
        <v>12</v>
      </c>
      <c r="CY51" s="1" t="s">
        <v>424</v>
      </c>
      <c r="DA51" s="1" t="s">
        <v>424</v>
      </c>
      <c r="DB51" s="1" t="s">
        <v>424</v>
      </c>
      <c r="DC51" s="1" t="s">
        <v>424</v>
      </c>
      <c r="DF51" s="1" t="s">
        <v>424</v>
      </c>
      <c r="DW51" s="1">
        <v>126</v>
      </c>
      <c r="DX51" s="24">
        <v>44235</v>
      </c>
    </row>
    <row r="52" spans="1:128" x14ac:dyDescent="0.2">
      <c r="A52" s="23">
        <v>44236</v>
      </c>
      <c r="C52" s="1" t="s">
        <v>424</v>
      </c>
      <c r="E52" s="1" t="s">
        <v>424</v>
      </c>
      <c r="F52" s="1" t="s">
        <v>424</v>
      </c>
      <c r="H52" s="1" t="s">
        <v>424</v>
      </c>
      <c r="I52" s="1" t="s">
        <v>424</v>
      </c>
      <c r="N52" s="1" t="s">
        <v>424</v>
      </c>
      <c r="O52" s="1" t="s">
        <v>424</v>
      </c>
      <c r="P52" s="1" t="s">
        <v>424</v>
      </c>
      <c r="R52" s="1" t="s">
        <v>424</v>
      </c>
      <c r="T52" s="1" t="s">
        <v>424</v>
      </c>
      <c r="W52" s="1">
        <v>7.2</v>
      </c>
      <c r="AF52" s="1" t="s">
        <v>424</v>
      </c>
      <c r="AJ52" s="1" t="s">
        <v>424</v>
      </c>
      <c r="AO52" s="1" t="s">
        <v>424</v>
      </c>
      <c r="AR52" s="1">
        <v>368.16</v>
      </c>
      <c r="AS52" s="1" t="s">
        <v>424</v>
      </c>
      <c r="AT52" s="1">
        <v>4.7</v>
      </c>
      <c r="AZ52" s="1" t="s">
        <v>424</v>
      </c>
      <c r="BB52" s="1" t="s">
        <v>424</v>
      </c>
      <c r="BD52" s="1" t="s">
        <v>424</v>
      </c>
      <c r="BE52" s="1" t="s">
        <v>424</v>
      </c>
      <c r="BF52" s="1" t="s">
        <v>424</v>
      </c>
      <c r="BG52" s="1" t="s">
        <v>424</v>
      </c>
      <c r="BH52" s="1" t="s">
        <v>424</v>
      </c>
      <c r="BI52" s="1" t="s">
        <v>424</v>
      </c>
      <c r="BK52" s="1" t="s">
        <v>424</v>
      </c>
      <c r="BL52" s="1" t="s">
        <v>424</v>
      </c>
      <c r="BN52" s="1" t="s">
        <v>424</v>
      </c>
      <c r="BO52" s="1" t="s">
        <v>424</v>
      </c>
      <c r="BP52" s="1" t="s">
        <v>424</v>
      </c>
      <c r="BQ52" s="1" t="s">
        <v>424</v>
      </c>
      <c r="BR52" s="1" t="s">
        <v>424</v>
      </c>
      <c r="BS52" s="1" t="s">
        <v>424</v>
      </c>
      <c r="BT52" s="1" t="s">
        <v>424</v>
      </c>
      <c r="BV52" s="1" t="s">
        <v>424</v>
      </c>
      <c r="CD52" s="1" t="s">
        <v>424</v>
      </c>
      <c r="CP52" s="1">
        <v>3</v>
      </c>
      <c r="CQ52" s="1">
        <v>54</v>
      </c>
      <c r="CT52" s="1" t="s">
        <v>424</v>
      </c>
      <c r="DC52" s="1" t="s">
        <v>424</v>
      </c>
      <c r="DF52" s="1">
        <v>322.5</v>
      </c>
      <c r="DH52" s="1">
        <v>135</v>
      </c>
      <c r="DK52" s="1">
        <v>210</v>
      </c>
      <c r="DW52" s="1">
        <v>1104.56</v>
      </c>
      <c r="DX52" s="24">
        <v>44236</v>
      </c>
    </row>
    <row r="53" spans="1:128" x14ac:dyDescent="0.2">
      <c r="A53" s="23">
        <v>44237</v>
      </c>
      <c r="C53" s="1" t="s">
        <v>424</v>
      </c>
      <c r="D53" s="1" t="s">
        <v>424</v>
      </c>
      <c r="E53" s="1" t="s">
        <v>424</v>
      </c>
      <c r="G53" s="1" t="s">
        <v>424</v>
      </c>
      <c r="H53" s="1" t="s">
        <v>424</v>
      </c>
      <c r="K53" s="1" t="s">
        <v>424</v>
      </c>
      <c r="N53" s="1" t="s">
        <v>424</v>
      </c>
      <c r="O53" s="1" t="s">
        <v>424</v>
      </c>
      <c r="Y53" s="1">
        <v>164.28</v>
      </c>
      <c r="AA53" s="1">
        <v>125.12</v>
      </c>
      <c r="AC53" s="1" t="s">
        <v>424</v>
      </c>
      <c r="AM53" s="1" t="s">
        <v>424</v>
      </c>
      <c r="AO53" s="1" t="s">
        <v>424</v>
      </c>
      <c r="AS53" s="1" t="s">
        <v>424</v>
      </c>
      <c r="AU53" s="1" t="s">
        <v>424</v>
      </c>
      <c r="BA53" s="1" t="s">
        <v>424</v>
      </c>
      <c r="BB53" s="1" t="s">
        <v>424</v>
      </c>
      <c r="BC53" s="1" t="s">
        <v>424</v>
      </c>
      <c r="BF53" s="1" t="s">
        <v>424</v>
      </c>
      <c r="BH53" s="1" t="s">
        <v>424</v>
      </c>
      <c r="BI53" s="1" t="s">
        <v>424</v>
      </c>
      <c r="BK53" s="1" t="s">
        <v>424</v>
      </c>
      <c r="BM53" s="1" t="s">
        <v>424</v>
      </c>
      <c r="BO53" s="1" t="s">
        <v>424</v>
      </c>
      <c r="BS53" s="1" t="s">
        <v>424</v>
      </c>
      <c r="BT53" s="1">
        <v>170.4</v>
      </c>
      <c r="BU53" s="1" t="s">
        <v>424</v>
      </c>
      <c r="BV53" s="1" t="s">
        <v>424</v>
      </c>
      <c r="BZ53" s="1">
        <v>28.08</v>
      </c>
      <c r="CA53" s="1">
        <v>51.24</v>
      </c>
      <c r="CD53" s="1" t="s">
        <v>424</v>
      </c>
      <c r="CG53" s="1">
        <v>228.96</v>
      </c>
      <c r="CJ53" s="1">
        <v>34.799999999999997</v>
      </c>
      <c r="CM53" s="1" t="s">
        <v>424</v>
      </c>
      <c r="CN53" s="1">
        <v>14.4</v>
      </c>
      <c r="CO53" s="1" t="s">
        <v>424</v>
      </c>
      <c r="CT53" s="1" t="s">
        <v>424</v>
      </c>
      <c r="CX53" s="1">
        <v>1.08</v>
      </c>
      <c r="CY53" s="1" t="s">
        <v>424</v>
      </c>
      <c r="DC53" s="1">
        <v>327</v>
      </c>
      <c r="DD53" s="1" t="s">
        <v>424</v>
      </c>
      <c r="DE53" s="1">
        <v>27.6</v>
      </c>
      <c r="DG53" s="1">
        <v>7.5</v>
      </c>
      <c r="DI53" s="1">
        <v>62.4</v>
      </c>
      <c r="DK53" s="1">
        <v>972</v>
      </c>
      <c r="DW53" s="1">
        <v>2214.86</v>
      </c>
      <c r="DX53" s="24">
        <v>44237</v>
      </c>
    </row>
    <row r="54" spans="1:128" x14ac:dyDescent="0.2">
      <c r="A54" s="23">
        <v>44238</v>
      </c>
      <c r="B54" s="1" t="s">
        <v>424</v>
      </c>
      <c r="CS54" s="1" t="s">
        <v>424</v>
      </c>
      <c r="CT54" s="1" t="s">
        <v>424</v>
      </c>
      <c r="CU54" s="1">
        <v>1.08</v>
      </c>
      <c r="CW54" s="1" t="s">
        <v>424</v>
      </c>
      <c r="DA54" s="1">
        <v>918</v>
      </c>
      <c r="DK54" s="1">
        <v>924</v>
      </c>
      <c r="DW54" s="1">
        <v>1843.08</v>
      </c>
      <c r="DX54" s="24">
        <v>44238</v>
      </c>
    </row>
    <row r="55" spans="1:128" x14ac:dyDescent="0.2">
      <c r="A55" s="23">
        <v>44239</v>
      </c>
      <c r="H55" s="1" t="s">
        <v>424</v>
      </c>
      <c r="I55" s="1" t="s">
        <v>424</v>
      </c>
      <c r="J55" s="1" t="s">
        <v>424</v>
      </c>
      <c r="K55" s="1">
        <v>33.6</v>
      </c>
      <c r="N55" s="1" t="s">
        <v>424</v>
      </c>
      <c r="O55" s="1" t="s">
        <v>424</v>
      </c>
      <c r="P55" s="1" t="s">
        <v>424</v>
      </c>
      <c r="Q55" s="1">
        <v>454.72</v>
      </c>
      <c r="R55" s="1">
        <v>4.78</v>
      </c>
      <c r="T55" s="1">
        <v>81</v>
      </c>
      <c r="V55" s="1">
        <v>99.6</v>
      </c>
      <c r="X55" s="1">
        <v>4.8</v>
      </c>
      <c r="AA55" s="1" t="s">
        <v>424</v>
      </c>
      <c r="AF55" s="1">
        <v>181.44</v>
      </c>
      <c r="AH55" s="1">
        <v>114.24</v>
      </c>
      <c r="AJ55" s="1" t="s">
        <v>424</v>
      </c>
      <c r="AL55" s="1">
        <v>301.76</v>
      </c>
      <c r="AM55" s="1" t="s">
        <v>424</v>
      </c>
      <c r="AO55" s="1">
        <v>6</v>
      </c>
      <c r="AP55" s="1">
        <v>18</v>
      </c>
      <c r="AQ55" s="1">
        <v>92</v>
      </c>
      <c r="AR55" s="1">
        <v>249.6</v>
      </c>
      <c r="AS55" s="1" t="s">
        <v>424</v>
      </c>
      <c r="AU55" s="1">
        <v>1.6</v>
      </c>
      <c r="BW55" s="1">
        <v>187.5</v>
      </c>
      <c r="CB55" s="1">
        <v>4.32</v>
      </c>
      <c r="CD55" s="1" t="s">
        <v>424</v>
      </c>
      <c r="CE55" s="1" t="s">
        <v>424</v>
      </c>
      <c r="CG55" s="1">
        <v>685.8</v>
      </c>
      <c r="CI55" s="1">
        <v>49.2</v>
      </c>
      <c r="CL55" s="1">
        <v>144</v>
      </c>
      <c r="CM55" s="1" t="s">
        <v>424</v>
      </c>
      <c r="CO55" s="1">
        <v>22.5</v>
      </c>
      <c r="DB55" s="1" t="s">
        <v>424</v>
      </c>
      <c r="DW55" s="1">
        <v>2736.46</v>
      </c>
      <c r="DX55" s="24">
        <v>44239</v>
      </c>
    </row>
    <row r="56" spans="1:128" x14ac:dyDescent="0.2">
      <c r="A56" s="23">
        <v>44240</v>
      </c>
      <c r="C56" s="1" t="s">
        <v>424</v>
      </c>
      <c r="D56" s="1" t="s">
        <v>424</v>
      </c>
      <c r="E56" s="1" t="s">
        <v>424</v>
      </c>
      <c r="F56" s="1">
        <v>444</v>
      </c>
      <c r="G56" s="1" t="s">
        <v>424</v>
      </c>
      <c r="H56" s="1" t="s">
        <v>424</v>
      </c>
      <c r="I56" s="1" t="s">
        <v>424</v>
      </c>
      <c r="J56" s="1">
        <v>539.84</v>
      </c>
      <c r="K56" s="1" t="s">
        <v>424</v>
      </c>
      <c r="N56" s="1">
        <v>124.32</v>
      </c>
      <c r="O56" s="1">
        <v>59.2</v>
      </c>
      <c r="P56" s="1">
        <v>17.760000000000002</v>
      </c>
      <c r="U56" s="1">
        <v>25.2</v>
      </c>
      <c r="AA56" s="1" t="s">
        <v>424</v>
      </c>
      <c r="AC56" s="1" t="s">
        <v>424</v>
      </c>
      <c r="AD56" s="1">
        <v>31.2</v>
      </c>
      <c r="AJ56" s="1">
        <v>9</v>
      </c>
      <c r="AM56" s="1">
        <v>10.8</v>
      </c>
      <c r="AN56" s="1">
        <v>12.6</v>
      </c>
      <c r="AR56" s="1">
        <v>122.72</v>
      </c>
      <c r="AY56" s="1">
        <v>16</v>
      </c>
      <c r="AZ56" s="1" t="s">
        <v>424</v>
      </c>
      <c r="BB56" s="1" t="s">
        <v>424</v>
      </c>
      <c r="BC56" s="1" t="s">
        <v>424</v>
      </c>
      <c r="BD56" s="1">
        <v>1.5</v>
      </c>
      <c r="BE56" s="1" t="s">
        <v>424</v>
      </c>
      <c r="BH56" s="1" t="s">
        <v>424</v>
      </c>
      <c r="BI56" s="1" t="s">
        <v>424</v>
      </c>
      <c r="BJ56" s="1" t="s">
        <v>424</v>
      </c>
      <c r="BK56" s="1">
        <v>3</v>
      </c>
      <c r="BL56" s="1">
        <v>20.8</v>
      </c>
      <c r="BM56" s="1">
        <v>39</v>
      </c>
      <c r="BN56" s="1">
        <v>25</v>
      </c>
      <c r="BO56" s="1">
        <v>9.6</v>
      </c>
      <c r="BP56" s="1">
        <v>6.4</v>
      </c>
      <c r="BQ56" s="1" t="s">
        <v>424</v>
      </c>
      <c r="BR56" s="1">
        <v>1.2</v>
      </c>
      <c r="BS56" s="1" t="s">
        <v>424</v>
      </c>
      <c r="BU56" s="1">
        <v>1.2</v>
      </c>
      <c r="BV56" s="1">
        <v>13.5</v>
      </c>
      <c r="CD56" s="1" t="s">
        <v>424</v>
      </c>
      <c r="CE56" s="1">
        <v>117.6</v>
      </c>
      <c r="CK56" s="1">
        <v>50.4</v>
      </c>
      <c r="CT56" s="1">
        <v>216</v>
      </c>
      <c r="CW56" s="1">
        <v>469.8</v>
      </c>
      <c r="CX56" s="1">
        <v>3.24</v>
      </c>
      <c r="CY56" s="1" t="s">
        <v>424</v>
      </c>
      <c r="CZ56" s="1">
        <v>1.08</v>
      </c>
      <c r="DB56" s="1" t="s">
        <v>424</v>
      </c>
      <c r="DD56" s="1">
        <v>450</v>
      </c>
      <c r="DO56" s="1">
        <v>402</v>
      </c>
      <c r="DP56" s="1">
        <v>474</v>
      </c>
      <c r="DW56" s="1">
        <v>3717.96</v>
      </c>
      <c r="DX56" s="24">
        <v>44240</v>
      </c>
    </row>
    <row r="57" spans="1:128" x14ac:dyDescent="0.2">
      <c r="A57" s="23">
        <v>44241</v>
      </c>
      <c r="B57" s="1">
        <v>588</v>
      </c>
      <c r="C57" s="1" t="s">
        <v>424</v>
      </c>
      <c r="D57" s="1">
        <v>207</v>
      </c>
      <c r="F57" s="1">
        <v>248.64</v>
      </c>
      <c r="I57" s="1">
        <v>30</v>
      </c>
      <c r="S57" s="1">
        <v>217.28</v>
      </c>
      <c r="AS57" s="1">
        <v>6.4</v>
      </c>
      <c r="AU57" s="1">
        <v>1.6</v>
      </c>
      <c r="AX57" s="1" t="s">
        <v>424</v>
      </c>
      <c r="BA57" s="1">
        <v>45</v>
      </c>
      <c r="BB57" s="1">
        <v>467.2</v>
      </c>
      <c r="BC57" s="1">
        <v>1.2</v>
      </c>
      <c r="BF57" s="1" t="s">
        <v>424</v>
      </c>
      <c r="BG57" s="1" t="s">
        <v>424</v>
      </c>
      <c r="BH57" s="1" t="s">
        <v>424</v>
      </c>
      <c r="BO57" s="1">
        <v>646.4</v>
      </c>
      <c r="CD57" s="1">
        <v>2397</v>
      </c>
      <c r="CE57" s="1">
        <v>73.2</v>
      </c>
      <c r="CM57" s="1">
        <v>91.2</v>
      </c>
      <c r="CR57" s="1">
        <v>216</v>
      </c>
      <c r="CU57" s="1">
        <v>571.32000000000005</v>
      </c>
      <c r="CY57" s="1">
        <v>295.92</v>
      </c>
      <c r="CZ57" s="1">
        <v>195.48</v>
      </c>
      <c r="DB57" s="1" t="s">
        <v>424</v>
      </c>
      <c r="DK57" s="1">
        <v>894</v>
      </c>
      <c r="DW57" s="1">
        <v>7192.8399999999983</v>
      </c>
      <c r="DX57" s="24">
        <v>44241</v>
      </c>
    </row>
    <row r="58" spans="1:128" x14ac:dyDescent="0.2">
      <c r="A58" s="23">
        <v>44242</v>
      </c>
      <c r="CU58" s="1">
        <v>1009.8</v>
      </c>
      <c r="CW58" s="1">
        <v>585.36</v>
      </c>
      <c r="DW58" s="1">
        <v>1595.16</v>
      </c>
      <c r="DX58" s="24">
        <v>44242</v>
      </c>
    </row>
    <row r="59" spans="1:128" x14ac:dyDescent="0.2">
      <c r="A59" s="23">
        <v>44243</v>
      </c>
      <c r="U59" s="1">
        <v>573.6</v>
      </c>
      <c r="W59" s="1">
        <v>28.8</v>
      </c>
      <c r="AC59" s="1">
        <v>54</v>
      </c>
      <c r="AD59" s="1">
        <v>996</v>
      </c>
      <c r="AE59" s="1">
        <v>54</v>
      </c>
      <c r="AO59" s="1">
        <v>480</v>
      </c>
      <c r="AS59" s="1">
        <v>24.8</v>
      </c>
      <c r="AT59" s="1">
        <v>80.394999999999996</v>
      </c>
      <c r="AY59" s="1">
        <v>1446</v>
      </c>
      <c r="BA59" s="1">
        <v>225</v>
      </c>
      <c r="BB59" s="1">
        <v>764</v>
      </c>
      <c r="BD59" s="1">
        <v>375</v>
      </c>
      <c r="BE59" s="1">
        <v>27</v>
      </c>
      <c r="BG59" s="1">
        <v>96</v>
      </c>
      <c r="BH59" s="1">
        <v>144</v>
      </c>
      <c r="BI59" s="1">
        <v>45</v>
      </c>
      <c r="BJ59" s="1">
        <v>549</v>
      </c>
      <c r="BK59" s="1">
        <v>28</v>
      </c>
      <c r="BL59" s="1">
        <v>12.8</v>
      </c>
      <c r="BM59" s="1">
        <v>956</v>
      </c>
      <c r="BS59" s="1">
        <v>62</v>
      </c>
      <c r="CD59" s="1">
        <v>783</v>
      </c>
      <c r="CE59" s="1">
        <v>1729.2</v>
      </c>
      <c r="CG59" s="1">
        <v>1692.36</v>
      </c>
      <c r="DC59" s="1">
        <v>426</v>
      </c>
      <c r="DF59" s="1">
        <v>1435.5</v>
      </c>
      <c r="DW59" s="1">
        <v>13087.455</v>
      </c>
      <c r="DX59" s="24">
        <v>44243</v>
      </c>
    </row>
    <row r="60" spans="1:128" x14ac:dyDescent="0.2">
      <c r="A60" s="23">
        <v>44244</v>
      </c>
      <c r="DW60" s="1">
        <v>0</v>
      </c>
      <c r="DX60" s="24">
        <v>44244</v>
      </c>
    </row>
    <row r="61" spans="1:128" x14ac:dyDescent="0.2">
      <c r="A61" s="23">
        <v>44245</v>
      </c>
      <c r="DW61" s="1">
        <v>0</v>
      </c>
      <c r="DX61" s="24">
        <v>44245</v>
      </c>
    </row>
    <row r="62" spans="1:128" x14ac:dyDescent="0.2">
      <c r="A62" s="23">
        <v>44246</v>
      </c>
      <c r="DW62" s="1">
        <v>0</v>
      </c>
      <c r="DX62" s="24">
        <v>44246</v>
      </c>
    </row>
    <row r="63" spans="1:128" x14ac:dyDescent="0.2">
      <c r="A63" s="23">
        <v>44247</v>
      </c>
      <c r="DW63" s="1">
        <v>0</v>
      </c>
      <c r="DX63" s="24">
        <v>44247</v>
      </c>
    </row>
    <row r="64" spans="1:128" x14ac:dyDescent="0.2">
      <c r="A64" s="23">
        <v>44248</v>
      </c>
      <c r="DW64" s="1">
        <v>0</v>
      </c>
      <c r="DX64" s="24">
        <v>44248</v>
      </c>
    </row>
    <row r="65" spans="1:128" x14ac:dyDescent="0.2">
      <c r="A65" s="23">
        <v>44249</v>
      </c>
      <c r="DW65" s="1">
        <v>0</v>
      </c>
      <c r="DX65" s="24">
        <v>44249</v>
      </c>
    </row>
    <row r="66" spans="1:128" x14ac:dyDescent="0.2">
      <c r="A66" s="23">
        <v>44250</v>
      </c>
      <c r="DW66" s="1">
        <v>0</v>
      </c>
      <c r="DX66" s="24">
        <v>44250</v>
      </c>
    </row>
    <row r="67" spans="1:128" x14ac:dyDescent="0.2">
      <c r="A67" s="23">
        <v>44251</v>
      </c>
      <c r="DW67" s="1">
        <v>0</v>
      </c>
      <c r="DX67" s="24">
        <v>44251</v>
      </c>
    </row>
    <row r="68" spans="1:128" x14ac:dyDescent="0.2">
      <c r="A68" s="23">
        <v>44252</v>
      </c>
      <c r="DW68" s="1">
        <v>0</v>
      </c>
      <c r="DX68" s="24">
        <v>44252</v>
      </c>
    </row>
    <row r="69" spans="1:128" x14ac:dyDescent="0.2">
      <c r="A69" s="23">
        <v>44253</v>
      </c>
      <c r="DW69" s="1">
        <v>0</v>
      </c>
      <c r="DX69" s="24">
        <v>44253</v>
      </c>
    </row>
    <row r="70" spans="1:128" x14ac:dyDescent="0.2">
      <c r="A70" s="23">
        <v>44254</v>
      </c>
      <c r="DW70" s="1">
        <v>0</v>
      </c>
      <c r="DX70" s="24">
        <v>44254</v>
      </c>
    </row>
    <row r="71" spans="1:128" x14ac:dyDescent="0.2">
      <c r="A71" s="23">
        <v>44255</v>
      </c>
      <c r="DW71" s="1">
        <v>0</v>
      </c>
      <c r="DX71" s="24">
        <v>44255</v>
      </c>
    </row>
    <row r="72" spans="1:128" x14ac:dyDescent="0.2">
      <c r="A72" s="23">
        <v>44256</v>
      </c>
      <c r="DW72" s="1">
        <v>0</v>
      </c>
      <c r="DX72" s="24">
        <v>44256</v>
      </c>
    </row>
    <row r="73" spans="1:128" x14ac:dyDescent="0.2">
      <c r="A73" s="23">
        <v>44257</v>
      </c>
      <c r="DW73" s="1">
        <v>0</v>
      </c>
      <c r="DX73" s="24">
        <v>44257</v>
      </c>
    </row>
    <row r="74" spans="1:128" x14ac:dyDescent="0.2">
      <c r="A74" s="23">
        <v>44258</v>
      </c>
      <c r="DW74" s="1">
        <v>0</v>
      </c>
      <c r="DX74" s="24">
        <v>44258</v>
      </c>
    </row>
    <row r="75" spans="1:128" x14ac:dyDescent="0.2">
      <c r="A75" s="23">
        <v>44259</v>
      </c>
      <c r="DW75" s="1">
        <v>0</v>
      </c>
      <c r="DX75" s="24">
        <v>44259</v>
      </c>
    </row>
    <row r="76" spans="1:128" x14ac:dyDescent="0.2">
      <c r="A76" s="23">
        <v>44260</v>
      </c>
      <c r="DW76" s="1">
        <v>0</v>
      </c>
      <c r="DX76" s="24">
        <v>44260</v>
      </c>
    </row>
    <row r="77" spans="1:128" x14ac:dyDescent="0.2">
      <c r="A77" s="23">
        <v>44261</v>
      </c>
      <c r="DW77" s="1">
        <v>0</v>
      </c>
      <c r="DX77" s="24">
        <v>44261</v>
      </c>
    </row>
    <row r="78" spans="1:128" x14ac:dyDescent="0.2">
      <c r="A78" s="23">
        <v>44262</v>
      </c>
      <c r="DW78" s="1">
        <v>0</v>
      </c>
      <c r="DX78" s="24">
        <v>44262</v>
      </c>
    </row>
    <row r="79" spans="1:128" x14ac:dyDescent="0.2">
      <c r="A79" s="23">
        <v>44263</v>
      </c>
      <c r="DW79" s="1">
        <v>0</v>
      </c>
      <c r="DX79" s="24">
        <v>44263</v>
      </c>
    </row>
    <row r="80" spans="1:128" x14ac:dyDescent="0.2">
      <c r="A80" s="2"/>
    </row>
    <row r="81" spans="1:128" x14ac:dyDescent="0.2">
      <c r="A81" s="2" t="s">
        <v>427</v>
      </c>
      <c r="B81" s="1">
        <v>588</v>
      </c>
      <c r="C81" s="1">
        <v>0</v>
      </c>
      <c r="D81" s="1">
        <v>207</v>
      </c>
      <c r="E81" s="1">
        <v>0</v>
      </c>
      <c r="F81" s="1">
        <v>692.64</v>
      </c>
      <c r="G81" s="1">
        <v>0</v>
      </c>
      <c r="H81" s="1">
        <v>0</v>
      </c>
      <c r="I81" s="1">
        <v>30</v>
      </c>
      <c r="J81" s="1">
        <v>539.84</v>
      </c>
      <c r="K81" s="1">
        <v>33.6</v>
      </c>
      <c r="L81" s="1">
        <v>0</v>
      </c>
      <c r="M81" s="1">
        <v>0</v>
      </c>
      <c r="N81" s="1">
        <v>124.32</v>
      </c>
      <c r="O81" s="1">
        <v>59.2</v>
      </c>
      <c r="P81" s="1">
        <v>17.760000000000002</v>
      </c>
      <c r="Q81" s="1">
        <v>723.52</v>
      </c>
      <c r="R81" s="1">
        <v>4.78</v>
      </c>
      <c r="S81" s="1">
        <v>13569.92</v>
      </c>
      <c r="T81" s="1">
        <v>81</v>
      </c>
      <c r="U81" s="1">
        <v>598.80000000000007</v>
      </c>
      <c r="V81" s="1">
        <v>99.6</v>
      </c>
      <c r="W81" s="1">
        <v>36</v>
      </c>
      <c r="X81" s="1">
        <v>4.8</v>
      </c>
      <c r="Y81" s="1">
        <v>437.34</v>
      </c>
      <c r="Z81" s="1">
        <v>0</v>
      </c>
      <c r="AA81" s="1">
        <v>1792.16</v>
      </c>
      <c r="AB81" s="1">
        <v>129.6</v>
      </c>
      <c r="AC81" s="1">
        <v>54</v>
      </c>
      <c r="AD81" s="1">
        <v>1027.2</v>
      </c>
      <c r="AE81" s="1">
        <v>70.8</v>
      </c>
      <c r="AF81" s="1">
        <v>181.44</v>
      </c>
      <c r="AG81" s="1">
        <v>188.16</v>
      </c>
      <c r="AH81" s="1">
        <v>114.24</v>
      </c>
      <c r="AI81" s="1">
        <v>1881.6</v>
      </c>
      <c r="AJ81" s="1">
        <v>9</v>
      </c>
      <c r="AK81" s="1">
        <v>0</v>
      </c>
      <c r="AL81" s="1">
        <v>301.76</v>
      </c>
      <c r="AM81" s="1">
        <v>3898.8</v>
      </c>
      <c r="AN81" s="1">
        <v>12.6</v>
      </c>
      <c r="AO81" s="1">
        <v>486</v>
      </c>
      <c r="AP81" s="1">
        <v>18</v>
      </c>
      <c r="AQ81" s="1">
        <v>92</v>
      </c>
      <c r="AR81" s="1">
        <v>740.48</v>
      </c>
      <c r="AS81" s="1">
        <v>31.2</v>
      </c>
      <c r="AT81" s="1">
        <v>85.094999999999999</v>
      </c>
      <c r="AU81" s="1">
        <v>3.2</v>
      </c>
      <c r="AV81" s="1">
        <v>0</v>
      </c>
      <c r="AW81" s="1">
        <v>0</v>
      </c>
      <c r="AX81" s="1">
        <v>0</v>
      </c>
      <c r="AY81" s="1">
        <v>1462</v>
      </c>
      <c r="AZ81" s="1">
        <v>0</v>
      </c>
      <c r="BA81" s="1">
        <v>270</v>
      </c>
      <c r="BB81" s="1">
        <v>1231.2</v>
      </c>
      <c r="BC81" s="1">
        <v>1.2</v>
      </c>
      <c r="BD81" s="1">
        <v>376.5</v>
      </c>
      <c r="BE81" s="1">
        <v>27</v>
      </c>
      <c r="BF81" s="1">
        <v>0</v>
      </c>
      <c r="BG81" s="1">
        <v>96</v>
      </c>
      <c r="BH81" s="1">
        <v>144</v>
      </c>
      <c r="BI81" s="1">
        <v>45</v>
      </c>
      <c r="BJ81" s="1">
        <v>549</v>
      </c>
      <c r="BK81" s="1">
        <v>31</v>
      </c>
      <c r="BL81" s="1">
        <v>33.6</v>
      </c>
      <c r="BM81" s="1">
        <v>995</v>
      </c>
      <c r="BN81" s="1">
        <v>25</v>
      </c>
      <c r="BO81" s="1">
        <v>656</v>
      </c>
      <c r="BP81" s="1">
        <v>6.4</v>
      </c>
      <c r="BQ81" s="1">
        <v>0</v>
      </c>
      <c r="BR81" s="1">
        <v>1.2</v>
      </c>
      <c r="BS81" s="1">
        <v>62</v>
      </c>
      <c r="BT81" s="1">
        <v>170.4</v>
      </c>
      <c r="BU81" s="1">
        <v>1.2</v>
      </c>
      <c r="BV81" s="1">
        <v>13.5</v>
      </c>
      <c r="BW81" s="1">
        <v>187.5</v>
      </c>
      <c r="BX81" s="1">
        <v>1857</v>
      </c>
      <c r="BY81" s="1">
        <v>456</v>
      </c>
      <c r="BZ81" s="1">
        <v>305.64</v>
      </c>
      <c r="CA81" s="1">
        <v>51.24</v>
      </c>
      <c r="CB81" s="1">
        <v>4.32</v>
      </c>
      <c r="CC81" s="1">
        <v>0</v>
      </c>
      <c r="CD81" s="1">
        <v>5454</v>
      </c>
      <c r="CE81" s="1">
        <v>10038</v>
      </c>
      <c r="CF81" s="1">
        <v>343.2</v>
      </c>
      <c r="CG81" s="1">
        <v>2607.12</v>
      </c>
      <c r="CH81" s="1">
        <v>976.5</v>
      </c>
      <c r="CI81" s="1">
        <v>49.2</v>
      </c>
      <c r="CJ81" s="1">
        <v>34.799999999999997</v>
      </c>
      <c r="CK81" s="1">
        <v>50.4</v>
      </c>
      <c r="CL81" s="1">
        <v>144</v>
      </c>
      <c r="CM81" s="1">
        <v>91.2</v>
      </c>
      <c r="CN81" s="1">
        <v>14.4</v>
      </c>
      <c r="CO81" s="1">
        <v>22.5</v>
      </c>
      <c r="CP81" s="1">
        <v>3</v>
      </c>
      <c r="CQ81" s="1">
        <v>54</v>
      </c>
      <c r="CR81" s="1">
        <v>630</v>
      </c>
      <c r="CS81" s="1">
        <v>0</v>
      </c>
      <c r="CT81" s="1">
        <v>216</v>
      </c>
      <c r="CU81" s="1">
        <v>1731.26</v>
      </c>
      <c r="CV81" s="1">
        <v>12</v>
      </c>
      <c r="CW81" s="1">
        <v>1055.1600000000001</v>
      </c>
      <c r="CX81" s="1">
        <v>4.32</v>
      </c>
      <c r="CY81" s="1">
        <v>295.92</v>
      </c>
      <c r="CZ81" s="1">
        <v>196.56</v>
      </c>
      <c r="DA81" s="1">
        <v>1519.5</v>
      </c>
      <c r="DB81" s="1">
        <v>5670</v>
      </c>
      <c r="DC81" s="1">
        <v>3846</v>
      </c>
      <c r="DD81" s="1">
        <v>450</v>
      </c>
      <c r="DE81" s="1">
        <v>27.6</v>
      </c>
      <c r="DF81" s="1">
        <v>2728.5</v>
      </c>
      <c r="DG81" s="1">
        <v>7.5</v>
      </c>
      <c r="DH81" s="1">
        <v>2565</v>
      </c>
      <c r="DI81" s="1">
        <v>74.400000000000006</v>
      </c>
      <c r="DJ81" s="1">
        <v>2943</v>
      </c>
      <c r="DK81" s="1">
        <v>3000</v>
      </c>
      <c r="DL81" s="1">
        <v>660</v>
      </c>
      <c r="DM81" s="1">
        <v>916</v>
      </c>
      <c r="DN81" s="1">
        <v>323</v>
      </c>
      <c r="DO81" s="1">
        <v>624</v>
      </c>
      <c r="DP81" s="1">
        <v>1068</v>
      </c>
      <c r="DQ81" s="1">
        <v>0</v>
      </c>
      <c r="DW81" s="1">
        <v>88470.39499999999</v>
      </c>
      <c r="DX81" s="1" t="s">
        <v>427</v>
      </c>
    </row>
    <row r="82" spans="1:128" x14ac:dyDescent="0.2">
      <c r="A82" s="2" t="s">
        <v>428</v>
      </c>
      <c r="B82" s="1">
        <v>588</v>
      </c>
      <c r="C82" s="1">
        <v>0</v>
      </c>
      <c r="D82" s="1">
        <v>207</v>
      </c>
      <c r="E82" s="1">
        <v>0</v>
      </c>
      <c r="F82" s="1">
        <v>692.64</v>
      </c>
      <c r="G82" s="1">
        <v>0</v>
      </c>
      <c r="H82" s="1">
        <v>0</v>
      </c>
      <c r="I82" s="1">
        <v>30</v>
      </c>
      <c r="J82" s="1">
        <v>539.84</v>
      </c>
      <c r="K82" s="1">
        <v>33.6</v>
      </c>
      <c r="L82" s="1">
        <v>0</v>
      </c>
      <c r="M82" s="1">
        <v>0</v>
      </c>
      <c r="N82" s="1">
        <v>124.32</v>
      </c>
      <c r="O82" s="1">
        <v>59.2</v>
      </c>
      <c r="P82" s="1">
        <v>17.760000000000002</v>
      </c>
      <c r="Q82" s="1">
        <v>723.52</v>
      </c>
      <c r="R82" s="1">
        <v>4.78</v>
      </c>
      <c r="S82" s="1">
        <v>217.28</v>
      </c>
      <c r="T82" s="1">
        <v>81</v>
      </c>
      <c r="U82" s="1">
        <v>598.80000000000007</v>
      </c>
      <c r="V82" s="1">
        <v>99.6</v>
      </c>
      <c r="W82" s="1">
        <v>36</v>
      </c>
      <c r="X82" s="1">
        <v>4.8</v>
      </c>
      <c r="Y82" s="1">
        <v>164.28</v>
      </c>
      <c r="Z82" s="1">
        <v>0</v>
      </c>
      <c r="AA82" s="1">
        <v>345.92</v>
      </c>
      <c r="AB82" s="1">
        <v>129.6</v>
      </c>
      <c r="AC82" s="1">
        <v>54</v>
      </c>
      <c r="AD82" s="1">
        <v>1027.2</v>
      </c>
      <c r="AE82" s="1">
        <v>70.8</v>
      </c>
      <c r="AF82" s="1">
        <v>181.44</v>
      </c>
      <c r="AG82" s="1">
        <v>188.16</v>
      </c>
      <c r="AH82" s="1">
        <v>114.24</v>
      </c>
      <c r="AI82" s="1">
        <v>0</v>
      </c>
      <c r="AJ82" s="1">
        <v>9</v>
      </c>
      <c r="AK82" s="1">
        <v>0</v>
      </c>
      <c r="AL82" s="1">
        <v>301.76</v>
      </c>
      <c r="AM82" s="1">
        <v>10.8</v>
      </c>
      <c r="AN82" s="1">
        <v>12.6</v>
      </c>
      <c r="AO82" s="1">
        <v>486</v>
      </c>
      <c r="AP82" s="1">
        <v>18</v>
      </c>
      <c r="AQ82" s="1">
        <v>92</v>
      </c>
      <c r="AR82" s="1">
        <v>740.48</v>
      </c>
      <c r="AS82" s="1">
        <v>31.2</v>
      </c>
      <c r="AT82" s="1">
        <v>85.094999999999999</v>
      </c>
      <c r="AU82" s="1">
        <v>3.2</v>
      </c>
      <c r="AV82" s="1">
        <v>0</v>
      </c>
      <c r="AW82" s="1">
        <v>0</v>
      </c>
      <c r="AX82" s="1">
        <v>0</v>
      </c>
      <c r="AY82" s="1">
        <v>1462</v>
      </c>
      <c r="AZ82" s="1">
        <v>0</v>
      </c>
      <c r="BA82" s="1">
        <v>270</v>
      </c>
      <c r="BB82" s="1">
        <v>1231.2</v>
      </c>
      <c r="BC82" s="1">
        <v>1.2</v>
      </c>
      <c r="BD82" s="1">
        <v>376.5</v>
      </c>
      <c r="BE82" s="1">
        <v>27</v>
      </c>
      <c r="BF82" s="1">
        <v>0</v>
      </c>
      <c r="BG82" s="1">
        <v>96</v>
      </c>
      <c r="BH82" s="1">
        <v>144</v>
      </c>
      <c r="BI82" s="1">
        <v>45</v>
      </c>
      <c r="BJ82" s="1">
        <v>549</v>
      </c>
      <c r="BK82" s="1">
        <v>31</v>
      </c>
      <c r="BL82" s="1">
        <v>33.6</v>
      </c>
      <c r="BM82" s="1">
        <v>995</v>
      </c>
      <c r="BN82" s="1">
        <v>25</v>
      </c>
      <c r="BO82" s="1">
        <v>656</v>
      </c>
      <c r="BP82" s="1">
        <v>6.4</v>
      </c>
      <c r="BQ82" s="1">
        <v>0</v>
      </c>
      <c r="BR82" s="1">
        <v>1.2</v>
      </c>
      <c r="BS82" s="1">
        <v>62</v>
      </c>
      <c r="BT82" s="1">
        <v>170.4</v>
      </c>
      <c r="BU82" s="1">
        <v>1.2</v>
      </c>
      <c r="BV82" s="1">
        <v>13.5</v>
      </c>
      <c r="BW82" s="1">
        <v>187.5</v>
      </c>
      <c r="BX82" s="1">
        <v>996</v>
      </c>
      <c r="BY82" s="1">
        <v>0</v>
      </c>
      <c r="BZ82" s="1">
        <v>59.4</v>
      </c>
      <c r="CA82" s="1">
        <v>51.24</v>
      </c>
      <c r="CB82" s="1">
        <v>4.32</v>
      </c>
      <c r="CC82" s="1">
        <v>0</v>
      </c>
      <c r="CD82" s="1">
        <v>3180</v>
      </c>
      <c r="CE82" s="1">
        <v>1920</v>
      </c>
      <c r="CF82" s="1">
        <v>0</v>
      </c>
      <c r="CG82" s="1">
        <v>2607.12</v>
      </c>
      <c r="CH82" s="1">
        <v>7.5</v>
      </c>
      <c r="CI82" s="1">
        <v>49.2</v>
      </c>
      <c r="CJ82" s="1">
        <v>34.799999999999997</v>
      </c>
      <c r="CK82" s="1">
        <v>50.4</v>
      </c>
      <c r="CL82" s="1">
        <v>144</v>
      </c>
      <c r="CM82" s="1">
        <v>91.2</v>
      </c>
      <c r="CN82" s="1">
        <v>14.4</v>
      </c>
      <c r="CO82" s="1">
        <v>22.5</v>
      </c>
      <c r="CP82" s="1">
        <v>3</v>
      </c>
      <c r="CQ82" s="1">
        <v>54</v>
      </c>
      <c r="CR82" s="1">
        <v>330</v>
      </c>
      <c r="CS82" s="1">
        <v>0</v>
      </c>
      <c r="CT82" s="1">
        <v>216</v>
      </c>
      <c r="CU82" s="1">
        <v>1582.2</v>
      </c>
      <c r="CV82" s="1">
        <v>12</v>
      </c>
      <c r="CW82" s="1">
        <v>1055.1600000000001</v>
      </c>
      <c r="CX82" s="1">
        <v>4.32</v>
      </c>
      <c r="CY82" s="1">
        <v>295.92</v>
      </c>
      <c r="CZ82" s="1">
        <v>196.56</v>
      </c>
      <c r="DA82" s="1">
        <v>918</v>
      </c>
      <c r="DB82" s="1">
        <v>0</v>
      </c>
      <c r="DC82" s="1">
        <v>753</v>
      </c>
      <c r="DD82" s="1">
        <v>450</v>
      </c>
      <c r="DE82" s="1">
        <v>27.6</v>
      </c>
      <c r="DF82" s="1">
        <v>1758</v>
      </c>
      <c r="DG82" s="1">
        <v>7.5</v>
      </c>
      <c r="DH82" s="1">
        <v>639</v>
      </c>
      <c r="DI82" s="1">
        <v>74.400000000000006</v>
      </c>
      <c r="DJ82" s="1">
        <v>1662</v>
      </c>
      <c r="DK82" s="1">
        <v>3000</v>
      </c>
      <c r="DL82" s="1">
        <v>660</v>
      </c>
      <c r="DM82" s="1">
        <v>916</v>
      </c>
      <c r="DN82" s="1">
        <v>323</v>
      </c>
      <c r="DO82" s="1">
        <v>624</v>
      </c>
      <c r="DP82" s="1">
        <v>690</v>
      </c>
      <c r="DQ82" s="1">
        <v>0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39992.355000000003</v>
      </c>
      <c r="DX82" s="1" t="s">
        <v>428</v>
      </c>
    </row>
    <row r="83" spans="1:128" x14ac:dyDescent="0.2">
      <c r="A83" s="2" t="s">
        <v>429</v>
      </c>
      <c r="S83" s="1">
        <v>13352.64</v>
      </c>
      <c r="Y83" s="1">
        <v>273.06</v>
      </c>
      <c r="AA83" s="1">
        <v>1446.24</v>
      </c>
      <c r="AI83" s="1">
        <v>1881.6</v>
      </c>
      <c r="AM83" s="1">
        <v>3888</v>
      </c>
      <c r="BX83" s="1">
        <v>861</v>
      </c>
      <c r="BY83" s="1">
        <v>456</v>
      </c>
      <c r="BZ83" s="1">
        <v>246.24</v>
      </c>
      <c r="CD83" s="1">
        <v>2274</v>
      </c>
      <c r="CE83" s="1">
        <v>8118</v>
      </c>
      <c r="CF83" s="1">
        <v>343.2</v>
      </c>
      <c r="CH83" s="1">
        <v>969</v>
      </c>
      <c r="CR83" s="1">
        <v>300</v>
      </c>
      <c r="CU83" s="1">
        <v>149.06</v>
      </c>
      <c r="DA83" s="1">
        <v>601.5</v>
      </c>
      <c r="DB83" s="1">
        <v>5670</v>
      </c>
      <c r="DC83" s="1">
        <v>3093</v>
      </c>
      <c r="DF83" s="1">
        <v>970.5</v>
      </c>
      <c r="DH83" s="1">
        <v>1926</v>
      </c>
      <c r="DJ83" s="1">
        <v>1281</v>
      </c>
      <c r="DP83" s="1">
        <v>378</v>
      </c>
      <c r="DW83" s="1">
        <v>48478.039999999994</v>
      </c>
      <c r="DX83" s="1" t="s">
        <v>429</v>
      </c>
    </row>
    <row r="84" spans="1:128" x14ac:dyDescent="0.2">
      <c r="A84" s="2"/>
      <c r="DW84" s="1">
        <v>0</v>
      </c>
    </row>
    <row r="85" spans="1:128" x14ac:dyDescent="0.2">
      <c r="A85" s="2"/>
      <c r="DW85" s="1">
        <v>0</v>
      </c>
    </row>
    <row r="86" spans="1:128" x14ac:dyDescent="0.2">
      <c r="A86" s="2" t="s">
        <v>430</v>
      </c>
      <c r="DW86" s="1">
        <v>0</v>
      </c>
      <c r="DX86" s="1" t="s">
        <v>430</v>
      </c>
    </row>
    <row r="87" spans="1:128" x14ac:dyDescent="0.2">
      <c r="A87" s="2" t="s">
        <v>431</v>
      </c>
      <c r="DR87" s="1">
        <v>0</v>
      </c>
      <c r="DS87" s="1">
        <v>0</v>
      </c>
      <c r="DU87" s="1">
        <v>0</v>
      </c>
      <c r="DW87" s="1">
        <v>0</v>
      </c>
      <c r="DX87" s="1" t="s">
        <v>431</v>
      </c>
    </row>
    <row r="88" spans="1:128" x14ac:dyDescent="0.2">
      <c r="A88" s="2"/>
    </row>
    <row r="89" spans="1:128" x14ac:dyDescent="0.2">
      <c r="A89" s="2" t="s">
        <v>432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V89" s="1">
        <v>0</v>
      </c>
      <c r="DW89" s="1">
        <v>0</v>
      </c>
      <c r="DX89" s="1" t="s">
        <v>432</v>
      </c>
    </row>
    <row r="90" spans="1:128" x14ac:dyDescent="0.2">
      <c r="A90" s="2" t="s">
        <v>428</v>
      </c>
      <c r="DW90" s="1">
        <v>0</v>
      </c>
      <c r="DX90" s="1" t="s">
        <v>433</v>
      </c>
    </row>
    <row r="91" spans="1:128" x14ac:dyDescent="0.2">
      <c r="A91" s="2" t="s">
        <v>429</v>
      </c>
      <c r="DW91" s="1">
        <v>0</v>
      </c>
      <c r="DX91" s="1" t="s">
        <v>434</v>
      </c>
    </row>
    <row r="92" spans="1:128" x14ac:dyDescent="0.2">
      <c r="A92" s="2"/>
      <c r="DW92" s="1">
        <v>0</v>
      </c>
    </row>
    <row r="93" spans="1:128" x14ac:dyDescent="0.2">
      <c r="A93" s="2"/>
      <c r="DW93" s="1">
        <v>0</v>
      </c>
    </row>
    <row r="94" spans="1:128" x14ac:dyDescent="0.2">
      <c r="A94" s="2" t="s">
        <v>430</v>
      </c>
      <c r="DW94" s="1">
        <v>0</v>
      </c>
      <c r="DX94" s="1" t="s">
        <v>435</v>
      </c>
    </row>
    <row r="95" spans="1:128" x14ac:dyDescent="0.2">
      <c r="A95" s="2" t="s">
        <v>431</v>
      </c>
      <c r="DW95" s="1">
        <v>0</v>
      </c>
      <c r="DX95" s="1" t="s">
        <v>436</v>
      </c>
    </row>
    <row r="96" spans="1:128" x14ac:dyDescent="0.2">
      <c r="A96" s="2"/>
    </row>
    <row r="97" spans="1:128" x14ac:dyDescent="0.2">
      <c r="A97" s="2" t="s">
        <v>437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V97" s="1">
        <v>0</v>
      </c>
      <c r="DW97" s="1">
        <v>0</v>
      </c>
      <c r="DX97" s="1" t="s">
        <v>437</v>
      </c>
    </row>
    <row r="98" spans="1:128" x14ac:dyDescent="0.2">
      <c r="A98" s="2" t="s">
        <v>428</v>
      </c>
      <c r="DW98" s="1">
        <v>0</v>
      </c>
      <c r="DX98" s="1" t="s">
        <v>433</v>
      </c>
    </row>
    <row r="99" spans="1:128" x14ac:dyDescent="0.2">
      <c r="A99" s="2" t="s">
        <v>429</v>
      </c>
      <c r="DW99" s="1">
        <v>0</v>
      </c>
      <c r="DX99" s="1" t="s">
        <v>434</v>
      </c>
    </row>
    <row r="100" spans="1:128" x14ac:dyDescent="0.2">
      <c r="A100" s="2">
        <v>0</v>
      </c>
      <c r="DW100" s="1">
        <v>0</v>
      </c>
      <c r="DX100" s="1">
        <v>0</v>
      </c>
    </row>
    <row r="101" spans="1:128" x14ac:dyDescent="0.2">
      <c r="A101" s="2">
        <v>0</v>
      </c>
      <c r="DW101" s="1">
        <v>0</v>
      </c>
      <c r="DX101" s="1">
        <v>0</v>
      </c>
    </row>
    <row r="102" spans="1:128" x14ac:dyDescent="0.2">
      <c r="A102" s="2" t="s">
        <v>430</v>
      </c>
      <c r="DX102" s="1" t="s">
        <v>435</v>
      </c>
    </row>
    <row r="103" spans="1:128" x14ac:dyDescent="0.2">
      <c r="A103" s="2" t="s">
        <v>431</v>
      </c>
      <c r="DW103" s="1">
        <v>0</v>
      </c>
      <c r="DX103" s="1" t="s">
        <v>436</v>
      </c>
    </row>
    <row r="104" spans="1:128" x14ac:dyDescent="0.2">
      <c r="A104" s="2"/>
    </row>
    <row r="105" spans="1:128" x14ac:dyDescent="0.2">
      <c r="A105" s="2" t="s">
        <v>438</v>
      </c>
      <c r="B105" s="1">
        <v>588</v>
      </c>
      <c r="C105" s="1">
        <v>0</v>
      </c>
      <c r="D105" s="1">
        <v>207</v>
      </c>
      <c r="E105" s="1">
        <v>0</v>
      </c>
      <c r="F105" s="1">
        <v>692.64</v>
      </c>
      <c r="G105" s="1">
        <v>0</v>
      </c>
      <c r="H105" s="1">
        <v>0</v>
      </c>
      <c r="I105" s="1">
        <v>30</v>
      </c>
      <c r="J105" s="1">
        <v>539.84</v>
      </c>
      <c r="K105" s="1">
        <v>33.6</v>
      </c>
      <c r="L105" s="1">
        <v>0</v>
      </c>
      <c r="M105" s="1">
        <v>0</v>
      </c>
      <c r="N105" s="1">
        <v>124.32</v>
      </c>
      <c r="O105" s="1">
        <v>59.2</v>
      </c>
      <c r="P105" s="1">
        <v>17.760000000000002</v>
      </c>
      <c r="Q105" s="1">
        <v>723.52</v>
      </c>
      <c r="R105" s="1">
        <v>4.78</v>
      </c>
      <c r="S105" s="1">
        <v>13569.92</v>
      </c>
      <c r="T105" s="1">
        <v>81</v>
      </c>
      <c r="U105" s="1">
        <v>598.80000000000007</v>
      </c>
      <c r="V105" s="1">
        <v>99.6</v>
      </c>
      <c r="W105" s="1">
        <v>36</v>
      </c>
      <c r="Y105" s="1">
        <v>437.34</v>
      </c>
      <c r="Z105" s="1">
        <v>0</v>
      </c>
      <c r="AA105" s="1">
        <v>1792.16</v>
      </c>
      <c r="AB105" s="1">
        <v>129.6</v>
      </c>
      <c r="AC105" s="1">
        <v>54</v>
      </c>
      <c r="AD105" s="1">
        <v>1027.2</v>
      </c>
      <c r="AE105" s="1">
        <v>70.8</v>
      </c>
      <c r="AF105" s="1">
        <v>181.44</v>
      </c>
      <c r="AG105" s="1">
        <v>188.16</v>
      </c>
      <c r="AH105" s="1">
        <v>114.24</v>
      </c>
      <c r="AI105" s="1">
        <v>1881.6</v>
      </c>
      <c r="AJ105" s="1">
        <v>9</v>
      </c>
      <c r="AK105" s="1">
        <v>0</v>
      </c>
      <c r="AL105" s="1">
        <v>301.76</v>
      </c>
      <c r="AM105" s="1">
        <v>3898.8</v>
      </c>
      <c r="AN105" s="1">
        <v>12.6</v>
      </c>
      <c r="AO105" s="1">
        <v>486</v>
      </c>
      <c r="AP105" s="1">
        <v>18</v>
      </c>
      <c r="AQ105" s="1">
        <v>92</v>
      </c>
      <c r="AR105" s="1">
        <v>740.48</v>
      </c>
      <c r="AS105" s="1">
        <v>31.2</v>
      </c>
      <c r="AT105" s="1">
        <v>85.094999999999999</v>
      </c>
      <c r="AU105" s="1">
        <v>3.2</v>
      </c>
      <c r="AV105" s="1">
        <v>0</v>
      </c>
      <c r="AW105" s="1">
        <v>0</v>
      </c>
      <c r="AX105" s="1">
        <v>0</v>
      </c>
      <c r="AY105" s="1">
        <v>1462</v>
      </c>
      <c r="AZ105" s="1">
        <v>0</v>
      </c>
      <c r="BA105" s="1">
        <v>270</v>
      </c>
      <c r="BB105" s="1">
        <v>1231.2</v>
      </c>
      <c r="BC105" s="1">
        <v>1.2</v>
      </c>
      <c r="BD105" s="1">
        <v>376.5</v>
      </c>
      <c r="BE105" s="1">
        <v>27</v>
      </c>
      <c r="BF105" s="1">
        <v>0</v>
      </c>
      <c r="BG105" s="1">
        <v>96</v>
      </c>
      <c r="BH105" s="1">
        <v>144</v>
      </c>
      <c r="BI105" s="1">
        <v>45</v>
      </c>
      <c r="BJ105" s="1">
        <v>549</v>
      </c>
      <c r="BK105" s="1">
        <v>31</v>
      </c>
      <c r="BL105" s="1">
        <v>33.6</v>
      </c>
      <c r="BM105" s="1">
        <v>995</v>
      </c>
      <c r="BN105" s="1">
        <v>25</v>
      </c>
      <c r="BO105" s="1">
        <v>656</v>
      </c>
      <c r="BP105" s="1">
        <v>6.4</v>
      </c>
      <c r="BQ105" s="1">
        <v>0</v>
      </c>
      <c r="BR105" s="1">
        <v>1.2</v>
      </c>
      <c r="BS105" s="1">
        <v>62</v>
      </c>
      <c r="BT105" s="1">
        <v>170.4</v>
      </c>
      <c r="BU105" s="1">
        <v>1.2</v>
      </c>
      <c r="BV105" s="1">
        <v>13.5</v>
      </c>
      <c r="BW105" s="1">
        <v>187.5</v>
      </c>
      <c r="BX105" s="1">
        <v>1857</v>
      </c>
      <c r="BY105" s="1">
        <v>456</v>
      </c>
      <c r="BZ105" s="1">
        <v>305.64</v>
      </c>
      <c r="CA105" s="1">
        <v>51.24</v>
      </c>
      <c r="CB105" s="1">
        <v>4.32</v>
      </c>
      <c r="CC105" s="1">
        <v>0</v>
      </c>
      <c r="CD105" s="1">
        <v>5454</v>
      </c>
      <c r="CE105" s="1">
        <v>10038</v>
      </c>
      <c r="CF105" s="1">
        <v>343.2</v>
      </c>
      <c r="CG105" s="1">
        <v>2607.12</v>
      </c>
      <c r="CH105" s="1">
        <v>976.5</v>
      </c>
      <c r="CI105" s="1">
        <v>49.2</v>
      </c>
      <c r="CJ105" s="1">
        <v>34.799999999999997</v>
      </c>
      <c r="CK105" s="1">
        <v>50.4</v>
      </c>
      <c r="CL105" s="1">
        <v>144</v>
      </c>
      <c r="CM105" s="1">
        <v>91.2</v>
      </c>
      <c r="CN105" s="1">
        <v>14.4</v>
      </c>
      <c r="CO105" s="1">
        <v>22.5</v>
      </c>
      <c r="CP105" s="1">
        <v>3</v>
      </c>
      <c r="CQ105" s="1">
        <v>54</v>
      </c>
      <c r="CR105" s="1">
        <v>630</v>
      </c>
      <c r="CS105" s="1">
        <v>0</v>
      </c>
      <c r="CT105" s="1">
        <v>216</v>
      </c>
      <c r="CU105" s="1">
        <v>1731.26</v>
      </c>
      <c r="CV105" s="1">
        <v>12</v>
      </c>
      <c r="CW105" s="1">
        <v>1055.1600000000001</v>
      </c>
      <c r="CX105" s="1">
        <v>4.32</v>
      </c>
      <c r="CY105" s="1">
        <v>295.92</v>
      </c>
      <c r="CZ105" s="1">
        <v>196.56</v>
      </c>
      <c r="DA105" s="1">
        <v>1519.5</v>
      </c>
      <c r="DB105" s="1">
        <v>5670</v>
      </c>
      <c r="DC105" s="1">
        <v>3846</v>
      </c>
      <c r="DD105" s="1">
        <v>450</v>
      </c>
      <c r="DE105" s="1">
        <v>27.6</v>
      </c>
      <c r="DF105" s="1">
        <v>2728.5</v>
      </c>
      <c r="DG105" s="1">
        <v>7.5</v>
      </c>
      <c r="DH105" s="1">
        <v>2565</v>
      </c>
      <c r="DI105" s="1">
        <v>74.400000000000006</v>
      </c>
      <c r="DJ105" s="1">
        <v>2943</v>
      </c>
      <c r="DK105" s="1">
        <v>3000</v>
      </c>
      <c r="DL105" s="1">
        <v>660</v>
      </c>
      <c r="DM105" s="1">
        <v>916</v>
      </c>
      <c r="DN105" s="1">
        <v>323</v>
      </c>
      <c r="DO105" s="1">
        <v>624</v>
      </c>
      <c r="DP105" s="1">
        <v>1068</v>
      </c>
      <c r="DQ105" s="1">
        <v>0</v>
      </c>
      <c r="DR105" s="1">
        <v>0</v>
      </c>
      <c r="DV105" s="1">
        <v>0</v>
      </c>
      <c r="DW105" s="1">
        <v>88465.594999999987</v>
      </c>
      <c r="DX105" s="1" t="s">
        <v>438</v>
      </c>
    </row>
    <row r="106" spans="1:128" x14ac:dyDescent="0.2">
      <c r="A106" s="2" t="s">
        <v>428</v>
      </c>
      <c r="B106" s="1">
        <v>588</v>
      </c>
      <c r="C106" s="1">
        <v>0</v>
      </c>
      <c r="D106" s="1">
        <v>207</v>
      </c>
      <c r="E106" s="1">
        <v>0</v>
      </c>
      <c r="F106" s="1">
        <v>692.64</v>
      </c>
      <c r="G106" s="1">
        <v>0</v>
      </c>
      <c r="H106" s="1">
        <v>0</v>
      </c>
      <c r="I106" s="1">
        <v>30</v>
      </c>
      <c r="J106" s="1">
        <v>539.84</v>
      </c>
      <c r="K106" s="1">
        <v>33.6</v>
      </c>
      <c r="L106" s="1">
        <v>0</v>
      </c>
      <c r="M106" s="1">
        <v>0</v>
      </c>
      <c r="N106" s="1">
        <v>124.32</v>
      </c>
      <c r="O106" s="1">
        <v>59.2</v>
      </c>
      <c r="P106" s="1">
        <v>17.760000000000002</v>
      </c>
      <c r="Q106" s="1">
        <v>723.52</v>
      </c>
      <c r="R106" s="1">
        <v>4.78</v>
      </c>
      <c r="S106" s="1">
        <v>217.28</v>
      </c>
      <c r="T106" s="1">
        <v>81</v>
      </c>
      <c r="U106" s="1">
        <v>598.80000000000007</v>
      </c>
      <c r="V106" s="1">
        <v>99.6</v>
      </c>
      <c r="W106" s="1">
        <v>36</v>
      </c>
      <c r="Y106" s="1">
        <v>164.28</v>
      </c>
      <c r="Z106" s="1">
        <v>0</v>
      </c>
      <c r="AA106" s="1">
        <v>345.92</v>
      </c>
      <c r="AB106" s="1">
        <v>129.6</v>
      </c>
      <c r="AC106" s="1">
        <v>54</v>
      </c>
      <c r="AD106" s="1">
        <v>1027.2</v>
      </c>
      <c r="AE106" s="1">
        <v>70.8</v>
      </c>
      <c r="AF106" s="1">
        <v>181.44</v>
      </c>
      <c r="AG106" s="1">
        <v>188.16</v>
      </c>
      <c r="AH106" s="1">
        <v>114.24</v>
      </c>
      <c r="AI106" s="1">
        <v>0</v>
      </c>
      <c r="AJ106" s="1">
        <v>9</v>
      </c>
      <c r="AK106" s="1">
        <v>0</v>
      </c>
      <c r="AL106" s="1">
        <v>301.76</v>
      </c>
      <c r="AM106" s="1">
        <v>10.8</v>
      </c>
      <c r="AN106" s="1">
        <v>12.6</v>
      </c>
      <c r="AO106" s="1">
        <v>486</v>
      </c>
      <c r="AP106" s="1">
        <v>18</v>
      </c>
      <c r="AQ106" s="1">
        <v>92</v>
      </c>
      <c r="AR106" s="1">
        <v>740.48</v>
      </c>
      <c r="AS106" s="1">
        <v>31.2</v>
      </c>
      <c r="AT106" s="1">
        <v>85.094999999999999</v>
      </c>
      <c r="AU106" s="1">
        <v>3.2</v>
      </c>
      <c r="AV106" s="1">
        <v>0</v>
      </c>
      <c r="AW106" s="1">
        <v>0</v>
      </c>
      <c r="AX106" s="1">
        <v>0</v>
      </c>
      <c r="AY106" s="1">
        <v>1462</v>
      </c>
      <c r="AZ106" s="1">
        <v>0</v>
      </c>
      <c r="BA106" s="1">
        <v>270</v>
      </c>
      <c r="BB106" s="1">
        <v>1231.2</v>
      </c>
      <c r="BC106" s="1">
        <v>1.2</v>
      </c>
      <c r="BD106" s="1">
        <v>376.5</v>
      </c>
      <c r="BE106" s="1">
        <v>27</v>
      </c>
      <c r="BF106" s="1">
        <v>0</v>
      </c>
      <c r="BG106" s="1">
        <v>96</v>
      </c>
      <c r="BH106" s="1">
        <v>144</v>
      </c>
      <c r="BI106" s="1">
        <v>45</v>
      </c>
      <c r="BJ106" s="1">
        <v>549</v>
      </c>
      <c r="BK106" s="1">
        <v>31</v>
      </c>
      <c r="BL106" s="1">
        <v>33.6</v>
      </c>
      <c r="BM106" s="1">
        <v>995</v>
      </c>
      <c r="BN106" s="1">
        <v>25</v>
      </c>
      <c r="BO106" s="1">
        <v>656</v>
      </c>
      <c r="BP106" s="1">
        <v>6.4</v>
      </c>
      <c r="BQ106" s="1">
        <v>0</v>
      </c>
      <c r="BR106" s="1">
        <v>1.2</v>
      </c>
      <c r="BS106" s="1">
        <v>62</v>
      </c>
      <c r="BT106" s="1">
        <v>170.4</v>
      </c>
      <c r="BU106" s="1">
        <v>1.2</v>
      </c>
      <c r="BV106" s="1">
        <v>13.5</v>
      </c>
      <c r="BW106" s="1">
        <v>187.5</v>
      </c>
      <c r="BX106" s="1">
        <v>996</v>
      </c>
      <c r="BY106" s="1">
        <v>0</v>
      </c>
      <c r="BZ106" s="1">
        <v>59.4</v>
      </c>
      <c r="CA106" s="1">
        <v>51.24</v>
      </c>
      <c r="CB106" s="1">
        <v>4.32</v>
      </c>
      <c r="CC106" s="1">
        <v>0</v>
      </c>
      <c r="CD106" s="1">
        <v>3180</v>
      </c>
      <c r="CE106" s="1">
        <v>1920</v>
      </c>
      <c r="CF106" s="1">
        <v>0</v>
      </c>
      <c r="CG106" s="1">
        <v>2607.12</v>
      </c>
      <c r="CH106" s="1">
        <v>7.5</v>
      </c>
      <c r="CI106" s="1">
        <v>49.2</v>
      </c>
      <c r="CJ106" s="1">
        <v>34.799999999999997</v>
      </c>
      <c r="CK106" s="1">
        <v>50.4</v>
      </c>
      <c r="CL106" s="1">
        <v>144</v>
      </c>
      <c r="CM106" s="1">
        <v>91.2</v>
      </c>
      <c r="CN106" s="1">
        <v>14.4</v>
      </c>
      <c r="CO106" s="1">
        <v>22.5</v>
      </c>
      <c r="CP106" s="1">
        <v>3</v>
      </c>
      <c r="CQ106" s="1">
        <v>54</v>
      </c>
      <c r="CR106" s="1">
        <v>330</v>
      </c>
      <c r="CS106" s="1">
        <v>0</v>
      </c>
      <c r="CT106" s="1">
        <v>216</v>
      </c>
      <c r="CU106" s="1">
        <v>1582.2</v>
      </c>
      <c r="CV106" s="1">
        <v>12</v>
      </c>
      <c r="CW106" s="1">
        <v>1055.1600000000001</v>
      </c>
      <c r="CX106" s="1">
        <v>4.32</v>
      </c>
      <c r="CY106" s="1">
        <v>295.92</v>
      </c>
      <c r="CZ106" s="1">
        <v>196.56</v>
      </c>
      <c r="DA106" s="1">
        <v>918</v>
      </c>
      <c r="DB106" s="1">
        <v>0</v>
      </c>
      <c r="DC106" s="1">
        <v>753</v>
      </c>
      <c r="DD106" s="1">
        <v>450</v>
      </c>
      <c r="DE106" s="1">
        <v>27.6</v>
      </c>
      <c r="DF106" s="1">
        <v>1758</v>
      </c>
      <c r="DG106" s="1">
        <v>7.5</v>
      </c>
      <c r="DH106" s="1">
        <v>639</v>
      </c>
      <c r="DI106" s="1">
        <v>74.400000000000006</v>
      </c>
      <c r="DJ106" s="1">
        <v>1662</v>
      </c>
      <c r="DK106" s="1">
        <v>3000</v>
      </c>
      <c r="DL106" s="1">
        <v>660</v>
      </c>
      <c r="DM106" s="1">
        <v>916</v>
      </c>
      <c r="DN106" s="1">
        <v>323</v>
      </c>
      <c r="DO106" s="1">
        <v>624</v>
      </c>
      <c r="DP106" s="1">
        <v>690</v>
      </c>
      <c r="DQ106" s="1">
        <v>0</v>
      </c>
      <c r="DR106" s="1">
        <v>0</v>
      </c>
      <c r="DV106" s="1">
        <v>0</v>
      </c>
      <c r="DW106" s="1">
        <v>39987.555000000008</v>
      </c>
      <c r="DX106" s="1" t="s">
        <v>433</v>
      </c>
    </row>
    <row r="107" spans="1:128" x14ac:dyDescent="0.2">
      <c r="A107" s="2" t="s">
        <v>429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13352.64</v>
      </c>
      <c r="T107" s="1">
        <v>0</v>
      </c>
      <c r="U107" s="1">
        <v>0</v>
      </c>
      <c r="V107" s="1">
        <v>0</v>
      </c>
      <c r="W107" s="1">
        <v>0</v>
      </c>
      <c r="Y107" s="1">
        <v>273.06</v>
      </c>
      <c r="Z107" s="1">
        <v>0</v>
      </c>
      <c r="AA107" s="1">
        <v>1446.24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1881.6</v>
      </c>
      <c r="AJ107" s="1">
        <v>0</v>
      </c>
      <c r="AK107" s="1">
        <v>0</v>
      </c>
      <c r="AL107" s="1">
        <v>0</v>
      </c>
      <c r="AM107" s="1">
        <v>3888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861</v>
      </c>
      <c r="BY107" s="1">
        <v>456</v>
      </c>
      <c r="BZ107" s="1">
        <v>246.24</v>
      </c>
      <c r="CA107" s="1">
        <v>0</v>
      </c>
      <c r="CB107" s="1">
        <v>0</v>
      </c>
      <c r="CC107" s="1">
        <v>0</v>
      </c>
      <c r="CD107" s="1">
        <v>2274</v>
      </c>
      <c r="CE107" s="1">
        <v>8118</v>
      </c>
      <c r="CF107" s="1">
        <v>343.2</v>
      </c>
      <c r="CG107" s="1">
        <v>0</v>
      </c>
      <c r="CH107" s="1">
        <v>969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300</v>
      </c>
      <c r="CS107" s="1">
        <v>0</v>
      </c>
      <c r="CT107" s="1">
        <v>0</v>
      </c>
      <c r="CU107" s="1">
        <v>149.06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601.5</v>
      </c>
      <c r="DB107" s="1">
        <v>5670</v>
      </c>
      <c r="DC107" s="1">
        <v>3093</v>
      </c>
      <c r="DD107" s="1">
        <v>0</v>
      </c>
      <c r="DE107" s="1">
        <v>0</v>
      </c>
      <c r="DF107" s="1">
        <v>970.5</v>
      </c>
      <c r="DG107" s="1">
        <v>0</v>
      </c>
      <c r="DH107" s="1">
        <v>1926</v>
      </c>
      <c r="DI107" s="1">
        <v>0</v>
      </c>
      <c r="DJ107" s="1">
        <v>1281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378</v>
      </c>
      <c r="DQ107" s="1">
        <v>0</v>
      </c>
      <c r="DR107" s="1">
        <v>0</v>
      </c>
      <c r="DV107" s="1">
        <v>0</v>
      </c>
      <c r="DW107" s="1">
        <v>48478.039999999994</v>
      </c>
      <c r="DX107" s="1" t="s">
        <v>434</v>
      </c>
    </row>
    <row r="108" spans="1:128" x14ac:dyDescent="0.2">
      <c r="A108" s="2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V108" s="1">
        <v>0</v>
      </c>
      <c r="DW108" s="1">
        <v>0</v>
      </c>
      <c r="DX108" s="1">
        <v>0</v>
      </c>
    </row>
    <row r="109" spans="1:128" x14ac:dyDescent="0.2">
      <c r="A109" s="2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V109" s="1">
        <v>0</v>
      </c>
      <c r="DW109" s="1">
        <v>0</v>
      </c>
      <c r="DX109" s="1">
        <v>0</v>
      </c>
    </row>
    <row r="110" spans="1:128" x14ac:dyDescent="0.2">
      <c r="A110" s="2" t="s">
        <v>430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V110" s="1">
        <v>0</v>
      </c>
      <c r="DW110" s="1">
        <v>0</v>
      </c>
      <c r="DX110" s="1" t="s">
        <v>435</v>
      </c>
    </row>
    <row r="111" spans="1:128" x14ac:dyDescent="0.2">
      <c r="A111" s="2" t="s">
        <v>431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V111" s="1">
        <v>0</v>
      </c>
      <c r="DW111" s="1">
        <v>0</v>
      </c>
      <c r="DX111" s="1" t="s">
        <v>436</v>
      </c>
    </row>
    <row r="112" spans="1:128" x14ac:dyDescent="0.2">
      <c r="A112" s="2"/>
    </row>
    <row r="113" spans="1:128" x14ac:dyDescent="0.2">
      <c r="A113" s="2" t="s">
        <v>439</v>
      </c>
      <c r="B113" s="1">
        <v>183.75</v>
      </c>
      <c r="C113" s="1">
        <v>0</v>
      </c>
      <c r="D113" s="1">
        <v>69</v>
      </c>
      <c r="E113" s="1">
        <v>0</v>
      </c>
      <c r="F113" s="1">
        <v>234</v>
      </c>
      <c r="G113" s="1">
        <v>0</v>
      </c>
      <c r="H113" s="1">
        <v>0</v>
      </c>
      <c r="I113" s="1">
        <v>10</v>
      </c>
      <c r="J113" s="1">
        <v>241</v>
      </c>
      <c r="K113" s="1">
        <v>14.48275862068966</v>
      </c>
      <c r="L113" s="1">
        <v>0</v>
      </c>
      <c r="M113" s="1">
        <v>0</v>
      </c>
      <c r="N113" s="1">
        <v>41.44</v>
      </c>
      <c r="O113" s="1">
        <v>20</v>
      </c>
      <c r="P113" s="1">
        <v>5.9200000000000008</v>
      </c>
      <c r="Q113" s="1">
        <v>322.99999999999989</v>
      </c>
      <c r="R113" s="1">
        <v>2</v>
      </c>
      <c r="S113" s="1">
        <v>6057.9999999999991</v>
      </c>
      <c r="T113" s="1">
        <v>45</v>
      </c>
      <c r="U113" s="1">
        <v>499.00000000000011</v>
      </c>
      <c r="V113" s="1">
        <v>73.777777777777771</v>
      </c>
      <c r="W113" s="1">
        <v>26.666666666666661</v>
      </c>
      <c r="X113" s="1">
        <v>0</v>
      </c>
      <c r="Y113" s="1">
        <v>197</v>
      </c>
      <c r="Z113" s="1">
        <v>0</v>
      </c>
      <c r="AA113" s="1">
        <v>487</v>
      </c>
      <c r="AB113" s="1">
        <v>108</v>
      </c>
      <c r="AC113" s="1">
        <v>40</v>
      </c>
      <c r="AD113" s="1">
        <v>856.00000000000011</v>
      </c>
      <c r="AE113" s="1">
        <v>52.444444444444443</v>
      </c>
      <c r="AF113" s="1">
        <v>74.05714285714285</v>
      </c>
      <c r="AG113" s="1">
        <v>83.999999999999986</v>
      </c>
      <c r="AH113" s="1">
        <v>50.999999999999993</v>
      </c>
      <c r="AI113" s="1">
        <v>196</v>
      </c>
      <c r="AJ113" s="1">
        <v>4.4554455445544559</v>
      </c>
      <c r="AK113" s="1">
        <v>0</v>
      </c>
      <c r="AL113" s="1">
        <v>82</v>
      </c>
      <c r="AM113" s="1">
        <v>2166</v>
      </c>
      <c r="AN113" s="1">
        <v>7</v>
      </c>
      <c r="AO113" s="1">
        <v>81</v>
      </c>
      <c r="AP113" s="1">
        <v>13.33333333333333</v>
      </c>
      <c r="AQ113" s="1">
        <v>10</v>
      </c>
      <c r="AR113" s="1">
        <v>356</v>
      </c>
      <c r="AS113" s="1">
        <v>16.082474226804131</v>
      </c>
      <c r="AT113" s="1">
        <v>43.863402061855673</v>
      </c>
      <c r="AU113" s="1">
        <v>1.6494845360824739</v>
      </c>
      <c r="AV113" s="1">
        <v>0</v>
      </c>
      <c r="AW113" s="1">
        <v>0</v>
      </c>
      <c r="AX113" s="1">
        <v>0</v>
      </c>
      <c r="AY113" s="1">
        <v>1462</v>
      </c>
      <c r="AZ113" s="1">
        <v>0</v>
      </c>
      <c r="BA113" s="1">
        <v>270</v>
      </c>
      <c r="BB113" s="1">
        <v>1539</v>
      </c>
      <c r="BC113" s="1">
        <v>1</v>
      </c>
      <c r="BD113" s="1">
        <v>251</v>
      </c>
      <c r="BE113" s="1">
        <v>18</v>
      </c>
      <c r="BF113" s="1">
        <v>0</v>
      </c>
      <c r="BG113" s="1">
        <v>62.337662337662337</v>
      </c>
      <c r="BH113" s="1">
        <v>120</v>
      </c>
      <c r="BI113" s="1">
        <v>23.316062176165801</v>
      </c>
      <c r="BJ113" s="1">
        <v>549</v>
      </c>
      <c r="BK113" s="1">
        <v>31</v>
      </c>
      <c r="BL113" s="1">
        <v>21</v>
      </c>
      <c r="BM113" s="1">
        <v>995</v>
      </c>
      <c r="BN113" s="1">
        <v>25</v>
      </c>
      <c r="BO113" s="1">
        <v>820</v>
      </c>
      <c r="BP113" s="1">
        <v>4.0764331210191083</v>
      </c>
      <c r="BQ113" s="1">
        <v>0</v>
      </c>
      <c r="BR113" s="1">
        <v>1</v>
      </c>
      <c r="BS113" s="1">
        <v>32.124352331606218</v>
      </c>
      <c r="BT113" s="1">
        <v>110.64935064935069</v>
      </c>
      <c r="BU113" s="1">
        <v>1</v>
      </c>
      <c r="BV113" s="1">
        <v>9</v>
      </c>
      <c r="BW113" s="1">
        <v>125</v>
      </c>
      <c r="BX113" s="1">
        <v>619</v>
      </c>
      <c r="BY113" s="1">
        <v>321.12676056338029</v>
      </c>
      <c r="BZ113" s="1">
        <v>282.99999999999989</v>
      </c>
      <c r="CA113" s="1">
        <v>61</v>
      </c>
      <c r="CB113" s="1">
        <v>2.4</v>
      </c>
      <c r="CC113" s="1">
        <v>0</v>
      </c>
      <c r="CD113" s="1">
        <v>1818</v>
      </c>
      <c r="CE113" s="1">
        <v>8365</v>
      </c>
      <c r="CF113" s="1">
        <v>286</v>
      </c>
      <c r="CG113" s="1">
        <v>2414</v>
      </c>
      <c r="CH113" s="1">
        <v>651</v>
      </c>
      <c r="CI113" s="1">
        <v>34.647887323943657</v>
      </c>
      <c r="CJ113" s="1">
        <v>24.507042253521121</v>
      </c>
      <c r="CK113" s="1">
        <v>42</v>
      </c>
      <c r="CL113" s="1">
        <v>101.4084507042254</v>
      </c>
      <c r="CM113" s="1">
        <v>64.225352112676063</v>
      </c>
      <c r="CN113" s="1">
        <v>10.140845070422539</v>
      </c>
      <c r="CO113" s="1">
        <v>15</v>
      </c>
      <c r="CP113" s="1">
        <v>1</v>
      </c>
      <c r="CQ113" s="1">
        <v>31.395348837209301</v>
      </c>
      <c r="CR113" s="1">
        <v>210</v>
      </c>
      <c r="CS113" s="1">
        <v>0</v>
      </c>
      <c r="CT113" s="1">
        <v>180</v>
      </c>
      <c r="CU113" s="1">
        <v>1603.018518518518</v>
      </c>
      <c r="CV113" s="1">
        <v>10</v>
      </c>
      <c r="CW113" s="1">
        <v>977</v>
      </c>
      <c r="CX113" s="1">
        <v>4</v>
      </c>
      <c r="CY113" s="1">
        <v>274</v>
      </c>
      <c r="CZ113" s="1">
        <v>182</v>
      </c>
      <c r="DA113" s="1">
        <v>1013</v>
      </c>
      <c r="DB113" s="1">
        <v>3780</v>
      </c>
      <c r="DC113" s="1">
        <v>1282</v>
      </c>
      <c r="DD113" s="1">
        <v>300</v>
      </c>
      <c r="DE113" s="1">
        <v>19.43661971830986</v>
      </c>
      <c r="DF113" s="1">
        <v>1819</v>
      </c>
      <c r="DG113" s="1">
        <v>5</v>
      </c>
      <c r="DH113" s="1">
        <v>855</v>
      </c>
      <c r="DI113" s="1">
        <v>52.394366197183103</v>
      </c>
      <c r="DJ113" s="1">
        <v>981</v>
      </c>
      <c r="DK113" s="1">
        <v>500</v>
      </c>
      <c r="DL113" s="1">
        <v>220</v>
      </c>
      <c r="DM113" s="1">
        <v>305.33333333333331</v>
      </c>
      <c r="DN113" s="1">
        <v>107.6666666666667</v>
      </c>
      <c r="DO113" s="1">
        <v>104</v>
      </c>
      <c r="DP113" s="1">
        <v>178</v>
      </c>
      <c r="DQ113" s="1">
        <v>0</v>
      </c>
      <c r="DR113" s="1">
        <v>0</v>
      </c>
      <c r="DV113" s="1">
        <v>0</v>
      </c>
      <c r="DW113" s="1">
        <v>49351.127981984559</v>
      </c>
      <c r="DX113" s="1" t="s">
        <v>439</v>
      </c>
    </row>
    <row r="114" spans="1:128" x14ac:dyDescent="0.2">
      <c r="A114" s="2"/>
    </row>
    <row r="115" spans="1:128" x14ac:dyDescent="0.2">
      <c r="A115" s="2" t="s">
        <v>440</v>
      </c>
      <c r="B115" s="1">
        <v>746.32180952380963</v>
      </c>
      <c r="C115" s="1">
        <v>44.224333333333327</v>
      </c>
      <c r="D115" s="1">
        <v>577.59709523809522</v>
      </c>
      <c r="E115" s="1">
        <v>76.24761904761904</v>
      </c>
      <c r="F115" s="1">
        <v>499.56523809523799</v>
      </c>
      <c r="G115" s="1">
        <v>21.142857142857139</v>
      </c>
      <c r="H115" s="1">
        <v>107.5466666666667</v>
      </c>
      <c r="I115" s="1">
        <v>131.86752380952379</v>
      </c>
      <c r="J115" s="1">
        <v>434.2</v>
      </c>
      <c r="K115" s="1">
        <v>33.473809523809528</v>
      </c>
      <c r="L115" s="1">
        <v>147.43619047619049</v>
      </c>
      <c r="M115" s="1">
        <v>0</v>
      </c>
      <c r="N115" s="1">
        <v>273.412380952381</v>
      </c>
      <c r="O115" s="1">
        <v>83.443809523809534</v>
      </c>
      <c r="P115" s="1">
        <v>151.69999999999999</v>
      </c>
      <c r="Q115" s="1">
        <v>965.97333333333324</v>
      </c>
      <c r="R115" s="1">
        <v>97.135238095238094</v>
      </c>
      <c r="S115" s="1">
        <v>6283.9333333333334</v>
      </c>
      <c r="T115" s="1">
        <v>106.84761904761911</v>
      </c>
      <c r="U115" s="1">
        <v>528.37142857142851</v>
      </c>
      <c r="V115" s="1">
        <v>285.32</v>
      </c>
      <c r="W115" s="1">
        <v>23.88571428571429</v>
      </c>
      <c r="X115" s="1">
        <v>0</v>
      </c>
      <c r="Y115" s="1">
        <v>780.01285714285711</v>
      </c>
      <c r="Z115" s="1">
        <v>13.954285714285721</v>
      </c>
      <c r="AA115" s="1">
        <v>1499.0304761904761</v>
      </c>
      <c r="AB115" s="1">
        <v>467.3485714285714</v>
      </c>
      <c r="AC115" s="1">
        <v>113.3257142857143</v>
      </c>
      <c r="AD115" s="1">
        <v>403.82857142857142</v>
      </c>
      <c r="AE115" s="1">
        <v>63.657142857142858</v>
      </c>
      <c r="AF115" s="1">
        <v>214.4</v>
      </c>
      <c r="AG115" s="1">
        <v>996.50666666666666</v>
      </c>
      <c r="AH115" s="1">
        <v>113.1733333333333</v>
      </c>
      <c r="AI115" s="1">
        <v>2261.485714285714</v>
      </c>
      <c r="AJ115" s="1">
        <v>166.45714285714291</v>
      </c>
      <c r="AK115" s="1">
        <v>618.05714285714282</v>
      </c>
      <c r="AL115" s="1">
        <v>318.01333333333332</v>
      </c>
      <c r="AM115" s="1">
        <v>4743.8285714285712</v>
      </c>
      <c r="AN115" s="1">
        <v>92.571428571428569</v>
      </c>
      <c r="AO115" s="1">
        <v>723.28571428571433</v>
      </c>
      <c r="AP115" s="1">
        <v>13.02857142857143</v>
      </c>
      <c r="AQ115" s="1">
        <v>605.4476190476189</v>
      </c>
      <c r="AR115" s="1">
        <v>284.03142857142859</v>
      </c>
      <c r="AS115" s="1">
        <v>59.090571428571437</v>
      </c>
      <c r="AT115" s="1">
        <v>64.469285714285704</v>
      </c>
      <c r="AU115" s="1">
        <v>19.736428571428569</v>
      </c>
      <c r="AV115" s="1">
        <v>0</v>
      </c>
      <c r="AW115" s="1">
        <v>0</v>
      </c>
      <c r="AX115" s="1">
        <v>238.66666666666671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1839.571428571428</v>
      </c>
      <c r="BX115" s="1">
        <v>325.71428571428572</v>
      </c>
      <c r="BY115" s="1">
        <v>638.57142857142856</v>
      </c>
      <c r="BZ115" s="1">
        <v>251.25428571428569</v>
      </c>
      <c r="CA115" s="1">
        <v>128.69999999999999</v>
      </c>
      <c r="CB115" s="1">
        <v>0</v>
      </c>
      <c r="CC115" s="1">
        <v>0</v>
      </c>
      <c r="CD115" s="1">
        <v>7586.5714285714284</v>
      </c>
      <c r="CE115" s="1">
        <v>8830.4571428571417</v>
      </c>
      <c r="CF115" s="1">
        <v>200.91428571428571</v>
      </c>
      <c r="CG115" s="1">
        <v>2217.7028571428568</v>
      </c>
      <c r="CH115" s="1">
        <v>641.78571428571422</v>
      </c>
      <c r="CI115" s="1">
        <v>116.2285714285714</v>
      </c>
      <c r="CJ115" s="1">
        <v>107.3142857142857</v>
      </c>
      <c r="CK115" s="1">
        <v>401.14285714285722</v>
      </c>
      <c r="CL115" s="1">
        <v>7287.7714285714283</v>
      </c>
      <c r="CM115" s="1">
        <v>424.85714285714289</v>
      </c>
      <c r="CN115" s="1">
        <v>263.42857142857139</v>
      </c>
      <c r="CO115" s="1">
        <v>33.428571428571431</v>
      </c>
      <c r="CP115" s="1">
        <v>111.7380952380952</v>
      </c>
      <c r="CQ115" s="1">
        <v>35.857142857142847</v>
      </c>
      <c r="CR115" s="1">
        <v>2134.7857142857142</v>
      </c>
      <c r="CS115" s="1">
        <v>126.8571428571429</v>
      </c>
      <c r="CT115" s="1">
        <v>1012.971428571429</v>
      </c>
      <c r="CU115" s="1">
        <v>1159.714285714286</v>
      </c>
      <c r="CV115" s="1">
        <v>68.571428571428569</v>
      </c>
      <c r="CW115" s="1">
        <v>1221.017142857143</v>
      </c>
      <c r="CX115" s="1">
        <v>62.640000000000008</v>
      </c>
      <c r="CY115" s="1">
        <v>725.45142857142855</v>
      </c>
      <c r="CZ115" s="1">
        <v>301.86</v>
      </c>
      <c r="DA115" s="1">
        <v>1797.1071428571429</v>
      </c>
      <c r="DB115" s="1">
        <v>5162</v>
      </c>
      <c r="DC115" s="1">
        <v>3528.428571428572</v>
      </c>
      <c r="DD115" s="1">
        <v>990.42857142857156</v>
      </c>
      <c r="DE115" s="1">
        <v>136.28571428571431</v>
      </c>
      <c r="DF115" s="1">
        <v>1405.928571428572</v>
      </c>
      <c r="DG115" s="1">
        <v>22.5</v>
      </c>
      <c r="DH115" s="1">
        <v>2397.7142857142849</v>
      </c>
      <c r="DI115" s="1">
        <v>713.05714285714271</v>
      </c>
      <c r="DJ115" s="1">
        <v>562.38095238095241</v>
      </c>
      <c r="DK115" s="1">
        <v>577.52380952380952</v>
      </c>
      <c r="DL115" s="1">
        <v>129.23809523809521</v>
      </c>
      <c r="DM115" s="1">
        <v>84.238095238095241</v>
      </c>
      <c r="DN115" s="1">
        <v>59.428571428571431</v>
      </c>
      <c r="DO115" s="1">
        <v>144.38095238095241</v>
      </c>
      <c r="DP115" s="1">
        <v>355.42857142857139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82816.000380952348</v>
      </c>
      <c r="DX115" s="1" t="s">
        <v>440</v>
      </c>
    </row>
    <row r="116" spans="1:128" x14ac:dyDescent="0.2">
      <c r="A116" s="2"/>
    </row>
    <row r="117" spans="1:128" x14ac:dyDescent="0.2">
      <c r="A117" s="2" t="s">
        <v>441</v>
      </c>
      <c r="T117" s="1" t="s">
        <v>424</v>
      </c>
      <c r="DX117" s="1" t="s">
        <v>441</v>
      </c>
    </row>
    <row r="118" spans="1:128" x14ac:dyDescent="0.2">
      <c r="A118" s="2" t="s">
        <v>442</v>
      </c>
      <c r="B118" s="1">
        <v>151.80000000000001</v>
      </c>
      <c r="C118" s="1">
        <v>9</v>
      </c>
      <c r="D118" s="1">
        <v>15</v>
      </c>
      <c r="E118" s="1">
        <v>45</v>
      </c>
      <c r="F118" s="1">
        <v>870.98</v>
      </c>
      <c r="G118" s="1">
        <v>0</v>
      </c>
      <c r="H118" s="1">
        <v>100.64</v>
      </c>
      <c r="I118" s="1">
        <v>85</v>
      </c>
      <c r="J118" s="1">
        <v>289.52</v>
      </c>
      <c r="K118" s="1">
        <v>200</v>
      </c>
      <c r="L118" s="1">
        <v>22.4</v>
      </c>
      <c r="M118" s="1">
        <v>0</v>
      </c>
      <c r="N118" s="1">
        <v>143.19</v>
      </c>
      <c r="O118" s="1">
        <v>71.040000000000006</v>
      </c>
      <c r="P118" s="1">
        <v>121.36</v>
      </c>
      <c r="Q118" s="1">
        <v>349.44</v>
      </c>
      <c r="R118" s="1">
        <v>204</v>
      </c>
      <c r="S118" s="1">
        <v>8805.44</v>
      </c>
      <c r="T118" s="1">
        <v>50.4</v>
      </c>
      <c r="U118" s="1">
        <v>133.56</v>
      </c>
      <c r="V118" s="1">
        <v>21.84</v>
      </c>
      <c r="W118" s="1">
        <v>33.6</v>
      </c>
      <c r="X118" s="1">
        <v>666</v>
      </c>
      <c r="Y118" s="1">
        <v>428.46</v>
      </c>
      <c r="Z118" s="1">
        <v>0</v>
      </c>
      <c r="AA118" s="1">
        <v>279.68</v>
      </c>
      <c r="AB118" s="1">
        <v>61.44</v>
      </c>
      <c r="AC118" s="1">
        <v>29.04</v>
      </c>
      <c r="AD118" s="1">
        <v>1026</v>
      </c>
      <c r="AE118" s="1">
        <v>33.6</v>
      </c>
      <c r="AF118" s="1">
        <v>98.56</v>
      </c>
      <c r="AG118" s="1">
        <v>182.84</v>
      </c>
      <c r="AH118" s="1">
        <v>38.92</v>
      </c>
      <c r="AI118" s="1">
        <v>552</v>
      </c>
      <c r="AJ118" s="1">
        <v>90</v>
      </c>
      <c r="AK118" s="1">
        <v>11.6</v>
      </c>
      <c r="AL118" s="1">
        <v>229.08</v>
      </c>
      <c r="AM118" s="1">
        <v>644.4</v>
      </c>
      <c r="AN118" s="1">
        <v>0</v>
      </c>
      <c r="AO118" s="1">
        <v>1674</v>
      </c>
      <c r="AP118" s="1">
        <v>4.8</v>
      </c>
      <c r="AQ118" s="1">
        <v>128.80000000000001</v>
      </c>
      <c r="AR118" s="1">
        <v>50.44</v>
      </c>
      <c r="AS118" s="1">
        <v>25</v>
      </c>
      <c r="AT118" s="1">
        <v>83.3</v>
      </c>
      <c r="AU118" s="1">
        <v>0</v>
      </c>
      <c r="AV118" s="1">
        <v>0</v>
      </c>
      <c r="AW118" s="1">
        <v>0</v>
      </c>
      <c r="AX118" s="1">
        <v>0</v>
      </c>
      <c r="AY118" s="1">
        <v>1161.125</v>
      </c>
      <c r="AZ118" s="1">
        <v>32.375</v>
      </c>
      <c r="BA118" s="1">
        <v>266</v>
      </c>
      <c r="BB118" s="1">
        <v>1497.8</v>
      </c>
      <c r="BC118" s="1">
        <v>0</v>
      </c>
      <c r="BD118" s="1">
        <v>336</v>
      </c>
      <c r="BE118" s="1">
        <v>27</v>
      </c>
      <c r="BF118" s="1">
        <v>0</v>
      </c>
      <c r="BG118" s="1">
        <v>96</v>
      </c>
      <c r="BH118" s="1">
        <v>142.80000000000001</v>
      </c>
      <c r="BI118" s="1">
        <v>43</v>
      </c>
      <c r="BJ118" s="1">
        <v>560</v>
      </c>
      <c r="BK118" s="1">
        <v>22</v>
      </c>
      <c r="BL118" s="1">
        <v>29</v>
      </c>
      <c r="BM118" s="1">
        <v>393</v>
      </c>
      <c r="BN118" s="1">
        <v>14.25</v>
      </c>
      <c r="BO118" s="1">
        <v>3245</v>
      </c>
      <c r="BP118" s="1">
        <v>44</v>
      </c>
      <c r="BQ118" s="1">
        <v>13.5</v>
      </c>
      <c r="BR118" s="1">
        <v>264</v>
      </c>
      <c r="BS118" s="1">
        <v>38</v>
      </c>
      <c r="BT118" s="1">
        <v>288</v>
      </c>
      <c r="BU118" s="1">
        <v>0</v>
      </c>
      <c r="BV118" s="1">
        <v>538.5</v>
      </c>
      <c r="BW118" s="1">
        <v>172.5</v>
      </c>
      <c r="BX118" s="1">
        <v>213</v>
      </c>
      <c r="BY118" s="1">
        <v>120</v>
      </c>
      <c r="BZ118" s="1">
        <v>45.36</v>
      </c>
      <c r="CA118" s="1">
        <v>0.84</v>
      </c>
      <c r="CB118" s="1">
        <v>16.5</v>
      </c>
      <c r="CC118" s="1">
        <v>0</v>
      </c>
      <c r="CD118" s="1">
        <v>252</v>
      </c>
      <c r="CE118" s="1">
        <v>1845.6</v>
      </c>
      <c r="CF118" s="1">
        <v>288</v>
      </c>
      <c r="CG118" s="1">
        <v>1825.2</v>
      </c>
      <c r="CH118" s="1">
        <v>214.5</v>
      </c>
      <c r="CI118" s="1">
        <v>8.4</v>
      </c>
      <c r="CJ118" s="1">
        <v>22.8</v>
      </c>
      <c r="CK118" s="1">
        <v>0</v>
      </c>
      <c r="CL118" s="1">
        <v>37.6</v>
      </c>
      <c r="CM118" s="1">
        <v>39.799999999999997</v>
      </c>
      <c r="CN118" s="1">
        <v>46</v>
      </c>
      <c r="CO118" s="1">
        <v>0</v>
      </c>
      <c r="CP118" s="1">
        <v>87.5</v>
      </c>
      <c r="CQ118" s="1">
        <v>30</v>
      </c>
      <c r="CR118" s="1">
        <v>66</v>
      </c>
      <c r="CS118" s="1">
        <v>76.8</v>
      </c>
      <c r="CT118" s="1">
        <v>135.6</v>
      </c>
      <c r="CU118" s="1">
        <v>1755</v>
      </c>
      <c r="CV118" s="1">
        <v>96</v>
      </c>
      <c r="CW118" s="1">
        <v>123.3</v>
      </c>
      <c r="CX118" s="1">
        <v>86.4</v>
      </c>
      <c r="CY118" s="1">
        <v>723.6</v>
      </c>
      <c r="CZ118" s="1">
        <v>42.48</v>
      </c>
      <c r="DA118" s="1">
        <v>196.5</v>
      </c>
      <c r="DB118" s="1">
        <v>1224.25</v>
      </c>
      <c r="DC118" s="1">
        <v>753</v>
      </c>
      <c r="DD118" s="1">
        <v>370.5</v>
      </c>
      <c r="DE118" s="1">
        <v>14.4</v>
      </c>
      <c r="DF118" s="1">
        <v>1650</v>
      </c>
      <c r="DG118" s="1">
        <v>0</v>
      </c>
      <c r="DH118" s="1">
        <v>66</v>
      </c>
      <c r="DI118" s="1">
        <v>50</v>
      </c>
      <c r="DJ118" s="1">
        <v>135</v>
      </c>
      <c r="DK118" s="1">
        <v>514</v>
      </c>
      <c r="DL118" s="1">
        <v>54</v>
      </c>
      <c r="DM118" s="1">
        <v>28</v>
      </c>
      <c r="DN118" s="1">
        <v>13</v>
      </c>
      <c r="DO118" s="1">
        <v>432</v>
      </c>
      <c r="DP118" s="1">
        <v>624</v>
      </c>
      <c r="DV118" s="1" t="s">
        <v>424</v>
      </c>
      <c r="DW118" s="1">
        <v>41607.949999999997</v>
      </c>
    </row>
    <row r="119" spans="1:128" x14ac:dyDescent="0.2">
      <c r="A119" s="2" t="s">
        <v>443</v>
      </c>
      <c r="B119" s="1">
        <v>224.4</v>
      </c>
      <c r="C119" s="1">
        <v>39</v>
      </c>
      <c r="D119" s="1">
        <v>1467</v>
      </c>
      <c r="E119" s="1">
        <v>87</v>
      </c>
      <c r="F119" s="1">
        <v>870.24</v>
      </c>
      <c r="G119" s="1">
        <v>24</v>
      </c>
      <c r="H119" s="1">
        <v>41.44</v>
      </c>
      <c r="I119" s="1">
        <v>36</v>
      </c>
      <c r="J119" s="1">
        <v>407.68</v>
      </c>
      <c r="K119" s="1">
        <v>60</v>
      </c>
      <c r="L119" s="1">
        <v>0</v>
      </c>
      <c r="M119" s="1">
        <v>0</v>
      </c>
      <c r="N119" s="1">
        <v>121.36</v>
      </c>
      <c r="O119" s="1">
        <v>38.479999999999997</v>
      </c>
      <c r="P119" s="1">
        <v>85.84</v>
      </c>
      <c r="Q119" s="1">
        <v>40.32</v>
      </c>
      <c r="R119" s="1">
        <v>0</v>
      </c>
      <c r="S119" s="1">
        <v>6070.4</v>
      </c>
      <c r="T119" s="1">
        <v>437.4</v>
      </c>
      <c r="U119" s="1">
        <v>361.32</v>
      </c>
      <c r="V119" s="1">
        <v>56.4</v>
      </c>
      <c r="W119" s="1">
        <v>15.6</v>
      </c>
      <c r="X119" s="1">
        <v>0</v>
      </c>
      <c r="Y119" s="1">
        <v>623.82000000000005</v>
      </c>
      <c r="Z119" s="1">
        <v>0</v>
      </c>
      <c r="AA119" s="1">
        <v>828</v>
      </c>
      <c r="AB119" s="1">
        <v>300.24</v>
      </c>
      <c r="AC119" s="1">
        <v>54</v>
      </c>
      <c r="AD119" s="1">
        <v>0</v>
      </c>
      <c r="AE119" s="1">
        <v>1.2</v>
      </c>
      <c r="AF119" s="1">
        <v>11.2</v>
      </c>
      <c r="AG119" s="1">
        <v>211.12</v>
      </c>
      <c r="AH119" s="1">
        <v>56.28</v>
      </c>
      <c r="AI119" s="1">
        <v>1286.4000000000001</v>
      </c>
      <c r="AJ119" s="1">
        <v>716.4</v>
      </c>
      <c r="AK119" s="1">
        <v>0</v>
      </c>
      <c r="AL119" s="1">
        <v>195.04</v>
      </c>
      <c r="AM119" s="1">
        <v>3369.6</v>
      </c>
      <c r="AN119" s="1">
        <v>0</v>
      </c>
      <c r="AO119" s="1">
        <v>240</v>
      </c>
      <c r="AP119" s="1">
        <v>10.8</v>
      </c>
      <c r="AQ119" s="1">
        <v>441.6</v>
      </c>
      <c r="AR119" s="1">
        <v>150.28</v>
      </c>
      <c r="AS119" s="1">
        <v>21.9</v>
      </c>
      <c r="AT119" s="1">
        <v>0</v>
      </c>
      <c r="AU119" s="1">
        <v>7.6</v>
      </c>
      <c r="AV119" s="1">
        <v>0</v>
      </c>
      <c r="AW119" s="1">
        <v>0</v>
      </c>
      <c r="AX119" s="1">
        <v>0</v>
      </c>
      <c r="AY119" s="1">
        <v>360.25</v>
      </c>
      <c r="AZ119" s="1">
        <v>74.125</v>
      </c>
      <c r="BA119" s="1">
        <v>552</v>
      </c>
      <c r="BB119" s="1">
        <v>1001.6</v>
      </c>
      <c r="BC119" s="1">
        <v>216</v>
      </c>
      <c r="BD119" s="1">
        <v>198</v>
      </c>
      <c r="BE119" s="1">
        <v>66</v>
      </c>
      <c r="BF119" s="1">
        <v>90.4</v>
      </c>
      <c r="BG119" s="1">
        <v>0</v>
      </c>
      <c r="BH119" s="1">
        <v>45.6</v>
      </c>
      <c r="BI119" s="1">
        <v>16</v>
      </c>
      <c r="BJ119" s="1">
        <v>0</v>
      </c>
      <c r="BK119" s="1">
        <v>8</v>
      </c>
      <c r="BL119" s="1">
        <v>16</v>
      </c>
      <c r="BM119" s="1">
        <v>356</v>
      </c>
      <c r="BN119" s="1">
        <v>41.25</v>
      </c>
      <c r="BO119" s="1">
        <v>1784.8</v>
      </c>
      <c r="BP119" s="1">
        <v>248.8</v>
      </c>
      <c r="BQ119" s="1">
        <v>49.5</v>
      </c>
      <c r="BR119" s="1">
        <v>79.2</v>
      </c>
      <c r="BS119" s="1">
        <v>18</v>
      </c>
      <c r="BT119" s="1">
        <v>0</v>
      </c>
      <c r="BU119" s="1">
        <v>332.4</v>
      </c>
      <c r="BV119" s="1">
        <v>61.5</v>
      </c>
      <c r="BW119" s="1">
        <v>777.5</v>
      </c>
      <c r="BX119" s="1">
        <v>180</v>
      </c>
      <c r="BY119" s="1">
        <v>294</v>
      </c>
      <c r="BZ119" s="1">
        <v>33.479999999999997</v>
      </c>
      <c r="CA119" s="1">
        <v>129.36000000000001</v>
      </c>
      <c r="CB119" s="1">
        <v>1.8</v>
      </c>
      <c r="CC119" s="1">
        <v>0</v>
      </c>
      <c r="CD119" s="1">
        <v>1053</v>
      </c>
      <c r="CE119" s="1">
        <v>3843.6</v>
      </c>
      <c r="CF119" s="1">
        <v>0</v>
      </c>
      <c r="CG119" s="1">
        <v>0</v>
      </c>
      <c r="CH119" s="1">
        <v>96</v>
      </c>
      <c r="CI119" s="1">
        <v>0</v>
      </c>
      <c r="CJ119" s="1">
        <v>4.8</v>
      </c>
      <c r="CK119" s="1">
        <v>0</v>
      </c>
      <c r="CL119" s="1">
        <v>72</v>
      </c>
      <c r="CM119" s="1">
        <v>99.8</v>
      </c>
      <c r="CN119" s="1">
        <v>67.2</v>
      </c>
      <c r="CO119" s="1">
        <v>39</v>
      </c>
      <c r="CP119" s="1">
        <v>81.5</v>
      </c>
      <c r="CQ119" s="1">
        <v>42</v>
      </c>
      <c r="CR119" s="1">
        <v>36</v>
      </c>
      <c r="CS119" s="1">
        <v>6</v>
      </c>
      <c r="CT119" s="1">
        <v>214.8</v>
      </c>
      <c r="CU119" s="1">
        <v>0</v>
      </c>
      <c r="CV119" s="1">
        <v>0</v>
      </c>
      <c r="CW119" s="1">
        <v>329.58</v>
      </c>
      <c r="CX119" s="1">
        <v>0</v>
      </c>
      <c r="CY119" s="1">
        <v>179.28</v>
      </c>
      <c r="CZ119" s="1">
        <v>88.92</v>
      </c>
      <c r="DA119" s="1">
        <v>600.75</v>
      </c>
      <c r="DB119" s="1">
        <v>1825.5</v>
      </c>
      <c r="DC119" s="1">
        <v>831</v>
      </c>
      <c r="DD119" s="1">
        <v>157.5</v>
      </c>
      <c r="DE119" s="1">
        <v>3.6</v>
      </c>
      <c r="DF119" s="1">
        <v>0</v>
      </c>
      <c r="DG119" s="1">
        <v>10.5</v>
      </c>
      <c r="DH119" s="1">
        <v>54</v>
      </c>
      <c r="DI119" s="1">
        <v>117.6</v>
      </c>
      <c r="DJ119" s="1">
        <v>354</v>
      </c>
      <c r="DK119" s="1">
        <v>264</v>
      </c>
      <c r="DL119" s="1">
        <v>60</v>
      </c>
      <c r="DM119" s="1">
        <v>66.5</v>
      </c>
      <c r="DN119" s="1">
        <v>84.5</v>
      </c>
      <c r="DO119" s="1">
        <v>12</v>
      </c>
      <c r="DP119" s="1">
        <v>264</v>
      </c>
      <c r="DV119" s="1" t="s">
        <v>424</v>
      </c>
      <c r="DW119" s="1">
        <v>36999.854999999989</v>
      </c>
    </row>
    <row r="120" spans="1:128" x14ac:dyDescent="0.2">
      <c r="A120" s="2"/>
      <c r="DR120" s="1" t="s">
        <v>424</v>
      </c>
      <c r="DW120" s="1">
        <v>0</v>
      </c>
    </row>
    <row r="121" spans="1:128" x14ac:dyDescent="0.2">
      <c r="A121" s="2" t="s">
        <v>424</v>
      </c>
      <c r="B121" s="1" t="s">
        <v>424</v>
      </c>
      <c r="C121" s="1" t="s">
        <v>424</v>
      </c>
      <c r="D121" s="1" t="s">
        <v>424</v>
      </c>
      <c r="E121" s="1" t="s">
        <v>424</v>
      </c>
      <c r="F121" s="1" t="s">
        <v>424</v>
      </c>
      <c r="G121" s="1" t="s">
        <v>424</v>
      </c>
      <c r="H121" s="1" t="s">
        <v>424</v>
      </c>
      <c r="I121" s="1" t="s">
        <v>424</v>
      </c>
      <c r="J121" s="1" t="s">
        <v>424</v>
      </c>
      <c r="K121" s="1" t="s">
        <v>424</v>
      </c>
      <c r="L121" s="1" t="s">
        <v>424</v>
      </c>
      <c r="M121" s="1" t="s">
        <v>424</v>
      </c>
      <c r="N121" s="1" t="s">
        <v>424</v>
      </c>
      <c r="O121" s="1" t="s">
        <v>424</v>
      </c>
      <c r="P121" s="1" t="s">
        <v>424</v>
      </c>
      <c r="Q121" s="1" t="s">
        <v>424</v>
      </c>
      <c r="R121" s="1" t="s">
        <v>424</v>
      </c>
      <c r="S121" s="1" t="s">
        <v>424</v>
      </c>
      <c r="T121" s="1" t="s">
        <v>424</v>
      </c>
      <c r="U121" s="1" t="s">
        <v>424</v>
      </c>
      <c r="V121" s="1" t="s">
        <v>424</v>
      </c>
      <c r="W121" s="1" t="s">
        <v>424</v>
      </c>
      <c r="X121" s="1" t="s">
        <v>424</v>
      </c>
      <c r="Y121" s="1" t="s">
        <v>424</v>
      </c>
      <c r="Z121" s="1" t="s">
        <v>424</v>
      </c>
      <c r="AA121" s="1" t="s">
        <v>424</v>
      </c>
      <c r="AB121" s="1" t="s">
        <v>424</v>
      </c>
      <c r="AC121" s="1" t="s">
        <v>424</v>
      </c>
      <c r="AD121" s="1" t="s">
        <v>424</v>
      </c>
      <c r="AE121" s="1" t="s">
        <v>424</v>
      </c>
      <c r="AF121" s="1" t="s">
        <v>424</v>
      </c>
      <c r="AG121" s="1" t="s">
        <v>424</v>
      </c>
      <c r="AH121" s="1" t="s">
        <v>424</v>
      </c>
      <c r="AI121" s="1" t="s">
        <v>424</v>
      </c>
      <c r="AJ121" s="1" t="s">
        <v>424</v>
      </c>
      <c r="AK121" s="1" t="s">
        <v>424</v>
      </c>
      <c r="AL121" s="1" t="s">
        <v>424</v>
      </c>
      <c r="AM121" s="1" t="s">
        <v>424</v>
      </c>
      <c r="AN121" s="1" t="s">
        <v>424</v>
      </c>
      <c r="AO121" s="1" t="s">
        <v>424</v>
      </c>
      <c r="AP121" s="1" t="s">
        <v>424</v>
      </c>
      <c r="AQ121" s="1" t="s">
        <v>424</v>
      </c>
      <c r="AR121" s="1" t="s">
        <v>424</v>
      </c>
      <c r="AS121" s="1" t="s">
        <v>424</v>
      </c>
      <c r="AT121" s="1" t="s">
        <v>424</v>
      </c>
      <c r="AU121" s="1" t="s">
        <v>424</v>
      </c>
      <c r="AV121" s="1" t="s">
        <v>424</v>
      </c>
      <c r="AW121" s="1" t="s">
        <v>424</v>
      </c>
      <c r="AX121" s="1" t="s">
        <v>424</v>
      </c>
      <c r="AY121" s="1" t="s">
        <v>424</v>
      </c>
      <c r="AZ121" s="1" t="s">
        <v>424</v>
      </c>
      <c r="BA121" s="1" t="s">
        <v>424</v>
      </c>
      <c r="BB121" s="1" t="s">
        <v>424</v>
      </c>
      <c r="BC121" s="1" t="s">
        <v>424</v>
      </c>
      <c r="BD121" s="1" t="s">
        <v>424</v>
      </c>
      <c r="BE121" s="1" t="s">
        <v>424</v>
      </c>
      <c r="BF121" s="1" t="s">
        <v>424</v>
      </c>
      <c r="BG121" s="1" t="s">
        <v>424</v>
      </c>
      <c r="BH121" s="1" t="s">
        <v>424</v>
      </c>
      <c r="BI121" s="1" t="s">
        <v>424</v>
      </c>
      <c r="BJ121" s="1" t="s">
        <v>424</v>
      </c>
      <c r="BK121" s="1" t="s">
        <v>424</v>
      </c>
      <c r="BL121" s="1" t="s">
        <v>424</v>
      </c>
      <c r="BM121" s="1" t="s">
        <v>424</v>
      </c>
      <c r="BN121" s="1" t="s">
        <v>424</v>
      </c>
      <c r="BO121" s="1" t="s">
        <v>424</v>
      </c>
      <c r="BP121" s="1" t="s">
        <v>424</v>
      </c>
      <c r="BQ121" s="1" t="s">
        <v>424</v>
      </c>
      <c r="BR121" s="1" t="s">
        <v>424</v>
      </c>
      <c r="BS121" s="1" t="s">
        <v>424</v>
      </c>
      <c r="BT121" s="1" t="s">
        <v>424</v>
      </c>
      <c r="BU121" s="1" t="s">
        <v>424</v>
      </c>
      <c r="BV121" s="1" t="s">
        <v>424</v>
      </c>
      <c r="BW121" s="1" t="s">
        <v>424</v>
      </c>
      <c r="BX121" s="1" t="s">
        <v>424</v>
      </c>
      <c r="BY121" s="1" t="s">
        <v>424</v>
      </c>
      <c r="BZ121" s="1" t="s">
        <v>424</v>
      </c>
      <c r="CA121" s="1" t="s">
        <v>424</v>
      </c>
      <c r="CB121" s="1" t="s">
        <v>424</v>
      </c>
      <c r="CC121" s="1" t="s">
        <v>424</v>
      </c>
      <c r="CD121" s="1" t="s">
        <v>424</v>
      </c>
      <c r="CE121" s="1" t="s">
        <v>424</v>
      </c>
      <c r="CF121" s="1" t="s">
        <v>424</v>
      </c>
      <c r="CG121" s="1" t="s">
        <v>424</v>
      </c>
      <c r="CH121" s="1" t="s">
        <v>424</v>
      </c>
      <c r="CI121" s="1" t="s">
        <v>424</v>
      </c>
      <c r="CJ121" s="1" t="s">
        <v>424</v>
      </c>
      <c r="CK121" s="1" t="s">
        <v>424</v>
      </c>
      <c r="CL121" s="1" t="s">
        <v>424</v>
      </c>
      <c r="CM121" s="1" t="s">
        <v>424</v>
      </c>
      <c r="CN121" s="1" t="s">
        <v>424</v>
      </c>
      <c r="CO121" s="1" t="s">
        <v>424</v>
      </c>
      <c r="CP121" s="1" t="s">
        <v>424</v>
      </c>
      <c r="CQ121" s="1" t="s">
        <v>424</v>
      </c>
      <c r="CR121" s="1" t="s">
        <v>424</v>
      </c>
      <c r="CS121" s="1" t="s">
        <v>424</v>
      </c>
      <c r="CT121" s="1" t="s">
        <v>424</v>
      </c>
      <c r="CU121" s="1" t="s">
        <v>424</v>
      </c>
      <c r="CV121" s="1" t="s">
        <v>424</v>
      </c>
      <c r="CW121" s="1" t="s">
        <v>424</v>
      </c>
      <c r="CX121" s="1" t="s">
        <v>424</v>
      </c>
      <c r="CY121" s="1" t="s">
        <v>424</v>
      </c>
      <c r="CZ121" s="1" t="s">
        <v>424</v>
      </c>
      <c r="DA121" s="1" t="s">
        <v>424</v>
      </c>
      <c r="DB121" s="1" t="s">
        <v>424</v>
      </c>
      <c r="DC121" s="1" t="s">
        <v>424</v>
      </c>
      <c r="DD121" s="1" t="s">
        <v>424</v>
      </c>
      <c r="DE121" s="1" t="s">
        <v>424</v>
      </c>
      <c r="DF121" s="1" t="s">
        <v>424</v>
      </c>
      <c r="DG121" s="1" t="s">
        <v>424</v>
      </c>
      <c r="DH121" s="1" t="s">
        <v>424</v>
      </c>
      <c r="DI121" s="1" t="s">
        <v>424</v>
      </c>
      <c r="DJ121" s="1" t="s">
        <v>424</v>
      </c>
      <c r="DK121" s="1" t="s">
        <v>424</v>
      </c>
      <c r="DL121" s="1" t="s">
        <v>424</v>
      </c>
      <c r="DM121" s="1" t="s">
        <v>424</v>
      </c>
      <c r="DN121" s="1" t="s">
        <v>424</v>
      </c>
      <c r="DO121" s="1" t="s">
        <v>424</v>
      </c>
      <c r="DP121" s="1" t="s">
        <v>424</v>
      </c>
      <c r="DQ121" s="1" t="s">
        <v>424</v>
      </c>
      <c r="DW121" s="1">
        <v>0</v>
      </c>
      <c r="DX121" s="1" t="s">
        <v>424</v>
      </c>
    </row>
    <row r="122" spans="1:128" x14ac:dyDescent="0.2">
      <c r="A122" s="2" t="s">
        <v>424</v>
      </c>
      <c r="B122" s="1" t="s">
        <v>424</v>
      </c>
      <c r="C122" s="1" t="s">
        <v>424</v>
      </c>
      <c r="D122" s="1" t="s">
        <v>424</v>
      </c>
      <c r="E122" s="1" t="s">
        <v>424</v>
      </c>
      <c r="F122" s="1" t="s">
        <v>424</v>
      </c>
      <c r="G122" s="1" t="s">
        <v>424</v>
      </c>
      <c r="H122" s="1" t="s">
        <v>424</v>
      </c>
      <c r="I122" s="1" t="s">
        <v>424</v>
      </c>
      <c r="J122" s="1" t="s">
        <v>424</v>
      </c>
      <c r="K122" s="1" t="s">
        <v>424</v>
      </c>
      <c r="L122" s="1" t="s">
        <v>424</v>
      </c>
      <c r="M122" s="1" t="s">
        <v>424</v>
      </c>
      <c r="N122" s="1" t="s">
        <v>424</v>
      </c>
      <c r="O122" s="1" t="s">
        <v>424</v>
      </c>
      <c r="P122" s="1" t="s">
        <v>424</v>
      </c>
      <c r="Q122" s="1" t="s">
        <v>424</v>
      </c>
      <c r="R122" s="1" t="s">
        <v>424</v>
      </c>
      <c r="S122" s="1" t="s">
        <v>424</v>
      </c>
      <c r="T122" s="1" t="s">
        <v>424</v>
      </c>
      <c r="U122" s="1" t="s">
        <v>424</v>
      </c>
      <c r="V122" s="1" t="s">
        <v>424</v>
      </c>
      <c r="W122" s="1" t="s">
        <v>424</v>
      </c>
      <c r="X122" s="1" t="s">
        <v>424</v>
      </c>
      <c r="Y122" s="1" t="s">
        <v>424</v>
      </c>
      <c r="Z122" s="1" t="s">
        <v>424</v>
      </c>
      <c r="AA122" s="1" t="s">
        <v>424</v>
      </c>
      <c r="AB122" s="1" t="s">
        <v>424</v>
      </c>
      <c r="AC122" s="1" t="s">
        <v>424</v>
      </c>
      <c r="AD122" s="1" t="s">
        <v>424</v>
      </c>
      <c r="AE122" s="1" t="s">
        <v>424</v>
      </c>
      <c r="AF122" s="1" t="s">
        <v>424</v>
      </c>
      <c r="AG122" s="1" t="s">
        <v>424</v>
      </c>
      <c r="AH122" s="1" t="s">
        <v>424</v>
      </c>
      <c r="AI122" s="1" t="s">
        <v>424</v>
      </c>
      <c r="AJ122" s="1" t="s">
        <v>424</v>
      </c>
      <c r="AK122" s="1" t="s">
        <v>424</v>
      </c>
      <c r="AL122" s="1" t="s">
        <v>424</v>
      </c>
      <c r="AM122" s="1" t="s">
        <v>424</v>
      </c>
      <c r="AN122" s="1" t="s">
        <v>424</v>
      </c>
      <c r="AO122" s="1" t="s">
        <v>424</v>
      </c>
      <c r="AP122" s="1" t="s">
        <v>424</v>
      </c>
      <c r="AQ122" s="1" t="s">
        <v>424</v>
      </c>
      <c r="AR122" s="1" t="s">
        <v>424</v>
      </c>
      <c r="AS122" s="1" t="s">
        <v>424</v>
      </c>
      <c r="AT122" s="1" t="s">
        <v>424</v>
      </c>
      <c r="AU122" s="1" t="s">
        <v>424</v>
      </c>
      <c r="AV122" s="1" t="s">
        <v>424</v>
      </c>
      <c r="AW122" s="1" t="s">
        <v>424</v>
      </c>
      <c r="AX122" s="1" t="s">
        <v>424</v>
      </c>
      <c r="AY122" s="1" t="s">
        <v>424</v>
      </c>
      <c r="AZ122" s="1" t="s">
        <v>424</v>
      </c>
      <c r="BA122" s="1" t="s">
        <v>424</v>
      </c>
      <c r="BB122" s="1" t="s">
        <v>424</v>
      </c>
      <c r="BC122" s="1" t="s">
        <v>424</v>
      </c>
      <c r="BD122" s="1" t="s">
        <v>424</v>
      </c>
      <c r="BE122" s="1" t="s">
        <v>424</v>
      </c>
      <c r="BF122" s="1" t="s">
        <v>424</v>
      </c>
      <c r="BG122" s="1" t="s">
        <v>424</v>
      </c>
      <c r="BH122" s="1" t="s">
        <v>424</v>
      </c>
      <c r="BI122" s="1" t="s">
        <v>424</v>
      </c>
      <c r="BJ122" s="1" t="s">
        <v>424</v>
      </c>
      <c r="BK122" s="1" t="s">
        <v>424</v>
      </c>
      <c r="BL122" s="1" t="s">
        <v>424</v>
      </c>
      <c r="BM122" s="1" t="s">
        <v>424</v>
      </c>
      <c r="BN122" s="1" t="s">
        <v>424</v>
      </c>
      <c r="BO122" s="1" t="s">
        <v>424</v>
      </c>
      <c r="BP122" s="1" t="s">
        <v>424</v>
      </c>
      <c r="BQ122" s="1" t="s">
        <v>424</v>
      </c>
      <c r="BR122" s="1" t="s">
        <v>424</v>
      </c>
      <c r="BS122" s="1" t="s">
        <v>424</v>
      </c>
      <c r="BT122" s="1" t="s">
        <v>424</v>
      </c>
      <c r="BU122" s="1" t="s">
        <v>424</v>
      </c>
      <c r="BV122" s="1" t="s">
        <v>424</v>
      </c>
      <c r="BW122" s="1" t="s">
        <v>424</v>
      </c>
      <c r="BX122" s="1" t="s">
        <v>424</v>
      </c>
      <c r="BY122" s="1" t="s">
        <v>424</v>
      </c>
      <c r="BZ122" s="1" t="s">
        <v>424</v>
      </c>
      <c r="CA122" s="1" t="s">
        <v>424</v>
      </c>
      <c r="CB122" s="1" t="s">
        <v>424</v>
      </c>
      <c r="CC122" s="1" t="s">
        <v>424</v>
      </c>
      <c r="CD122" s="1" t="s">
        <v>424</v>
      </c>
      <c r="CE122" s="1" t="s">
        <v>424</v>
      </c>
      <c r="CF122" s="1" t="s">
        <v>424</v>
      </c>
      <c r="CG122" s="1" t="s">
        <v>424</v>
      </c>
      <c r="CH122" s="1" t="s">
        <v>424</v>
      </c>
      <c r="CI122" s="1" t="s">
        <v>424</v>
      </c>
      <c r="CJ122" s="1" t="s">
        <v>424</v>
      </c>
      <c r="CK122" s="1" t="s">
        <v>424</v>
      </c>
      <c r="CL122" s="1" t="s">
        <v>424</v>
      </c>
      <c r="CM122" s="1" t="s">
        <v>424</v>
      </c>
      <c r="CN122" s="1" t="s">
        <v>424</v>
      </c>
      <c r="CO122" s="1" t="s">
        <v>424</v>
      </c>
      <c r="CP122" s="1" t="s">
        <v>424</v>
      </c>
      <c r="CQ122" s="1" t="s">
        <v>424</v>
      </c>
      <c r="CR122" s="1" t="s">
        <v>424</v>
      </c>
      <c r="CS122" s="1" t="s">
        <v>424</v>
      </c>
      <c r="CT122" s="1" t="s">
        <v>424</v>
      </c>
      <c r="CU122" s="1" t="s">
        <v>424</v>
      </c>
      <c r="CV122" s="1" t="s">
        <v>424</v>
      </c>
      <c r="CW122" s="1" t="s">
        <v>424</v>
      </c>
      <c r="CX122" s="1" t="s">
        <v>424</v>
      </c>
      <c r="CY122" s="1" t="s">
        <v>424</v>
      </c>
      <c r="CZ122" s="1" t="s">
        <v>424</v>
      </c>
      <c r="DA122" s="1" t="s">
        <v>424</v>
      </c>
      <c r="DB122" s="1" t="s">
        <v>424</v>
      </c>
      <c r="DC122" s="1" t="s">
        <v>424</v>
      </c>
      <c r="DD122" s="1" t="s">
        <v>424</v>
      </c>
      <c r="DE122" s="1" t="s">
        <v>424</v>
      </c>
      <c r="DF122" s="1" t="s">
        <v>424</v>
      </c>
      <c r="DG122" s="1" t="s">
        <v>424</v>
      </c>
      <c r="DH122" s="1" t="s">
        <v>424</v>
      </c>
      <c r="DI122" s="1" t="s">
        <v>424</v>
      </c>
      <c r="DJ122" s="1" t="s">
        <v>424</v>
      </c>
      <c r="DK122" s="1" t="s">
        <v>424</v>
      </c>
      <c r="DL122" s="1" t="s">
        <v>424</v>
      </c>
      <c r="DM122" s="1" t="s">
        <v>424</v>
      </c>
      <c r="DN122" s="1" t="s">
        <v>424</v>
      </c>
      <c r="DO122" s="1" t="s">
        <v>424</v>
      </c>
      <c r="DP122" s="1" t="s">
        <v>424</v>
      </c>
      <c r="DW122" s="1">
        <v>0</v>
      </c>
      <c r="DX122" s="1" t="s">
        <v>424</v>
      </c>
    </row>
    <row r="123" spans="1:128" x14ac:dyDescent="0.2">
      <c r="A123" s="2" t="s">
        <v>424</v>
      </c>
      <c r="B123" s="1" t="s">
        <v>424</v>
      </c>
      <c r="C123" s="1" t="s">
        <v>424</v>
      </c>
      <c r="D123" s="1" t="s">
        <v>424</v>
      </c>
      <c r="E123" s="1" t="s">
        <v>424</v>
      </c>
      <c r="F123" s="1" t="s">
        <v>424</v>
      </c>
      <c r="G123" s="1" t="s">
        <v>424</v>
      </c>
      <c r="H123" s="1" t="s">
        <v>424</v>
      </c>
      <c r="I123" s="1" t="s">
        <v>424</v>
      </c>
      <c r="J123" s="1" t="s">
        <v>424</v>
      </c>
      <c r="K123" s="1" t="s">
        <v>424</v>
      </c>
      <c r="L123" s="1" t="s">
        <v>424</v>
      </c>
      <c r="M123" s="1" t="s">
        <v>424</v>
      </c>
      <c r="N123" s="1" t="s">
        <v>424</v>
      </c>
      <c r="O123" s="1" t="s">
        <v>424</v>
      </c>
      <c r="P123" s="1" t="s">
        <v>424</v>
      </c>
      <c r="Q123" s="1" t="s">
        <v>424</v>
      </c>
      <c r="R123" s="1" t="s">
        <v>424</v>
      </c>
      <c r="S123" s="1" t="s">
        <v>424</v>
      </c>
      <c r="T123" s="1" t="s">
        <v>424</v>
      </c>
      <c r="U123" s="1" t="s">
        <v>424</v>
      </c>
      <c r="V123" s="1" t="s">
        <v>424</v>
      </c>
      <c r="W123" s="1" t="s">
        <v>424</v>
      </c>
      <c r="X123" s="1" t="s">
        <v>424</v>
      </c>
      <c r="Y123" s="1" t="s">
        <v>424</v>
      </c>
      <c r="Z123" s="1" t="s">
        <v>424</v>
      </c>
      <c r="AB123" s="1" t="s">
        <v>424</v>
      </c>
      <c r="AC123" s="1" t="s">
        <v>424</v>
      </c>
      <c r="AD123" s="1" t="s">
        <v>424</v>
      </c>
      <c r="AE123" s="1" t="s">
        <v>424</v>
      </c>
      <c r="AF123" s="1" t="s">
        <v>424</v>
      </c>
      <c r="AG123" s="1" t="s">
        <v>424</v>
      </c>
      <c r="AH123" s="1" t="s">
        <v>424</v>
      </c>
      <c r="AI123" s="1" t="s">
        <v>424</v>
      </c>
      <c r="AJ123" s="1" t="s">
        <v>424</v>
      </c>
      <c r="AK123" s="1" t="s">
        <v>424</v>
      </c>
      <c r="AL123" s="1" t="s">
        <v>424</v>
      </c>
      <c r="AM123" s="1" t="s">
        <v>424</v>
      </c>
      <c r="AN123" s="1" t="s">
        <v>424</v>
      </c>
      <c r="AO123" s="1" t="s">
        <v>424</v>
      </c>
      <c r="AP123" s="1" t="s">
        <v>424</v>
      </c>
      <c r="AQ123" s="1" t="s">
        <v>424</v>
      </c>
      <c r="AR123" s="1" t="s">
        <v>424</v>
      </c>
      <c r="AS123" s="1" t="s">
        <v>424</v>
      </c>
      <c r="AT123" s="1" t="s">
        <v>424</v>
      </c>
      <c r="AU123" s="1" t="s">
        <v>424</v>
      </c>
      <c r="AV123" s="1" t="s">
        <v>424</v>
      </c>
      <c r="AW123" s="1" t="s">
        <v>424</v>
      </c>
      <c r="AX123" s="1" t="s">
        <v>424</v>
      </c>
      <c r="AY123" s="1" t="s">
        <v>424</v>
      </c>
      <c r="AZ123" s="1" t="s">
        <v>424</v>
      </c>
      <c r="BA123" s="1" t="s">
        <v>424</v>
      </c>
      <c r="BB123" s="1" t="s">
        <v>424</v>
      </c>
      <c r="BC123" s="1" t="s">
        <v>424</v>
      </c>
      <c r="BD123" s="1" t="s">
        <v>424</v>
      </c>
      <c r="BE123" s="1" t="s">
        <v>424</v>
      </c>
      <c r="BF123" s="1" t="s">
        <v>424</v>
      </c>
      <c r="BG123" s="1" t="s">
        <v>424</v>
      </c>
      <c r="BH123" s="1" t="s">
        <v>424</v>
      </c>
      <c r="BI123" s="1" t="s">
        <v>424</v>
      </c>
      <c r="BJ123" s="1" t="s">
        <v>424</v>
      </c>
      <c r="BK123" s="1" t="s">
        <v>424</v>
      </c>
      <c r="BL123" s="1" t="s">
        <v>424</v>
      </c>
      <c r="BM123" s="1" t="s">
        <v>424</v>
      </c>
      <c r="BN123" s="1" t="s">
        <v>424</v>
      </c>
      <c r="BO123" s="1" t="s">
        <v>424</v>
      </c>
      <c r="BP123" s="1" t="s">
        <v>424</v>
      </c>
      <c r="BQ123" s="1" t="s">
        <v>424</v>
      </c>
      <c r="BR123" s="1" t="s">
        <v>424</v>
      </c>
      <c r="BS123" s="1" t="s">
        <v>424</v>
      </c>
      <c r="BT123" s="1" t="s">
        <v>424</v>
      </c>
      <c r="BU123" s="1" t="s">
        <v>424</v>
      </c>
      <c r="BV123" s="1" t="s">
        <v>424</v>
      </c>
      <c r="BW123" s="1" t="s">
        <v>424</v>
      </c>
      <c r="BX123" s="1" t="s">
        <v>424</v>
      </c>
      <c r="BY123" s="1" t="s">
        <v>424</v>
      </c>
      <c r="BZ123" s="1" t="s">
        <v>424</v>
      </c>
      <c r="CA123" s="1" t="s">
        <v>424</v>
      </c>
      <c r="CB123" s="1" t="s">
        <v>424</v>
      </c>
      <c r="CC123" s="1" t="s">
        <v>424</v>
      </c>
      <c r="CD123" s="1" t="s">
        <v>424</v>
      </c>
      <c r="CE123" s="1" t="s">
        <v>424</v>
      </c>
      <c r="CF123" s="1" t="s">
        <v>424</v>
      </c>
      <c r="CG123" s="1" t="s">
        <v>424</v>
      </c>
      <c r="CH123" s="1" t="s">
        <v>424</v>
      </c>
      <c r="CI123" s="1" t="s">
        <v>424</v>
      </c>
      <c r="CJ123" s="1" t="s">
        <v>424</v>
      </c>
      <c r="CK123" s="1" t="s">
        <v>424</v>
      </c>
      <c r="CL123" s="1" t="s">
        <v>424</v>
      </c>
      <c r="CM123" s="1" t="s">
        <v>424</v>
      </c>
      <c r="CN123" s="1" t="s">
        <v>424</v>
      </c>
      <c r="CO123" s="1" t="s">
        <v>424</v>
      </c>
      <c r="CP123" s="1" t="s">
        <v>424</v>
      </c>
      <c r="CQ123" s="1" t="s">
        <v>424</v>
      </c>
      <c r="CR123" s="1" t="s">
        <v>424</v>
      </c>
      <c r="CS123" s="1" t="s">
        <v>424</v>
      </c>
      <c r="CT123" s="1" t="s">
        <v>424</v>
      </c>
      <c r="CU123" s="1" t="s">
        <v>424</v>
      </c>
      <c r="CV123" s="1" t="s">
        <v>424</v>
      </c>
      <c r="CW123" s="1" t="s">
        <v>424</v>
      </c>
      <c r="CX123" s="1" t="s">
        <v>424</v>
      </c>
      <c r="CY123" s="1" t="s">
        <v>424</v>
      </c>
      <c r="CZ123" s="1" t="s">
        <v>424</v>
      </c>
      <c r="DA123" s="1" t="s">
        <v>424</v>
      </c>
      <c r="DB123" s="1" t="s">
        <v>424</v>
      </c>
      <c r="DC123" s="1" t="s">
        <v>424</v>
      </c>
      <c r="DD123" s="1" t="s">
        <v>424</v>
      </c>
      <c r="DE123" s="1" t="s">
        <v>424</v>
      </c>
      <c r="DF123" s="1" t="s">
        <v>424</v>
      </c>
      <c r="DG123" s="1" t="s">
        <v>424</v>
      </c>
      <c r="DH123" s="1" t="s">
        <v>424</v>
      </c>
      <c r="DI123" s="1" t="s">
        <v>424</v>
      </c>
      <c r="DJ123" s="1" t="s">
        <v>424</v>
      </c>
      <c r="DK123" s="1" t="s">
        <v>424</v>
      </c>
      <c r="DL123" s="1" t="s">
        <v>424</v>
      </c>
      <c r="DM123" s="1" t="s">
        <v>424</v>
      </c>
      <c r="DN123" s="1" t="s">
        <v>424</v>
      </c>
      <c r="DO123" s="1" t="s">
        <v>424</v>
      </c>
      <c r="DP123" s="1" t="s">
        <v>424</v>
      </c>
      <c r="DQ123" s="1" t="s">
        <v>423</v>
      </c>
      <c r="DR123" s="1" t="s">
        <v>424</v>
      </c>
      <c r="DW123" s="1">
        <v>0</v>
      </c>
      <c r="DX123" s="1" t="s">
        <v>424</v>
      </c>
    </row>
    <row r="124" spans="1:128" x14ac:dyDescent="0.2">
      <c r="A124" s="2"/>
      <c r="DW124" s="1">
        <v>0</v>
      </c>
      <c r="DX124" s="1">
        <v>0</v>
      </c>
    </row>
    <row r="125" spans="1:128" x14ac:dyDescent="0.2">
      <c r="A125" s="2" t="s">
        <v>444</v>
      </c>
      <c r="B125" s="1">
        <v>376.2</v>
      </c>
      <c r="C125" s="1">
        <v>48</v>
      </c>
      <c r="D125" s="1">
        <v>1482</v>
      </c>
      <c r="E125" s="1">
        <v>132</v>
      </c>
      <c r="F125" s="1">
        <v>1741.22</v>
      </c>
      <c r="G125" s="1">
        <v>24</v>
      </c>
      <c r="H125" s="1">
        <v>142.08000000000001</v>
      </c>
      <c r="I125" s="1">
        <v>121</v>
      </c>
      <c r="J125" s="1">
        <v>697.2</v>
      </c>
      <c r="K125" s="1">
        <v>260</v>
      </c>
      <c r="L125" s="1">
        <v>22.4</v>
      </c>
      <c r="M125" s="1">
        <v>0</v>
      </c>
      <c r="N125" s="1">
        <v>264.55</v>
      </c>
      <c r="O125" s="1">
        <v>109.52</v>
      </c>
      <c r="P125" s="1">
        <v>207.2</v>
      </c>
      <c r="Q125" s="1">
        <v>389.76</v>
      </c>
      <c r="R125" s="1">
        <v>204</v>
      </c>
      <c r="S125" s="1">
        <v>14875.84</v>
      </c>
      <c r="T125" s="1">
        <v>487.8</v>
      </c>
      <c r="U125" s="1">
        <v>494.88</v>
      </c>
      <c r="V125" s="1">
        <v>78.239999999999995</v>
      </c>
      <c r="W125" s="1">
        <v>49.2</v>
      </c>
      <c r="X125" s="1">
        <v>666</v>
      </c>
      <c r="Y125" s="1">
        <v>1052.28</v>
      </c>
      <c r="Z125" s="1">
        <v>0</v>
      </c>
      <c r="AA125" s="1">
        <v>1107.68</v>
      </c>
      <c r="AB125" s="1">
        <v>361.68</v>
      </c>
      <c r="AC125" s="1">
        <v>83.039999999999992</v>
      </c>
      <c r="AD125" s="1">
        <v>1026</v>
      </c>
      <c r="AE125" s="1">
        <v>34.799999999999997</v>
      </c>
      <c r="AF125" s="1">
        <v>109.76</v>
      </c>
      <c r="AG125" s="1">
        <v>393.96</v>
      </c>
      <c r="AH125" s="1">
        <v>95.2</v>
      </c>
      <c r="AI125" s="1">
        <v>1838.4</v>
      </c>
      <c r="AJ125" s="1">
        <v>806.4</v>
      </c>
      <c r="AK125" s="1">
        <v>11.6</v>
      </c>
      <c r="AL125" s="1">
        <v>424.12</v>
      </c>
      <c r="AM125" s="1">
        <v>4014</v>
      </c>
      <c r="AN125" s="1">
        <v>0</v>
      </c>
      <c r="AO125" s="1">
        <v>1914</v>
      </c>
      <c r="AP125" s="1">
        <v>15.6</v>
      </c>
      <c r="AQ125" s="1">
        <v>570.40000000000009</v>
      </c>
      <c r="AR125" s="1">
        <v>200.72</v>
      </c>
      <c r="AS125" s="1">
        <v>46.9</v>
      </c>
      <c r="AT125" s="1">
        <v>83.3</v>
      </c>
      <c r="AU125" s="1">
        <v>7.6</v>
      </c>
      <c r="AV125" s="1">
        <v>0</v>
      </c>
      <c r="AW125" s="1">
        <v>0</v>
      </c>
      <c r="AX125" s="1">
        <v>0</v>
      </c>
      <c r="AY125" s="1">
        <v>1521.375</v>
      </c>
      <c r="AZ125" s="1">
        <v>106.5</v>
      </c>
      <c r="BA125" s="1">
        <v>818</v>
      </c>
      <c r="BB125" s="1">
        <v>2499.4</v>
      </c>
      <c r="BC125" s="1">
        <v>216</v>
      </c>
      <c r="BD125" s="1">
        <v>534</v>
      </c>
      <c r="BE125" s="1">
        <v>93</v>
      </c>
      <c r="BF125" s="1">
        <v>90.4</v>
      </c>
      <c r="BG125" s="1">
        <v>96</v>
      </c>
      <c r="BH125" s="1">
        <v>188.4</v>
      </c>
      <c r="BI125" s="1">
        <v>59</v>
      </c>
      <c r="BJ125" s="1">
        <v>560</v>
      </c>
      <c r="BK125" s="1">
        <v>30</v>
      </c>
      <c r="BL125" s="1">
        <v>45</v>
      </c>
      <c r="BM125" s="1">
        <v>749</v>
      </c>
      <c r="BN125" s="1">
        <v>55.5</v>
      </c>
      <c r="BO125" s="1">
        <v>5029.8</v>
      </c>
      <c r="BP125" s="1">
        <v>292.8</v>
      </c>
      <c r="BQ125" s="1">
        <v>63</v>
      </c>
      <c r="BR125" s="1">
        <v>343.2</v>
      </c>
      <c r="BS125" s="1">
        <v>56</v>
      </c>
      <c r="BT125" s="1">
        <v>288</v>
      </c>
      <c r="BU125" s="1">
        <v>332.4</v>
      </c>
      <c r="BV125" s="1">
        <v>600</v>
      </c>
      <c r="BW125" s="1">
        <v>950</v>
      </c>
      <c r="BX125" s="1">
        <v>393</v>
      </c>
      <c r="BY125" s="1">
        <v>414</v>
      </c>
      <c r="BZ125" s="1">
        <v>78.84</v>
      </c>
      <c r="CA125" s="1">
        <v>130.19999999999999</v>
      </c>
      <c r="CB125" s="1">
        <v>18.3</v>
      </c>
      <c r="CC125" s="1">
        <v>0</v>
      </c>
      <c r="CD125" s="1">
        <v>1305</v>
      </c>
      <c r="CE125" s="1">
        <v>5689.2</v>
      </c>
      <c r="CF125" s="1">
        <v>288</v>
      </c>
      <c r="CG125" s="1">
        <v>1825.2</v>
      </c>
      <c r="CH125" s="1">
        <v>310.5</v>
      </c>
      <c r="CI125" s="1">
        <v>8.4</v>
      </c>
      <c r="CJ125" s="1">
        <v>27.6</v>
      </c>
      <c r="CK125" s="1">
        <v>0</v>
      </c>
      <c r="CL125" s="1">
        <v>109.6</v>
      </c>
      <c r="CM125" s="1">
        <v>139.6</v>
      </c>
      <c r="CN125" s="1">
        <v>113.2</v>
      </c>
      <c r="CO125" s="1">
        <v>39</v>
      </c>
      <c r="CP125" s="1">
        <v>169</v>
      </c>
      <c r="CQ125" s="1">
        <v>72</v>
      </c>
      <c r="CR125" s="1">
        <v>102</v>
      </c>
      <c r="CS125" s="1">
        <v>82.8</v>
      </c>
      <c r="CT125" s="1">
        <v>350.4</v>
      </c>
      <c r="CU125" s="1">
        <v>1755</v>
      </c>
      <c r="CV125" s="1">
        <v>96</v>
      </c>
      <c r="CW125" s="1">
        <v>452.88</v>
      </c>
      <c r="CX125" s="1">
        <v>86.4</v>
      </c>
      <c r="CY125" s="1">
        <v>902.88</v>
      </c>
      <c r="CZ125" s="1">
        <v>131.4</v>
      </c>
      <c r="DA125" s="1">
        <v>797.25</v>
      </c>
      <c r="DB125" s="1">
        <v>3049.75</v>
      </c>
      <c r="DC125" s="1">
        <v>1584</v>
      </c>
      <c r="DD125" s="1">
        <v>528</v>
      </c>
      <c r="DE125" s="1">
        <v>18</v>
      </c>
      <c r="DF125" s="1">
        <v>1650</v>
      </c>
      <c r="DG125" s="1">
        <v>10.5</v>
      </c>
      <c r="DH125" s="1">
        <v>120</v>
      </c>
      <c r="DI125" s="1">
        <v>167.6</v>
      </c>
      <c r="DJ125" s="1">
        <v>489</v>
      </c>
      <c r="DK125" s="1">
        <v>778</v>
      </c>
      <c r="DL125" s="1">
        <v>114</v>
      </c>
      <c r="DM125" s="1">
        <v>94.5</v>
      </c>
      <c r="DN125" s="1">
        <v>97.5</v>
      </c>
      <c r="DO125" s="1">
        <v>444</v>
      </c>
      <c r="DP125" s="1">
        <v>888</v>
      </c>
      <c r="DQ125" s="1">
        <v>0</v>
      </c>
      <c r="DR125" s="1">
        <v>0</v>
      </c>
      <c r="DV125" s="1">
        <v>0</v>
      </c>
      <c r="DW125" s="1">
        <v>78607.805000000008</v>
      </c>
      <c r="DX125" s="1" t="s">
        <v>444</v>
      </c>
    </row>
    <row r="126" spans="1:128" x14ac:dyDescent="0.2">
      <c r="A126" s="2" t="s">
        <v>445</v>
      </c>
      <c r="B126" s="1">
        <v>117.5625</v>
      </c>
      <c r="C126" s="1">
        <v>16</v>
      </c>
      <c r="D126" s="1">
        <v>494</v>
      </c>
      <c r="E126" s="1">
        <v>44</v>
      </c>
      <c r="F126" s="1">
        <v>588.25</v>
      </c>
      <c r="G126" s="1">
        <v>4</v>
      </c>
      <c r="H126" s="1">
        <v>45.980582524271838</v>
      </c>
      <c r="I126" s="1">
        <v>40.333333333333343</v>
      </c>
      <c r="J126" s="1">
        <v>311.25</v>
      </c>
      <c r="K126" s="1">
        <v>112.06896551724139</v>
      </c>
      <c r="L126" s="1">
        <v>9.6551724137931032</v>
      </c>
      <c r="M126" s="1">
        <v>0</v>
      </c>
      <c r="N126" s="1">
        <v>88.183333333333337</v>
      </c>
      <c r="O126" s="1">
        <v>37.000000000000007</v>
      </c>
      <c r="P126" s="1">
        <v>69.066666666666663</v>
      </c>
      <c r="Q126" s="1">
        <v>174</v>
      </c>
      <c r="R126" s="1">
        <v>85.355648535564853</v>
      </c>
      <c r="S126" s="1">
        <v>6640.9999999999991</v>
      </c>
      <c r="T126" s="1">
        <v>270.99999999999989</v>
      </c>
      <c r="U126" s="1">
        <v>412.4</v>
      </c>
      <c r="V126" s="1">
        <v>57.955555555555549</v>
      </c>
      <c r="W126" s="1">
        <v>36.444444444444443</v>
      </c>
      <c r="X126" s="1">
        <v>482.60869565217388</v>
      </c>
      <c r="Y126" s="1">
        <v>474.00000000000011</v>
      </c>
      <c r="Z126" s="1">
        <v>0</v>
      </c>
      <c r="AA126" s="1">
        <v>301</v>
      </c>
      <c r="AB126" s="1">
        <v>301.39999999999998</v>
      </c>
      <c r="AC126" s="1">
        <v>61.511111111111099</v>
      </c>
      <c r="AD126" s="1">
        <v>855</v>
      </c>
      <c r="AE126" s="1">
        <v>25.777777777777779</v>
      </c>
      <c r="AF126" s="1">
        <v>44.8</v>
      </c>
      <c r="AG126" s="1">
        <v>175.875</v>
      </c>
      <c r="AH126" s="1">
        <v>42.5</v>
      </c>
      <c r="AI126" s="1">
        <v>191.5</v>
      </c>
      <c r="AJ126" s="1">
        <v>399.20792079207922</v>
      </c>
      <c r="AK126" s="1">
        <v>1.208333333333333</v>
      </c>
      <c r="AL126" s="1">
        <v>115.25</v>
      </c>
      <c r="AM126" s="1">
        <v>2230</v>
      </c>
      <c r="AN126" s="1">
        <v>0</v>
      </c>
      <c r="AO126" s="1">
        <v>319</v>
      </c>
      <c r="AP126" s="1">
        <v>11.555555555555561</v>
      </c>
      <c r="AQ126" s="1">
        <v>62.000000000000007</v>
      </c>
      <c r="AR126" s="1">
        <v>96.5</v>
      </c>
      <c r="AS126" s="1">
        <v>24.175257731958759</v>
      </c>
      <c r="AT126" s="1">
        <v>42.938144329896907</v>
      </c>
      <c r="AU126" s="1">
        <v>3.9175257731958761</v>
      </c>
      <c r="AV126" s="1">
        <v>0</v>
      </c>
      <c r="AW126" s="1">
        <v>0</v>
      </c>
      <c r="AX126" s="1">
        <v>0</v>
      </c>
      <c r="AY126" s="1">
        <v>1521.375</v>
      </c>
      <c r="AZ126" s="1">
        <v>106.5</v>
      </c>
      <c r="BA126" s="1">
        <v>818</v>
      </c>
      <c r="BB126" s="1">
        <v>3124.25</v>
      </c>
      <c r="BC126" s="1">
        <v>180</v>
      </c>
      <c r="BD126" s="1">
        <v>356</v>
      </c>
      <c r="BE126" s="1">
        <v>62</v>
      </c>
      <c r="BF126" s="1">
        <v>57.579617834394902</v>
      </c>
      <c r="BG126" s="1">
        <v>62.337662337662337</v>
      </c>
      <c r="BH126" s="1">
        <v>157</v>
      </c>
      <c r="BI126" s="1">
        <v>30.569948186528499</v>
      </c>
      <c r="BJ126" s="1">
        <v>560</v>
      </c>
      <c r="BK126" s="1">
        <v>30</v>
      </c>
      <c r="BL126" s="1">
        <v>28.125</v>
      </c>
      <c r="BM126" s="1">
        <v>749</v>
      </c>
      <c r="BN126" s="1">
        <v>55.5</v>
      </c>
      <c r="BO126" s="1">
        <v>6287.25</v>
      </c>
      <c r="BP126" s="1">
        <v>186.49681528662421</v>
      </c>
      <c r="BQ126" s="1">
        <v>42</v>
      </c>
      <c r="BR126" s="1">
        <v>286</v>
      </c>
      <c r="BS126" s="1">
        <v>29.015544041450781</v>
      </c>
      <c r="BT126" s="1">
        <v>187.012987012987</v>
      </c>
      <c r="BU126" s="1">
        <v>277</v>
      </c>
      <c r="BV126" s="1">
        <v>400</v>
      </c>
      <c r="BW126" s="1">
        <v>633.33333333333337</v>
      </c>
      <c r="BX126" s="1">
        <v>131</v>
      </c>
      <c r="BY126" s="1">
        <v>291.54929577464787</v>
      </c>
      <c r="BZ126" s="1">
        <v>73</v>
      </c>
      <c r="CA126" s="1">
        <v>155</v>
      </c>
      <c r="CB126" s="1">
        <v>10.16666666666667</v>
      </c>
      <c r="CC126" s="1">
        <v>0</v>
      </c>
      <c r="CD126" s="1">
        <v>435</v>
      </c>
      <c r="CE126" s="1">
        <v>4741</v>
      </c>
      <c r="CF126" s="1">
        <v>240</v>
      </c>
      <c r="CG126" s="1">
        <v>1690</v>
      </c>
      <c r="CH126" s="1">
        <v>207</v>
      </c>
      <c r="CI126" s="1">
        <v>5.915492957746479</v>
      </c>
      <c r="CJ126" s="1">
        <v>19.43661971830986</v>
      </c>
      <c r="CK126" s="1">
        <v>0</v>
      </c>
      <c r="CL126" s="1">
        <v>77.183098591549296</v>
      </c>
      <c r="CM126" s="1">
        <v>98.309859154929583</v>
      </c>
      <c r="CN126" s="1">
        <v>79.718309859154942</v>
      </c>
      <c r="CO126" s="1">
        <v>26</v>
      </c>
      <c r="CP126" s="1">
        <v>56.333333333333343</v>
      </c>
      <c r="CQ126" s="1">
        <v>41.860465116279073</v>
      </c>
      <c r="CR126" s="1">
        <v>34</v>
      </c>
      <c r="CS126" s="1">
        <v>58.309859154929583</v>
      </c>
      <c r="CT126" s="1">
        <v>292</v>
      </c>
      <c r="CU126" s="1">
        <v>1625</v>
      </c>
      <c r="CV126" s="1">
        <v>80</v>
      </c>
      <c r="CW126" s="1">
        <v>419.33333333333331</v>
      </c>
      <c r="CX126" s="1">
        <v>80</v>
      </c>
      <c r="CY126" s="1">
        <v>835.99999999999989</v>
      </c>
      <c r="CZ126" s="1">
        <v>121.6666666666667</v>
      </c>
      <c r="DA126" s="1">
        <v>531.5</v>
      </c>
      <c r="DB126" s="1">
        <v>2033.166666666667</v>
      </c>
      <c r="DC126" s="1">
        <v>528</v>
      </c>
      <c r="DD126" s="1">
        <v>352</v>
      </c>
      <c r="DE126" s="1">
        <v>12.67605633802817</v>
      </c>
      <c r="DF126" s="1">
        <v>1100</v>
      </c>
      <c r="DG126" s="1">
        <v>7</v>
      </c>
      <c r="DH126" s="1">
        <v>40</v>
      </c>
      <c r="DI126" s="1">
        <v>118.0281690140845</v>
      </c>
      <c r="DJ126" s="1">
        <v>163</v>
      </c>
      <c r="DK126" s="1">
        <v>129.66666666666671</v>
      </c>
      <c r="DL126" s="1">
        <v>38</v>
      </c>
      <c r="DM126" s="1">
        <v>31.5</v>
      </c>
      <c r="DN126" s="1">
        <v>32.5</v>
      </c>
      <c r="DO126" s="1">
        <v>74</v>
      </c>
      <c r="DP126" s="1">
        <v>148</v>
      </c>
      <c r="DQ126" s="1">
        <v>0</v>
      </c>
      <c r="DR126" s="1">
        <v>0</v>
      </c>
      <c r="DV126" s="1">
        <v>0</v>
      </c>
      <c r="DW126" s="1">
        <v>49407.39799142725</v>
      </c>
      <c r="DX126" s="1" t="s">
        <v>445</v>
      </c>
    </row>
    <row r="127" spans="1:128" x14ac:dyDescent="0.2">
      <c r="A127" s="2"/>
      <c r="DW127" s="1">
        <v>0</v>
      </c>
    </row>
    <row r="128" spans="1:128" x14ac:dyDescent="0.2">
      <c r="A128" s="2" t="s">
        <v>446</v>
      </c>
      <c r="B128" s="1">
        <v>211.8</v>
      </c>
      <c r="C128" s="1">
        <v>-48</v>
      </c>
      <c r="D128" s="1">
        <v>-1275</v>
      </c>
      <c r="E128" s="1">
        <v>-132</v>
      </c>
      <c r="F128" s="1">
        <v>-1048.58</v>
      </c>
      <c r="G128" s="1">
        <v>-24</v>
      </c>
      <c r="H128" s="1">
        <v>-142.08000000000001</v>
      </c>
      <c r="I128" s="1">
        <v>-91</v>
      </c>
      <c r="J128" s="1">
        <v>-157.36000000000001</v>
      </c>
      <c r="K128" s="1">
        <v>-226.4</v>
      </c>
      <c r="L128" s="1">
        <v>-22.4</v>
      </c>
      <c r="M128" s="1">
        <v>0</v>
      </c>
      <c r="N128" s="1">
        <v>-140.22999999999999</v>
      </c>
      <c r="O128" s="1">
        <v>-50.320000000000007</v>
      </c>
      <c r="P128" s="1">
        <v>-189.44</v>
      </c>
      <c r="Q128" s="1">
        <v>333.76</v>
      </c>
      <c r="R128" s="1">
        <v>-199.22</v>
      </c>
      <c r="S128" s="1">
        <v>-1305.92</v>
      </c>
      <c r="T128" s="1">
        <v>-406.8</v>
      </c>
      <c r="U128" s="1">
        <v>103.9200000000001</v>
      </c>
      <c r="V128" s="1">
        <v>21.36</v>
      </c>
      <c r="W128" s="1">
        <v>-13.2</v>
      </c>
      <c r="X128" s="1">
        <v>-661.2</v>
      </c>
      <c r="Y128" s="1">
        <v>-614.93999999999994</v>
      </c>
      <c r="Z128" s="1">
        <v>0</v>
      </c>
      <c r="AA128" s="1">
        <v>684.48</v>
      </c>
      <c r="AB128" s="1">
        <v>-232.08</v>
      </c>
      <c r="AC128" s="1">
        <v>-29.039999999999988</v>
      </c>
      <c r="AD128" s="1">
        <v>1.200000000000045</v>
      </c>
      <c r="AE128" s="1">
        <v>35.999999999999993</v>
      </c>
      <c r="AF128" s="1">
        <v>71.679999999999993</v>
      </c>
      <c r="AG128" s="1">
        <v>-205.8</v>
      </c>
      <c r="AH128" s="1">
        <v>19.039999999999988</v>
      </c>
      <c r="AI128" s="1">
        <v>43.199999999999818</v>
      </c>
      <c r="AJ128" s="1">
        <v>-797.4</v>
      </c>
      <c r="AK128" s="1">
        <v>-11.6</v>
      </c>
      <c r="AL128" s="1">
        <v>-122.36</v>
      </c>
      <c r="AM128" s="1">
        <v>-115.1999999999998</v>
      </c>
      <c r="AN128" s="1">
        <v>12.6</v>
      </c>
      <c r="AO128" s="1">
        <v>-1428</v>
      </c>
      <c r="AP128" s="1">
        <v>2.399999999999999</v>
      </c>
      <c r="AQ128" s="1">
        <v>-478.40000000000009</v>
      </c>
      <c r="AR128" s="1">
        <v>539.76</v>
      </c>
      <c r="AS128" s="1">
        <v>-15.7</v>
      </c>
      <c r="AT128" s="1">
        <v>1.7950000000000019</v>
      </c>
      <c r="AU128" s="1">
        <v>-4.3999999999999986</v>
      </c>
      <c r="AV128" s="1">
        <v>0</v>
      </c>
      <c r="AW128" s="1">
        <v>0</v>
      </c>
      <c r="AX128" s="1">
        <v>0</v>
      </c>
      <c r="AY128" s="1">
        <v>-59.375</v>
      </c>
      <c r="AZ128" s="1">
        <v>-106.5</v>
      </c>
      <c r="BA128" s="1">
        <v>-548</v>
      </c>
      <c r="BB128" s="1">
        <v>-1268.2</v>
      </c>
      <c r="BC128" s="1">
        <v>-214.8</v>
      </c>
      <c r="BD128" s="1">
        <v>-157.5</v>
      </c>
      <c r="BE128" s="1">
        <v>-66</v>
      </c>
      <c r="BF128" s="1">
        <v>-90.4</v>
      </c>
      <c r="BG128" s="1">
        <v>0</v>
      </c>
      <c r="BH128" s="1">
        <v>-44.400000000000013</v>
      </c>
      <c r="BI128" s="1">
        <v>-14</v>
      </c>
      <c r="BJ128" s="1">
        <v>-11</v>
      </c>
      <c r="BK128" s="1">
        <v>1</v>
      </c>
      <c r="BL128" s="1">
        <v>-11.4</v>
      </c>
      <c r="BM128" s="1">
        <v>246</v>
      </c>
      <c r="BN128" s="1">
        <v>-30.5</v>
      </c>
      <c r="BO128" s="1">
        <v>-4373.8</v>
      </c>
      <c r="BP128" s="1">
        <v>-286.39999999999998</v>
      </c>
      <c r="BQ128" s="1">
        <v>-63</v>
      </c>
      <c r="BR128" s="1">
        <v>-342</v>
      </c>
      <c r="BS128" s="1">
        <v>6</v>
      </c>
      <c r="BT128" s="1">
        <v>-117.6</v>
      </c>
      <c r="BU128" s="1">
        <v>-331.2</v>
      </c>
      <c r="BV128" s="1">
        <v>-586.5</v>
      </c>
      <c r="BW128" s="1">
        <v>-762.5</v>
      </c>
      <c r="BX128" s="1">
        <v>1464</v>
      </c>
      <c r="BY128" s="1">
        <v>42</v>
      </c>
      <c r="BZ128" s="1">
        <v>226.8</v>
      </c>
      <c r="CA128" s="1">
        <v>-78.960000000000008</v>
      </c>
      <c r="CB128" s="1">
        <v>-13.98</v>
      </c>
      <c r="CC128" s="1">
        <v>0</v>
      </c>
      <c r="CD128" s="1">
        <v>4149</v>
      </c>
      <c r="CE128" s="1">
        <v>4348.8</v>
      </c>
      <c r="CF128" s="1">
        <v>55.199999999999989</v>
      </c>
      <c r="CG128" s="1">
        <v>781.91999999999985</v>
      </c>
      <c r="CH128" s="1">
        <v>666</v>
      </c>
      <c r="CI128" s="1">
        <v>40.799999999999997</v>
      </c>
      <c r="CJ128" s="1">
        <v>7.1999999999999957</v>
      </c>
      <c r="CK128" s="1">
        <v>50.4</v>
      </c>
      <c r="CL128" s="1">
        <v>34.400000000000013</v>
      </c>
      <c r="CM128" s="1">
        <v>-48.399999999999991</v>
      </c>
      <c r="CN128" s="1">
        <v>-98.8</v>
      </c>
      <c r="CO128" s="1">
        <v>-16.5</v>
      </c>
      <c r="CP128" s="1">
        <v>-166</v>
      </c>
      <c r="CQ128" s="1">
        <v>-18</v>
      </c>
      <c r="CR128" s="1">
        <v>528</v>
      </c>
      <c r="CS128" s="1">
        <v>-82.8</v>
      </c>
      <c r="CT128" s="1">
        <v>-134.4</v>
      </c>
      <c r="CU128" s="1">
        <v>-23.740000000000009</v>
      </c>
      <c r="CV128" s="1">
        <v>-84</v>
      </c>
      <c r="CW128" s="1">
        <v>602.28000000000009</v>
      </c>
      <c r="CX128" s="1">
        <v>-82.080000000000013</v>
      </c>
      <c r="CY128" s="1">
        <v>-606.96</v>
      </c>
      <c r="CZ128" s="1">
        <v>65.16</v>
      </c>
      <c r="DA128" s="1">
        <v>722.25</v>
      </c>
      <c r="DB128" s="1">
        <v>2620.25</v>
      </c>
      <c r="DC128" s="1">
        <v>2262</v>
      </c>
      <c r="DD128" s="1">
        <v>-78</v>
      </c>
      <c r="DE128" s="1">
        <v>9.6000000000000014</v>
      </c>
      <c r="DF128" s="1">
        <v>1078.5</v>
      </c>
      <c r="DG128" s="1">
        <v>-3</v>
      </c>
      <c r="DH128" s="1">
        <v>2445</v>
      </c>
      <c r="DI128" s="1">
        <v>-93.199999999999989</v>
      </c>
      <c r="DJ128" s="1">
        <v>2454</v>
      </c>
      <c r="DK128" s="1">
        <v>2222</v>
      </c>
      <c r="DL128" s="1">
        <v>546</v>
      </c>
      <c r="DM128" s="1">
        <v>821.5</v>
      </c>
      <c r="DN128" s="1">
        <v>225.5</v>
      </c>
      <c r="DO128" s="1">
        <v>180</v>
      </c>
      <c r="DP128" s="1">
        <v>180</v>
      </c>
      <c r="DQ128" s="1">
        <v>0</v>
      </c>
      <c r="DR128" s="1">
        <v>0</v>
      </c>
      <c r="DS128" s="1">
        <v>0</v>
      </c>
      <c r="DU128" s="1">
        <v>0</v>
      </c>
      <c r="DV128" s="1">
        <v>0</v>
      </c>
      <c r="DW128" s="1">
        <v>9862.590000000002</v>
      </c>
      <c r="DX128" s="1" t="s">
        <v>446</v>
      </c>
    </row>
    <row r="129" spans="1:128" x14ac:dyDescent="0.2">
      <c r="A129" s="2"/>
    </row>
    <row r="130" spans="1:128" x14ac:dyDescent="0.2">
      <c r="A130" s="2" t="s">
        <v>447</v>
      </c>
      <c r="B130" s="1" t="s">
        <v>448</v>
      </c>
      <c r="Q130" s="1" t="s">
        <v>449</v>
      </c>
      <c r="AY130" s="1" t="s">
        <v>450</v>
      </c>
      <c r="BW130" s="1" t="s">
        <v>451</v>
      </c>
      <c r="CR130" s="1" t="s">
        <v>452</v>
      </c>
      <c r="DA130" s="1" t="s">
        <v>144</v>
      </c>
      <c r="DJ130" s="1" t="s">
        <v>453</v>
      </c>
      <c r="DX130" s="1" t="s">
        <v>447</v>
      </c>
    </row>
    <row r="131" spans="1:128" x14ac:dyDescent="0.2">
      <c r="A131" s="2" t="s">
        <v>454</v>
      </c>
      <c r="B131" s="1">
        <v>2091.08</v>
      </c>
      <c r="N131" s="1">
        <v>201.28</v>
      </c>
      <c r="Q131" s="1">
        <v>26673.09499999999</v>
      </c>
      <c r="AY131" s="1">
        <v>6197.1999999999989</v>
      </c>
      <c r="BW131" s="1">
        <v>22690.02</v>
      </c>
      <c r="CQ131" s="1">
        <v>54</v>
      </c>
      <c r="CR131" s="1">
        <v>4141.22</v>
      </c>
      <c r="DA131" s="1">
        <v>16888.5</v>
      </c>
      <c r="DJ131" s="1">
        <v>9534</v>
      </c>
      <c r="DW131" s="1">
        <v>88470.39499999999</v>
      </c>
      <c r="DX131" s="1" t="s">
        <v>454</v>
      </c>
    </row>
    <row r="132" spans="1:128" x14ac:dyDescent="0.2">
      <c r="A132" s="2" t="s">
        <v>455</v>
      </c>
      <c r="B132" s="1">
        <v>5046.0999999999995</v>
      </c>
      <c r="N132" s="1">
        <v>581.27</v>
      </c>
      <c r="Q132" s="1">
        <v>31443.16</v>
      </c>
      <c r="AY132" s="1">
        <v>14666.775</v>
      </c>
      <c r="BW132" s="1">
        <v>12008.64</v>
      </c>
      <c r="CQ132" s="1">
        <v>72</v>
      </c>
      <c r="CR132" s="1">
        <v>3959.76</v>
      </c>
      <c r="DA132" s="1">
        <v>7925.1</v>
      </c>
      <c r="DJ132" s="1">
        <v>2905</v>
      </c>
      <c r="DW132" s="1">
        <v>78607.805000000008</v>
      </c>
      <c r="DX132" s="1" t="s">
        <v>455</v>
      </c>
    </row>
    <row r="133" spans="1:128" x14ac:dyDescent="0.2">
      <c r="A133" s="2" t="s">
        <v>424</v>
      </c>
      <c r="DX133" s="1" t="s">
        <v>424</v>
      </c>
    </row>
    <row r="134" spans="1:128" x14ac:dyDescent="0.2">
      <c r="A134" s="2" t="s">
        <v>456</v>
      </c>
      <c r="V134" s="1">
        <v>99.6</v>
      </c>
      <c r="AR134" s="1">
        <v>740.48</v>
      </c>
      <c r="DA134" s="1">
        <v>16814.099999999999</v>
      </c>
      <c r="DJ134" s="1">
        <v>5943</v>
      </c>
      <c r="DQ134" s="1">
        <v>0</v>
      </c>
      <c r="DW134" s="1">
        <v>23597.18</v>
      </c>
      <c r="DX134" s="1" t="s">
        <v>456</v>
      </c>
    </row>
    <row r="135" spans="1:128" x14ac:dyDescent="0.2">
      <c r="A135" s="2"/>
    </row>
    <row r="136" spans="1:128" x14ac:dyDescent="0.2">
      <c r="A136" s="2" t="s">
        <v>457</v>
      </c>
      <c r="V136" s="1">
        <v>285.32</v>
      </c>
      <c r="AR136" s="1">
        <v>284.03142857142859</v>
      </c>
      <c r="DA136" s="1">
        <v>15440.392857142861</v>
      </c>
      <c r="DJ136" s="1">
        <v>1139.9047619047619</v>
      </c>
      <c r="DQ136" s="1">
        <v>0</v>
      </c>
      <c r="DW136" s="1">
        <v>17149.649047619048</v>
      </c>
      <c r="DX136" s="1" t="s">
        <v>457</v>
      </c>
    </row>
    <row r="137" spans="1:128" x14ac:dyDescent="0.2">
      <c r="A137" s="2"/>
    </row>
    <row r="138" spans="1:128" x14ac:dyDescent="0.2">
      <c r="A138" s="2" t="s">
        <v>458</v>
      </c>
      <c r="V138" s="1">
        <v>-185.72</v>
      </c>
      <c r="AR138" s="1">
        <v>456.44857142857143</v>
      </c>
      <c r="DA138" s="1">
        <v>1373.7071428571401</v>
      </c>
      <c r="DJ138" s="1">
        <v>4803.0952380952394</v>
      </c>
      <c r="DQ138" s="1">
        <v>0</v>
      </c>
      <c r="DX138" s="1" t="s">
        <v>458</v>
      </c>
    </row>
    <row r="139" spans="1:128" x14ac:dyDescent="0.2">
      <c r="A139" s="2"/>
    </row>
    <row r="140" spans="1:128" x14ac:dyDescent="0.2">
      <c r="A140" s="2"/>
      <c r="I140" s="1">
        <v>242</v>
      </c>
      <c r="Y140" s="1">
        <v>2104.56</v>
      </c>
      <c r="AA140" s="1">
        <v>2215.36</v>
      </c>
      <c r="AL140" s="1">
        <v>848.24</v>
      </c>
      <c r="AQ140" s="1">
        <v>1140.8</v>
      </c>
      <c r="AR140" s="1">
        <v>401.43999999999988</v>
      </c>
      <c r="AY140" s="1">
        <v>3042.75</v>
      </c>
      <c r="BA140" s="1">
        <v>1636</v>
      </c>
      <c r="BB140" s="1">
        <v>4998.8</v>
      </c>
      <c r="BL140" s="1">
        <v>90</v>
      </c>
      <c r="BM140" s="1">
        <v>1498</v>
      </c>
      <c r="BO140" s="1">
        <v>10059.6</v>
      </c>
      <c r="DA140" s="1">
        <v>1594.5</v>
      </c>
      <c r="DJ140" s="1">
        <v>978</v>
      </c>
      <c r="DQ140" s="1">
        <v>0</v>
      </c>
      <c r="DW140" s="1">
        <v>30850.05</v>
      </c>
    </row>
    <row r="141" spans="1:128" x14ac:dyDescent="0.2">
      <c r="A141" s="2" t="s">
        <v>459</v>
      </c>
      <c r="B141" s="1">
        <v>8303.5450000000001</v>
      </c>
      <c r="C141" s="1">
        <v>233.67500000000001</v>
      </c>
      <c r="D141" s="1">
        <v>3430</v>
      </c>
      <c r="E141" s="1">
        <v>303</v>
      </c>
      <c r="F141" s="1">
        <v>5494.5485714285714</v>
      </c>
      <c r="G141" s="1">
        <v>174</v>
      </c>
      <c r="H141" s="1">
        <v>500</v>
      </c>
      <c r="I141" s="1">
        <v>913.05250000000001</v>
      </c>
      <c r="J141" s="1">
        <v>2042.850666666666</v>
      </c>
      <c r="K141" s="1">
        <v>290.35000000000002</v>
      </c>
      <c r="L141" s="1">
        <v>68.703125</v>
      </c>
      <c r="M141" s="1">
        <v>0</v>
      </c>
      <c r="N141" s="1">
        <v>1542.3824999999999</v>
      </c>
      <c r="O141" s="1">
        <v>411.67124999999999</v>
      </c>
      <c r="P141" s="1">
        <v>765.1600000000002</v>
      </c>
      <c r="Q141" s="1">
        <v>951.44</v>
      </c>
      <c r="R141" s="1">
        <v>400</v>
      </c>
      <c r="S141" s="1">
        <v>33207.111666666671</v>
      </c>
      <c r="T141" s="1">
        <v>664.24910714285716</v>
      </c>
      <c r="U141" s="1">
        <v>2336.3649999999998</v>
      </c>
      <c r="V141" s="1">
        <v>1867.41</v>
      </c>
      <c r="W141" s="1">
        <v>70</v>
      </c>
      <c r="X141" s="1">
        <v>1100</v>
      </c>
      <c r="Y141" s="1">
        <v>2825.2537500000012</v>
      </c>
      <c r="Z141" s="1">
        <v>234.20999999999989</v>
      </c>
      <c r="AA141" s="1">
        <v>4357.4506666666684</v>
      </c>
      <c r="AB141" s="1">
        <v>828.51999999999975</v>
      </c>
      <c r="AC141" s="1">
        <v>167.04</v>
      </c>
      <c r="AD141" s="1">
        <v>2238.75</v>
      </c>
      <c r="AE141" s="1">
        <v>150</v>
      </c>
      <c r="AF141" s="1">
        <v>500</v>
      </c>
      <c r="AG141" s="1">
        <v>1701.722666666667</v>
      </c>
      <c r="AH141" s="1">
        <v>203.82600000000011</v>
      </c>
      <c r="AI141" s="1">
        <v>5314.65</v>
      </c>
      <c r="AJ141" s="1">
        <v>700</v>
      </c>
      <c r="AK141" s="1">
        <v>1915.2</v>
      </c>
      <c r="AL141" s="1">
        <v>1105.9549999999999</v>
      </c>
      <c r="AM141" s="1">
        <v>7500.8457142857133</v>
      </c>
      <c r="AN141" s="1">
        <v>178.2</v>
      </c>
      <c r="AO141" s="1">
        <v>3295.5</v>
      </c>
      <c r="AP141" s="1">
        <v>69.63</v>
      </c>
      <c r="AQ141" s="1">
        <v>1388.775000000001</v>
      </c>
      <c r="AR141" s="1">
        <v>375.37700000000001</v>
      </c>
      <c r="AS141" s="1">
        <v>97.663750000000007</v>
      </c>
      <c r="AT141" s="1">
        <v>104.265</v>
      </c>
      <c r="AU141" s="1">
        <v>40.521249999999988</v>
      </c>
      <c r="AV141" s="1">
        <v>0</v>
      </c>
      <c r="AW141" s="1">
        <v>0</v>
      </c>
      <c r="AX141" s="1">
        <v>0</v>
      </c>
      <c r="AY141" s="1">
        <v>4398.5706666666674</v>
      </c>
      <c r="AZ141" s="1">
        <v>491.37</v>
      </c>
      <c r="BA141" s="1">
        <v>826.78125</v>
      </c>
      <c r="BB141" s="1">
        <v>3187.9386904761909</v>
      </c>
      <c r="BC141" s="1">
        <v>642</v>
      </c>
      <c r="BD141" s="1">
        <v>1487</v>
      </c>
      <c r="BE141" s="1">
        <v>235.3125</v>
      </c>
      <c r="BF141" s="1">
        <v>252.9</v>
      </c>
      <c r="BG141" s="1">
        <v>320</v>
      </c>
      <c r="BH141" s="1">
        <v>300</v>
      </c>
      <c r="BI141" s="1">
        <v>170</v>
      </c>
      <c r="BJ141" s="1">
        <v>1288</v>
      </c>
      <c r="BK141" s="1">
        <v>114.64125</v>
      </c>
      <c r="BL141" s="1">
        <v>121.94166666666671</v>
      </c>
      <c r="BM141" s="1">
        <v>1989.8791666666671</v>
      </c>
      <c r="BN141" s="1">
        <v>168.875</v>
      </c>
      <c r="BO141" s="1">
        <v>6478.7184523809537</v>
      </c>
      <c r="BP141" s="1">
        <v>350</v>
      </c>
      <c r="BQ141" s="1">
        <v>189.15625</v>
      </c>
      <c r="BR141" s="1">
        <v>350</v>
      </c>
      <c r="BS141" s="1">
        <v>170</v>
      </c>
      <c r="BT141" s="1">
        <v>550</v>
      </c>
      <c r="BU141" s="1">
        <v>740</v>
      </c>
      <c r="BV141" s="1">
        <v>1192</v>
      </c>
      <c r="BW141" s="1">
        <v>2316.4437499999999</v>
      </c>
      <c r="BX141" s="1">
        <v>833.07500000000005</v>
      </c>
      <c r="BY141" s="1">
        <v>700</v>
      </c>
      <c r="BZ141" s="1">
        <v>734.44178571428574</v>
      </c>
      <c r="CA141" s="1">
        <v>111.75500000000019</v>
      </c>
      <c r="CB141" s="1">
        <v>385.36607142857139</v>
      </c>
      <c r="CC141" s="1">
        <v>0</v>
      </c>
      <c r="CD141" s="1">
        <v>5012</v>
      </c>
      <c r="CE141" s="1">
        <v>12848.09821428571</v>
      </c>
      <c r="CF141" s="1">
        <v>258</v>
      </c>
      <c r="CG141" s="1">
        <v>4015.2</v>
      </c>
      <c r="CH141" s="1">
        <v>1269.75</v>
      </c>
      <c r="CI141" s="1">
        <v>250</v>
      </c>
      <c r="CJ141" s="1">
        <v>200</v>
      </c>
      <c r="CK141" s="1">
        <v>255</v>
      </c>
      <c r="CL141" s="1">
        <v>810.36428571428587</v>
      </c>
      <c r="CM141" s="1">
        <v>621.80500000000006</v>
      </c>
      <c r="CN141" s="1">
        <v>917.90499999999997</v>
      </c>
      <c r="CO141" s="1">
        <v>87.6</v>
      </c>
      <c r="CP141" s="1">
        <v>525.6875</v>
      </c>
      <c r="CQ141" s="1">
        <v>150</v>
      </c>
      <c r="CR141" s="1">
        <v>531.4375</v>
      </c>
      <c r="CS141" s="1">
        <v>150</v>
      </c>
      <c r="CT141" s="1">
        <v>530.1500000000002</v>
      </c>
      <c r="CU141" s="1">
        <v>2845.395</v>
      </c>
      <c r="CV141" s="1">
        <v>113.85</v>
      </c>
      <c r="CW141" s="1">
        <v>1462.732</v>
      </c>
      <c r="CX141" s="1">
        <v>99.225000000000009</v>
      </c>
      <c r="CY141" s="1">
        <v>1654.0462500000001</v>
      </c>
      <c r="CZ141" s="1">
        <v>404.12249999999989</v>
      </c>
      <c r="DA141" s="1">
        <v>2044.9468750000001</v>
      </c>
      <c r="DB141" s="1">
        <v>7541.1336309523813</v>
      </c>
      <c r="DC141" s="1">
        <v>5475.4624999999996</v>
      </c>
      <c r="DD141" s="1">
        <v>1470.5</v>
      </c>
      <c r="DE141" s="1">
        <v>230</v>
      </c>
      <c r="DF141" s="1">
        <v>1908</v>
      </c>
      <c r="DG141" s="1">
        <v>54.6</v>
      </c>
      <c r="DH141" s="1">
        <v>574.76250000000005</v>
      </c>
      <c r="DI141" s="1">
        <v>600</v>
      </c>
      <c r="DJ141" s="1">
        <v>1421.25</v>
      </c>
      <c r="DK141" s="1">
        <v>1559.75</v>
      </c>
      <c r="DL141" s="1">
        <v>165.3125</v>
      </c>
      <c r="DM141" s="1">
        <v>141.125</v>
      </c>
      <c r="DN141" s="1">
        <v>58.5625</v>
      </c>
      <c r="DO141" s="1">
        <v>487.25</v>
      </c>
      <c r="DP141" s="1">
        <v>1005.75</v>
      </c>
      <c r="DQ141" s="1">
        <v>0</v>
      </c>
      <c r="DR141" s="1">
        <v>0</v>
      </c>
      <c r="DS141" s="1">
        <v>0</v>
      </c>
      <c r="DU141" s="1">
        <v>0</v>
      </c>
      <c r="DV141" s="1">
        <v>0</v>
      </c>
      <c r="DW141" s="1">
        <v>191209.8104404762</v>
      </c>
      <c r="DX141" s="1" t="s">
        <v>459</v>
      </c>
    </row>
    <row r="142" spans="1:128" x14ac:dyDescent="0.2">
      <c r="A142" s="2" t="s">
        <v>460</v>
      </c>
      <c r="DW142" s="1">
        <v>0</v>
      </c>
      <c r="DX142" s="1" t="s">
        <v>460</v>
      </c>
    </row>
    <row r="143" spans="1:128" x14ac:dyDescent="0.2">
      <c r="A143" s="2" t="s">
        <v>461</v>
      </c>
      <c r="B143" s="1">
        <v>5474.7</v>
      </c>
      <c r="C143" s="1">
        <v>0</v>
      </c>
      <c r="D143" s="1">
        <v>1620</v>
      </c>
      <c r="E143" s="1">
        <v>0</v>
      </c>
      <c r="F143" s="1">
        <v>1240.24</v>
      </c>
      <c r="G143" s="1">
        <v>0</v>
      </c>
      <c r="I143" s="1">
        <v>0</v>
      </c>
      <c r="J143" s="1">
        <v>159.04</v>
      </c>
      <c r="K143" s="1">
        <v>0</v>
      </c>
      <c r="L143" s="1">
        <v>0</v>
      </c>
      <c r="M143" s="1">
        <v>0</v>
      </c>
      <c r="N143" s="1">
        <v>26.64</v>
      </c>
      <c r="O143" s="1">
        <v>20.72</v>
      </c>
      <c r="P143" s="1">
        <v>14.8</v>
      </c>
      <c r="Q143" s="1">
        <v>0</v>
      </c>
      <c r="S143" s="1">
        <v>2873.92</v>
      </c>
      <c r="T143" s="1">
        <v>18</v>
      </c>
      <c r="U143" s="1">
        <v>121.2</v>
      </c>
      <c r="V143" s="1">
        <v>15.6</v>
      </c>
      <c r="Y143" s="1">
        <v>77.7</v>
      </c>
      <c r="Z143" s="1">
        <v>0</v>
      </c>
      <c r="AA143" s="1">
        <v>415.84</v>
      </c>
      <c r="AB143" s="1">
        <v>91.32</v>
      </c>
      <c r="AD143" s="1">
        <v>48</v>
      </c>
      <c r="AG143" s="1">
        <v>170.52</v>
      </c>
      <c r="AH143" s="1">
        <v>6.72</v>
      </c>
      <c r="AI143" s="1">
        <v>0</v>
      </c>
      <c r="AL143" s="1">
        <v>184</v>
      </c>
      <c r="AM143" s="1">
        <v>325.8</v>
      </c>
      <c r="AN143" s="1">
        <v>0</v>
      </c>
      <c r="AO143" s="1">
        <v>6</v>
      </c>
      <c r="AP143" s="1">
        <v>7.2</v>
      </c>
      <c r="AQ143" s="1">
        <v>0</v>
      </c>
      <c r="AR143" s="1">
        <v>49.92</v>
      </c>
      <c r="AS143" s="1">
        <v>2.85</v>
      </c>
      <c r="AU143" s="1">
        <v>0</v>
      </c>
      <c r="AV143" s="1">
        <v>0</v>
      </c>
      <c r="AW143" s="1">
        <v>0</v>
      </c>
      <c r="AX143" s="1">
        <v>0</v>
      </c>
      <c r="AY143" s="1">
        <v>161.25</v>
      </c>
      <c r="AZ143" s="1">
        <v>62</v>
      </c>
      <c r="BA143" s="1">
        <v>0</v>
      </c>
      <c r="BB143" s="1">
        <v>12</v>
      </c>
      <c r="BC143" s="1">
        <v>0</v>
      </c>
      <c r="BD143" s="1">
        <v>43.5</v>
      </c>
      <c r="BE143" s="1">
        <v>0</v>
      </c>
      <c r="BJ143" s="1">
        <v>18</v>
      </c>
      <c r="BK143" s="1">
        <v>1</v>
      </c>
      <c r="BL143" s="1">
        <v>1.6</v>
      </c>
      <c r="BM143" s="1">
        <v>219</v>
      </c>
      <c r="BN143" s="1">
        <v>3</v>
      </c>
      <c r="BO143" s="1">
        <v>74.400000000000006</v>
      </c>
      <c r="BQ143" s="1">
        <v>0</v>
      </c>
      <c r="BU143" s="1">
        <v>0</v>
      </c>
      <c r="BV143" s="1">
        <v>24</v>
      </c>
      <c r="BW143" s="1">
        <v>49.75</v>
      </c>
      <c r="BX143" s="1">
        <v>9</v>
      </c>
      <c r="BZ143" s="1">
        <v>108.18</v>
      </c>
      <c r="CA143" s="1">
        <v>1.68</v>
      </c>
      <c r="CB143" s="1">
        <v>1.8</v>
      </c>
      <c r="CC143" s="1">
        <v>0</v>
      </c>
      <c r="CD143" s="1">
        <v>1035</v>
      </c>
      <c r="CE143" s="1">
        <v>1299.5999999999999</v>
      </c>
      <c r="CF143" s="1">
        <v>0</v>
      </c>
      <c r="CG143" s="1">
        <v>75.599999999999994</v>
      </c>
      <c r="CH143" s="1">
        <v>43.5</v>
      </c>
      <c r="CK143" s="1">
        <v>0</v>
      </c>
      <c r="CO143" s="1">
        <v>0</v>
      </c>
      <c r="CP143" s="1">
        <v>51</v>
      </c>
      <c r="CR143" s="1">
        <v>15</v>
      </c>
      <c r="CT143" s="1">
        <v>1.2</v>
      </c>
      <c r="CU143" s="1">
        <v>43.2</v>
      </c>
      <c r="CV143" s="1">
        <v>0</v>
      </c>
      <c r="CW143" s="1">
        <v>164.16</v>
      </c>
      <c r="CX143" s="1">
        <v>0</v>
      </c>
      <c r="CY143" s="1">
        <v>31.32</v>
      </c>
      <c r="CZ143" s="1">
        <v>5.58</v>
      </c>
      <c r="DA143" s="1">
        <v>18.25</v>
      </c>
      <c r="DB143" s="1">
        <v>30</v>
      </c>
      <c r="DC143" s="1">
        <v>114</v>
      </c>
      <c r="DD143" s="1">
        <v>22.5</v>
      </c>
      <c r="DF143" s="1">
        <v>22.5</v>
      </c>
      <c r="DG143" s="1">
        <v>0</v>
      </c>
      <c r="DH143" s="1">
        <v>48</v>
      </c>
      <c r="DJ143" s="1">
        <v>36</v>
      </c>
      <c r="DK143" s="1">
        <v>12</v>
      </c>
      <c r="DO143" s="1">
        <v>6</v>
      </c>
      <c r="DP143" s="1">
        <v>12</v>
      </c>
      <c r="DW143" s="1">
        <v>16847.30000000001</v>
      </c>
      <c r="DX143" s="1" t="s">
        <v>461</v>
      </c>
    </row>
    <row r="144" spans="1:128" x14ac:dyDescent="0.2">
      <c r="A144" s="2" t="s">
        <v>462</v>
      </c>
      <c r="B144" s="1">
        <v>82.5</v>
      </c>
      <c r="C144" s="1">
        <v>30</v>
      </c>
      <c r="D144" s="1">
        <v>60</v>
      </c>
      <c r="E144" s="1">
        <v>33</v>
      </c>
      <c r="F144" s="1">
        <v>1133.68</v>
      </c>
      <c r="G144" s="1">
        <v>60</v>
      </c>
      <c r="I144" s="1">
        <v>253</v>
      </c>
      <c r="J144" s="1">
        <v>571.20000000000005</v>
      </c>
      <c r="K144" s="1">
        <v>36</v>
      </c>
      <c r="L144" s="1">
        <v>0</v>
      </c>
      <c r="M144" s="1">
        <v>0</v>
      </c>
      <c r="N144" s="1">
        <v>245.68</v>
      </c>
      <c r="O144" s="1">
        <v>59.2</v>
      </c>
      <c r="P144" s="1">
        <v>183.52</v>
      </c>
      <c r="Q144" s="1">
        <v>183.68</v>
      </c>
      <c r="S144" s="1">
        <v>5270.72</v>
      </c>
      <c r="T144" s="1">
        <v>68.400000000000006</v>
      </c>
      <c r="U144" s="1">
        <v>434.4</v>
      </c>
      <c r="V144" s="1">
        <v>690.48</v>
      </c>
      <c r="Y144" s="1">
        <v>517.26</v>
      </c>
      <c r="Z144" s="1">
        <v>31.08</v>
      </c>
      <c r="AA144" s="1">
        <v>1527.2</v>
      </c>
      <c r="AB144" s="1">
        <v>147.6</v>
      </c>
      <c r="AD144" s="1">
        <v>483.6</v>
      </c>
      <c r="AG144" s="1">
        <v>226.24</v>
      </c>
      <c r="AH144" s="1">
        <v>10.08</v>
      </c>
      <c r="AI144" s="1">
        <v>789.6</v>
      </c>
      <c r="AL144" s="1">
        <v>283.36</v>
      </c>
      <c r="AM144" s="1">
        <v>617.4</v>
      </c>
      <c r="AN144" s="1">
        <v>0</v>
      </c>
      <c r="AO144" s="1">
        <v>936</v>
      </c>
      <c r="AP144" s="1">
        <v>6.48</v>
      </c>
      <c r="AQ144" s="1">
        <v>211.6</v>
      </c>
      <c r="AR144" s="1">
        <v>62.4</v>
      </c>
      <c r="AS144" s="1">
        <v>0</v>
      </c>
      <c r="AU144" s="1">
        <v>3.8</v>
      </c>
      <c r="AV144" s="1">
        <v>0</v>
      </c>
      <c r="AW144" s="1">
        <v>0</v>
      </c>
      <c r="AX144" s="1">
        <v>0</v>
      </c>
      <c r="AY144" s="1">
        <v>309.5</v>
      </c>
      <c r="AZ144" s="1">
        <v>72.5</v>
      </c>
      <c r="BA144" s="1">
        <v>156</v>
      </c>
      <c r="BB144" s="1">
        <v>456</v>
      </c>
      <c r="BC144" s="1">
        <v>222</v>
      </c>
      <c r="BD144" s="1">
        <v>643.5</v>
      </c>
      <c r="BE144" s="1">
        <v>24</v>
      </c>
      <c r="BJ144" s="1">
        <v>320</v>
      </c>
      <c r="BK144" s="1">
        <v>35</v>
      </c>
      <c r="BL144" s="1">
        <v>5.6</v>
      </c>
      <c r="BM144" s="1">
        <v>844.5</v>
      </c>
      <c r="BN144" s="1">
        <v>8.5</v>
      </c>
      <c r="BO144" s="1">
        <v>1368</v>
      </c>
      <c r="BQ144" s="1">
        <v>13.5</v>
      </c>
      <c r="BU144" s="1">
        <v>240</v>
      </c>
      <c r="BV144" s="1">
        <v>168</v>
      </c>
      <c r="BW144" s="1">
        <v>361</v>
      </c>
      <c r="BX144" s="1">
        <v>90</v>
      </c>
      <c r="BZ144" s="1">
        <v>268.92</v>
      </c>
      <c r="CA144" s="1">
        <v>7.28</v>
      </c>
      <c r="CB144" s="1">
        <v>4.8</v>
      </c>
      <c r="CC144" s="1">
        <v>0</v>
      </c>
      <c r="CD144" s="1">
        <v>3177</v>
      </c>
      <c r="CE144" s="1">
        <v>2138.4</v>
      </c>
      <c r="CF144" s="1">
        <v>0</v>
      </c>
      <c r="CG144" s="1">
        <v>939.6</v>
      </c>
      <c r="CH144" s="1">
        <v>313.5</v>
      </c>
      <c r="CK144" s="1">
        <v>0</v>
      </c>
      <c r="CO144" s="1">
        <v>30</v>
      </c>
      <c r="CP144" s="1">
        <v>48</v>
      </c>
      <c r="CR144" s="1">
        <v>36</v>
      </c>
      <c r="CT144" s="1">
        <v>92</v>
      </c>
      <c r="CU144" s="1">
        <v>712.8</v>
      </c>
      <c r="CV144" s="1">
        <v>0</v>
      </c>
      <c r="CW144" s="1">
        <v>273.24</v>
      </c>
      <c r="CX144" s="1">
        <v>0</v>
      </c>
      <c r="CY144" s="1">
        <v>127.44</v>
      </c>
      <c r="CZ144" s="1">
        <v>100.44</v>
      </c>
      <c r="DA144" s="1">
        <v>493.5</v>
      </c>
      <c r="DB144" s="1">
        <v>523.5</v>
      </c>
      <c r="DC144" s="1">
        <v>612</v>
      </c>
      <c r="DD144" s="1">
        <v>348</v>
      </c>
      <c r="DF144" s="1">
        <v>367.5</v>
      </c>
      <c r="DG144" s="1">
        <v>7.5</v>
      </c>
      <c r="DH144" s="1">
        <v>27</v>
      </c>
      <c r="DJ144" s="1">
        <v>327</v>
      </c>
      <c r="DK144" s="1">
        <v>226</v>
      </c>
      <c r="DO144" s="1">
        <v>204</v>
      </c>
      <c r="DP144" s="1">
        <v>84</v>
      </c>
      <c r="DW144" s="1">
        <v>32076.179999999989</v>
      </c>
      <c r="DX144" s="1" t="s">
        <v>462</v>
      </c>
    </row>
    <row r="145" spans="1:128" x14ac:dyDescent="0.2">
      <c r="A145" s="2"/>
      <c r="DW145" s="1">
        <v>0</v>
      </c>
    </row>
    <row r="146" spans="1:128" x14ac:dyDescent="0.2">
      <c r="A146" s="2"/>
      <c r="DW146" s="1">
        <v>0</v>
      </c>
    </row>
    <row r="147" spans="1:128" x14ac:dyDescent="0.2">
      <c r="A147" s="2" t="s">
        <v>463</v>
      </c>
      <c r="B147" s="1">
        <v>2746.3449999999998</v>
      </c>
      <c r="C147" s="1">
        <v>203.67500000000001</v>
      </c>
      <c r="D147" s="1">
        <v>1750</v>
      </c>
      <c r="E147" s="1">
        <v>270</v>
      </c>
      <c r="F147" s="1">
        <v>3120.6285714285709</v>
      </c>
      <c r="G147" s="1">
        <v>114</v>
      </c>
      <c r="H147" s="1">
        <v>500</v>
      </c>
      <c r="I147" s="1">
        <v>660.05250000000001</v>
      </c>
      <c r="J147" s="1">
        <v>1312.610666666666</v>
      </c>
      <c r="K147" s="1">
        <v>254.35</v>
      </c>
      <c r="L147" s="1">
        <v>68.703125</v>
      </c>
      <c r="M147" s="1">
        <v>0</v>
      </c>
      <c r="N147" s="1">
        <v>1270.0625</v>
      </c>
      <c r="O147" s="1">
        <v>331.75125000000003</v>
      </c>
      <c r="P147" s="1">
        <v>566.84000000000015</v>
      </c>
      <c r="Q147" s="1">
        <v>767.76</v>
      </c>
      <c r="R147" s="1">
        <v>400</v>
      </c>
      <c r="S147" s="1">
        <v>25062.471666666672</v>
      </c>
      <c r="T147" s="1">
        <v>577.84910714285718</v>
      </c>
      <c r="U147" s="1">
        <v>1780.7650000000001</v>
      </c>
      <c r="V147" s="1">
        <v>1161.33</v>
      </c>
      <c r="W147" s="1">
        <v>70</v>
      </c>
      <c r="X147" s="1">
        <v>1100</v>
      </c>
      <c r="Y147" s="1">
        <v>2230.2937500000012</v>
      </c>
      <c r="Z147" s="1">
        <v>203.12999999999991</v>
      </c>
      <c r="AA147" s="1">
        <v>2414.410666666668</v>
      </c>
      <c r="AB147" s="1">
        <v>589.5999999999998</v>
      </c>
      <c r="AC147" s="1">
        <v>167.04</v>
      </c>
      <c r="AD147" s="1">
        <v>1707.15</v>
      </c>
      <c r="AE147" s="1">
        <v>150</v>
      </c>
      <c r="AF147" s="1">
        <v>500</v>
      </c>
      <c r="AG147" s="1">
        <v>1304.962666666667</v>
      </c>
      <c r="AH147" s="1">
        <v>187.0260000000001</v>
      </c>
      <c r="AI147" s="1">
        <v>4525.0499999999993</v>
      </c>
      <c r="AJ147" s="1">
        <v>700</v>
      </c>
      <c r="AK147" s="1">
        <v>1915.2</v>
      </c>
      <c r="AL147" s="1">
        <v>638.59500000000014</v>
      </c>
      <c r="AM147" s="1">
        <v>6557.6457142857134</v>
      </c>
      <c r="AN147" s="1">
        <v>178.2</v>
      </c>
      <c r="AO147" s="1">
        <v>2353.5</v>
      </c>
      <c r="AP147" s="1">
        <v>55.95</v>
      </c>
      <c r="AQ147" s="1">
        <v>1177.1750000000011</v>
      </c>
      <c r="AR147" s="1">
        <v>263.05700000000002</v>
      </c>
      <c r="AS147" s="1">
        <v>94.813750000000013</v>
      </c>
      <c r="AT147" s="1">
        <v>104.265</v>
      </c>
      <c r="AU147" s="1">
        <v>36.721249999999998</v>
      </c>
      <c r="AV147" s="1">
        <v>0</v>
      </c>
      <c r="AW147" s="1">
        <v>0</v>
      </c>
      <c r="AX147" s="1">
        <v>0</v>
      </c>
      <c r="AY147" s="1">
        <v>3927.820666666667</v>
      </c>
      <c r="AZ147" s="1">
        <v>356.87</v>
      </c>
      <c r="BA147" s="1">
        <v>670.78125</v>
      </c>
      <c r="BB147" s="1">
        <v>2719.9386904761909</v>
      </c>
      <c r="BC147" s="1">
        <v>420</v>
      </c>
      <c r="BD147" s="1">
        <v>800</v>
      </c>
      <c r="BE147" s="1">
        <v>211.3125</v>
      </c>
      <c r="BF147" s="1">
        <v>252.9</v>
      </c>
      <c r="BG147" s="1">
        <v>320</v>
      </c>
      <c r="BH147" s="1">
        <v>300</v>
      </c>
      <c r="BI147" s="1">
        <v>170</v>
      </c>
      <c r="BJ147" s="1">
        <v>950</v>
      </c>
      <c r="BK147" s="1">
        <v>78.641249999999999</v>
      </c>
      <c r="BL147" s="1">
        <v>114.7416666666667</v>
      </c>
      <c r="BM147" s="1">
        <v>926.37916666666661</v>
      </c>
      <c r="BN147" s="1">
        <v>157.375</v>
      </c>
      <c r="BO147" s="1">
        <v>5036.3184523809541</v>
      </c>
      <c r="BP147" s="1">
        <v>350</v>
      </c>
      <c r="BQ147" s="1">
        <v>175.65625</v>
      </c>
      <c r="BR147" s="1">
        <v>350</v>
      </c>
      <c r="BS147" s="1">
        <v>170</v>
      </c>
      <c r="BT147" s="1">
        <v>550</v>
      </c>
      <c r="BU147" s="1">
        <v>500</v>
      </c>
      <c r="BV147" s="1">
        <v>1000</v>
      </c>
      <c r="BW147" s="1">
        <v>1905.6937499999999</v>
      </c>
      <c r="BX147" s="1">
        <v>734.07500000000005</v>
      </c>
      <c r="BY147" s="1">
        <v>700</v>
      </c>
      <c r="BZ147" s="1">
        <v>357.34178571428572</v>
      </c>
      <c r="CA147" s="1">
        <v>102.7950000000002</v>
      </c>
      <c r="CB147" s="1">
        <v>378.76607142857142</v>
      </c>
      <c r="CC147" s="1">
        <v>0</v>
      </c>
      <c r="CD147" s="1">
        <v>800</v>
      </c>
      <c r="CE147" s="1">
        <v>9410.0982142857119</v>
      </c>
      <c r="CF147" s="1">
        <v>258</v>
      </c>
      <c r="CG147" s="1">
        <v>3000</v>
      </c>
      <c r="CH147" s="1">
        <v>912.75</v>
      </c>
      <c r="CI147" s="1">
        <v>250</v>
      </c>
      <c r="CJ147" s="1">
        <v>200</v>
      </c>
      <c r="CK147" s="1">
        <v>255</v>
      </c>
      <c r="CL147" s="1">
        <v>810.36428571428587</v>
      </c>
      <c r="CM147" s="1">
        <v>621.80500000000006</v>
      </c>
      <c r="CN147" s="1">
        <v>917.90499999999997</v>
      </c>
      <c r="CO147" s="1">
        <v>57.6</v>
      </c>
      <c r="CP147" s="1">
        <v>426.6875</v>
      </c>
      <c r="CQ147" s="1">
        <v>150</v>
      </c>
      <c r="CR147" s="1">
        <v>480.4375</v>
      </c>
      <c r="CS147" s="1">
        <v>150</v>
      </c>
      <c r="CT147" s="1">
        <v>436.95000000000022</v>
      </c>
      <c r="CU147" s="1">
        <v>2089.395</v>
      </c>
      <c r="CV147" s="1">
        <v>113.85</v>
      </c>
      <c r="CW147" s="1">
        <v>1025.331999999999</v>
      </c>
      <c r="CX147" s="1">
        <v>99.225000000000009</v>
      </c>
      <c r="CY147" s="1">
        <v>1495.2862500000001</v>
      </c>
      <c r="CZ147" s="1">
        <v>298.10249999999991</v>
      </c>
      <c r="DA147" s="1">
        <v>1533.1968750000001</v>
      </c>
      <c r="DB147" s="1">
        <v>6987.6336309523813</v>
      </c>
      <c r="DC147" s="1">
        <v>4749.4624999999996</v>
      </c>
      <c r="DD147" s="1">
        <v>1100</v>
      </c>
      <c r="DE147" s="1">
        <v>230</v>
      </c>
      <c r="DF147" s="1">
        <v>1518</v>
      </c>
      <c r="DG147" s="1">
        <v>47.1</v>
      </c>
      <c r="DH147" s="1">
        <v>499.76249999999999</v>
      </c>
      <c r="DI147" s="1">
        <v>600</v>
      </c>
      <c r="DJ147" s="1">
        <v>1058.25</v>
      </c>
      <c r="DK147" s="1">
        <v>1321.75</v>
      </c>
      <c r="DL147" s="1">
        <v>165.3125</v>
      </c>
      <c r="DM147" s="1">
        <v>141.125</v>
      </c>
      <c r="DN147" s="1">
        <v>58.5625</v>
      </c>
      <c r="DO147" s="1">
        <v>277.25</v>
      </c>
      <c r="DP147" s="1">
        <v>909.75</v>
      </c>
      <c r="DW147" s="1">
        <v>142286.33044047619</v>
      </c>
      <c r="DX147" s="1" t="s">
        <v>463</v>
      </c>
    </row>
    <row r="148" spans="1:128" x14ac:dyDescent="0.2">
      <c r="A148" s="2" t="s">
        <v>464</v>
      </c>
      <c r="B148" s="1">
        <v>2746.3449999999998</v>
      </c>
      <c r="C148" s="1">
        <v>203.67500000000001</v>
      </c>
      <c r="D148" s="1">
        <v>1750</v>
      </c>
      <c r="E148" s="1">
        <v>270</v>
      </c>
      <c r="F148" s="1">
        <v>3120.6285714285709</v>
      </c>
      <c r="G148" s="1">
        <v>114</v>
      </c>
      <c r="H148" s="1">
        <v>500</v>
      </c>
      <c r="I148" s="1">
        <v>1860.0525</v>
      </c>
      <c r="J148" s="1">
        <v>1312.610666666666</v>
      </c>
      <c r="K148" s="1">
        <v>754.35</v>
      </c>
      <c r="L148" s="1">
        <v>68.703125</v>
      </c>
      <c r="M148" s="1">
        <v>0</v>
      </c>
      <c r="N148" s="1">
        <v>1270.0625</v>
      </c>
      <c r="O148" s="1">
        <v>331.75125000000003</v>
      </c>
      <c r="P148" s="1">
        <v>566.84000000000015</v>
      </c>
      <c r="Q148" s="1">
        <v>767.76</v>
      </c>
      <c r="R148" s="1">
        <v>400</v>
      </c>
      <c r="S148" s="1">
        <v>35082.471666666701</v>
      </c>
      <c r="T148" s="1">
        <v>577.84910714285718</v>
      </c>
      <c r="U148" s="1">
        <v>1780.7650000000001</v>
      </c>
      <c r="V148" s="1">
        <v>1161.33</v>
      </c>
      <c r="W148" s="1">
        <v>70</v>
      </c>
      <c r="X148" s="1">
        <v>1100</v>
      </c>
      <c r="Y148" s="1">
        <v>2629.59375</v>
      </c>
      <c r="Z148" s="1">
        <v>203.12999999999991</v>
      </c>
      <c r="AA148" s="1">
        <v>2496.450666666668</v>
      </c>
      <c r="AB148" s="1">
        <v>1532.5</v>
      </c>
      <c r="AC148" s="1">
        <v>167.04</v>
      </c>
      <c r="AD148" s="1">
        <v>1707.15</v>
      </c>
      <c r="AE148" s="1">
        <v>150</v>
      </c>
      <c r="AF148" s="1">
        <v>500</v>
      </c>
      <c r="AG148" s="1">
        <v>1876.1626666666671</v>
      </c>
      <c r="AH148" s="1">
        <v>187.0260000000001</v>
      </c>
      <c r="AI148" s="1">
        <v>4525.0499999999993</v>
      </c>
      <c r="AJ148" s="1">
        <v>700</v>
      </c>
      <c r="AK148" s="1">
        <v>1915.2</v>
      </c>
      <c r="AL148" s="1">
        <v>2404.9949999999999</v>
      </c>
      <c r="AM148" s="1">
        <v>5621.6457142857098</v>
      </c>
      <c r="AN148" s="1">
        <v>178.2</v>
      </c>
      <c r="AO148" s="1">
        <v>2353.5</v>
      </c>
      <c r="AP148" s="1">
        <v>55.95</v>
      </c>
      <c r="AQ148" s="1">
        <v>1177.1750000000011</v>
      </c>
      <c r="AR148" s="1">
        <v>263.05700000000002</v>
      </c>
      <c r="AS148" s="1">
        <v>94.813750000000013</v>
      </c>
      <c r="AT148" s="1">
        <v>104.265</v>
      </c>
      <c r="AU148" s="1">
        <v>36.721249999999998</v>
      </c>
      <c r="AV148" s="1">
        <v>0</v>
      </c>
      <c r="AW148" s="1">
        <v>0</v>
      </c>
      <c r="AX148" s="1">
        <v>0</v>
      </c>
      <c r="AY148" s="1">
        <v>1232.368285714286</v>
      </c>
      <c r="AZ148" s="1">
        <v>356.87</v>
      </c>
      <c r="BA148" s="1">
        <v>670.78125</v>
      </c>
      <c r="BB148" s="1">
        <v>1519.9386904761909</v>
      </c>
      <c r="BC148" s="1">
        <v>420</v>
      </c>
      <c r="BD148" s="1">
        <v>800</v>
      </c>
      <c r="BE148" s="1">
        <v>211.3125</v>
      </c>
      <c r="BF148" s="1">
        <v>252.9</v>
      </c>
      <c r="BG148" s="1">
        <v>320</v>
      </c>
      <c r="BH148" s="1">
        <v>300</v>
      </c>
      <c r="BI148" s="1">
        <v>170</v>
      </c>
      <c r="BJ148" s="1">
        <v>950</v>
      </c>
      <c r="BK148" s="1">
        <v>78.641249999999999</v>
      </c>
      <c r="BL148" s="1">
        <v>129.7416666666667</v>
      </c>
      <c r="BM148" s="1">
        <v>926.37916666666661</v>
      </c>
      <c r="BN148" s="1">
        <v>157.375</v>
      </c>
      <c r="BO148" s="1">
        <v>4436.3184523809541</v>
      </c>
      <c r="BP148" s="1">
        <v>350</v>
      </c>
      <c r="BQ148" s="1">
        <v>175.65625</v>
      </c>
      <c r="BR148" s="1">
        <v>350</v>
      </c>
      <c r="BS148" s="1">
        <v>170</v>
      </c>
      <c r="BT148" s="1">
        <v>550</v>
      </c>
      <c r="BU148" s="1">
        <v>500</v>
      </c>
      <c r="BV148" s="1">
        <v>1000</v>
      </c>
      <c r="BW148" s="1">
        <v>2205.6937499999999</v>
      </c>
      <c r="BX148" s="1">
        <v>1034.075</v>
      </c>
      <c r="BY148" s="1">
        <v>700</v>
      </c>
      <c r="BZ148" s="1">
        <v>357.34178571428572</v>
      </c>
      <c r="CA148" s="1">
        <v>102.7950000000002</v>
      </c>
      <c r="CB148" s="1">
        <v>378.76607142857142</v>
      </c>
      <c r="CC148" s="1">
        <v>0</v>
      </c>
      <c r="CD148" s="1">
        <v>1100</v>
      </c>
      <c r="CE148" s="1">
        <v>8708.2982142857109</v>
      </c>
      <c r="CF148" s="1">
        <v>258</v>
      </c>
      <c r="CG148" s="1">
        <v>3000</v>
      </c>
      <c r="CH148" s="1">
        <v>912.75</v>
      </c>
      <c r="CI148" s="1">
        <v>250</v>
      </c>
      <c r="CJ148" s="1">
        <v>200</v>
      </c>
      <c r="CK148" s="1">
        <v>255</v>
      </c>
      <c r="CL148" s="1">
        <v>810.36428571428587</v>
      </c>
      <c r="CM148" s="1">
        <v>621.80500000000006</v>
      </c>
      <c r="CN148" s="1">
        <v>642.50499999999988</v>
      </c>
      <c r="CO148" s="1">
        <v>57.6</v>
      </c>
      <c r="CP148" s="1">
        <v>436.6875</v>
      </c>
      <c r="CQ148" s="1">
        <v>150</v>
      </c>
      <c r="CR148" s="1">
        <v>480.4375</v>
      </c>
      <c r="CS148" s="1">
        <v>150</v>
      </c>
      <c r="CT148" s="1">
        <v>556.95000000000005</v>
      </c>
      <c r="CU148" s="1">
        <v>2089.395</v>
      </c>
      <c r="CV148" s="1">
        <v>113.85</v>
      </c>
      <c r="CW148" s="1">
        <v>1216.98914285714</v>
      </c>
      <c r="CX148" s="1">
        <v>99.225000000000009</v>
      </c>
      <c r="CY148" s="1">
        <v>715.28624999999977</v>
      </c>
      <c r="CZ148" s="1">
        <v>298.10249999999991</v>
      </c>
      <c r="DA148" s="1">
        <v>1935.6968750000001</v>
      </c>
      <c r="DB148" s="1">
        <v>4629.6711309523798</v>
      </c>
      <c r="DC148" s="1">
        <v>5032.2124999999996</v>
      </c>
      <c r="DD148" s="1">
        <v>1100</v>
      </c>
      <c r="DE148" s="1">
        <v>230</v>
      </c>
      <c r="DF148" s="1">
        <v>1518</v>
      </c>
      <c r="DG148" s="1">
        <v>47.1</v>
      </c>
      <c r="DH148" s="1">
        <v>661.76250000000005</v>
      </c>
      <c r="DI148" s="1">
        <v>700</v>
      </c>
      <c r="DJ148" s="1">
        <v>1058.25</v>
      </c>
      <c r="DK148" s="1">
        <v>1321.75</v>
      </c>
      <c r="DL148" s="1">
        <v>172.3125</v>
      </c>
      <c r="DM148" s="1">
        <v>141.125</v>
      </c>
      <c r="DN148" s="1">
        <v>58.5625</v>
      </c>
      <c r="DO148" s="1">
        <v>277.25</v>
      </c>
      <c r="DP148" s="1">
        <v>909.75</v>
      </c>
      <c r="DW148" s="1">
        <v>150412.46270238099</v>
      </c>
      <c r="DX148" s="1" t="s">
        <v>464</v>
      </c>
    </row>
    <row r="149" spans="1:128" x14ac:dyDescent="0.2">
      <c r="A149" s="2" t="s">
        <v>465</v>
      </c>
      <c r="B149" s="1">
        <v>2746.3449999999998</v>
      </c>
      <c r="C149" s="1">
        <v>203.67500000000001</v>
      </c>
      <c r="D149" s="1">
        <v>2165.6574999999998</v>
      </c>
      <c r="E149" s="1">
        <v>270</v>
      </c>
      <c r="F149" s="1">
        <v>2120.6285714285709</v>
      </c>
      <c r="G149" s="1">
        <v>114</v>
      </c>
      <c r="H149" s="1">
        <v>500</v>
      </c>
      <c r="I149" s="1">
        <v>660.05250000000001</v>
      </c>
      <c r="J149" s="1">
        <v>1312.610666666666</v>
      </c>
      <c r="K149" s="1">
        <v>254.35</v>
      </c>
      <c r="L149" s="1">
        <v>68.703125</v>
      </c>
      <c r="M149" s="1">
        <v>0</v>
      </c>
      <c r="N149" s="1">
        <v>770.06250000000034</v>
      </c>
      <c r="O149" s="1">
        <v>331.75125000000003</v>
      </c>
      <c r="P149" s="1">
        <v>566.84000000000015</v>
      </c>
      <c r="Q149" s="1">
        <v>767.76</v>
      </c>
      <c r="R149" s="1">
        <v>400</v>
      </c>
      <c r="S149" s="1">
        <v>21405.291666666672</v>
      </c>
      <c r="T149" s="1">
        <v>477.84910714285718</v>
      </c>
      <c r="U149" s="1">
        <v>1780.7650000000001</v>
      </c>
      <c r="V149" s="1">
        <v>1161.33</v>
      </c>
      <c r="W149" s="1">
        <v>70</v>
      </c>
      <c r="X149" s="1">
        <v>1100</v>
      </c>
      <c r="Y149" s="1">
        <v>1942.453750000001</v>
      </c>
      <c r="Z149" s="1">
        <v>203.12999999999991</v>
      </c>
      <c r="AA149" s="1">
        <v>2496.450666666668</v>
      </c>
      <c r="AB149" s="1">
        <v>589.5999999999998</v>
      </c>
      <c r="AC149" s="1">
        <v>167.04</v>
      </c>
      <c r="AD149" s="1">
        <v>1707.15</v>
      </c>
      <c r="AE149" s="1">
        <v>150</v>
      </c>
      <c r="AF149" s="1">
        <v>500</v>
      </c>
      <c r="AG149" s="1">
        <v>924.96266666666702</v>
      </c>
      <c r="AH149" s="1">
        <v>187.0260000000001</v>
      </c>
      <c r="AI149" s="1">
        <v>4525.0499999999993</v>
      </c>
      <c r="AJ149" s="1">
        <v>700</v>
      </c>
      <c r="AK149" s="1">
        <v>1915.2</v>
      </c>
      <c r="AL149" s="1">
        <v>638.59500000000014</v>
      </c>
      <c r="AM149" s="1">
        <v>4281.4957142857129</v>
      </c>
      <c r="AN149" s="1">
        <v>178.2</v>
      </c>
      <c r="AO149" s="1">
        <v>2353.5</v>
      </c>
      <c r="AP149" s="1">
        <v>55.95</v>
      </c>
      <c r="AQ149" s="1">
        <v>1177.1750000000011</v>
      </c>
      <c r="AR149" s="1">
        <v>292.09699999999998</v>
      </c>
      <c r="AS149" s="1">
        <v>94.813750000000013</v>
      </c>
      <c r="AT149" s="1">
        <v>104.265</v>
      </c>
      <c r="AU149" s="1">
        <v>36.721249999999998</v>
      </c>
      <c r="AV149" s="1">
        <v>0</v>
      </c>
      <c r="AW149" s="1">
        <v>0</v>
      </c>
      <c r="AX149" s="1">
        <v>0</v>
      </c>
      <c r="AY149" s="1">
        <v>1732.368285714286</v>
      </c>
      <c r="AZ149" s="1">
        <v>356.87</v>
      </c>
      <c r="BA149" s="1">
        <v>670.78125</v>
      </c>
      <c r="BB149" s="1">
        <v>1419.9386904761909</v>
      </c>
      <c r="BC149" s="1">
        <v>420</v>
      </c>
      <c r="BD149" s="1">
        <v>800</v>
      </c>
      <c r="BE149" s="1">
        <v>211.3125</v>
      </c>
      <c r="BF149" s="1">
        <v>252.9</v>
      </c>
      <c r="BG149" s="1">
        <v>320</v>
      </c>
      <c r="BH149" s="1">
        <v>300</v>
      </c>
      <c r="BI149" s="1">
        <v>170</v>
      </c>
      <c r="BJ149" s="1">
        <v>950</v>
      </c>
      <c r="BK149" s="1">
        <v>78.641249999999999</v>
      </c>
      <c r="BL149" s="1">
        <v>129.7416666666667</v>
      </c>
      <c r="BM149" s="1">
        <v>6676.3791666666666</v>
      </c>
      <c r="BN149" s="1">
        <v>357.375</v>
      </c>
      <c r="BO149" s="1">
        <v>3878.5184523809512</v>
      </c>
      <c r="BP149" s="1">
        <v>350</v>
      </c>
      <c r="BQ149" s="1">
        <v>175.65625</v>
      </c>
      <c r="BR149" s="1">
        <v>350</v>
      </c>
      <c r="BS149" s="1">
        <v>170</v>
      </c>
      <c r="BT149" s="1">
        <v>550</v>
      </c>
      <c r="BU149" s="1">
        <v>500</v>
      </c>
      <c r="BV149" s="1">
        <v>1000</v>
      </c>
      <c r="BW149" s="1">
        <v>1907.6937499999999</v>
      </c>
      <c r="BX149" s="1">
        <v>234.07499999999999</v>
      </c>
      <c r="BY149" s="1">
        <v>700</v>
      </c>
      <c r="BZ149" s="1">
        <v>357.34178571428572</v>
      </c>
      <c r="CA149" s="1">
        <v>102.7950000000002</v>
      </c>
      <c r="CB149" s="1">
        <v>378.76607142857142</v>
      </c>
      <c r="CC149" s="1">
        <v>0</v>
      </c>
      <c r="CD149" s="1">
        <v>800</v>
      </c>
      <c r="CE149" s="1">
        <v>13977.09821428571</v>
      </c>
      <c r="CF149" s="1">
        <v>258</v>
      </c>
      <c r="CG149" s="1">
        <v>3000</v>
      </c>
      <c r="CH149" s="1">
        <v>912.75</v>
      </c>
      <c r="CI149" s="1">
        <v>250</v>
      </c>
      <c r="CJ149" s="1">
        <v>200</v>
      </c>
      <c r="CK149" s="1">
        <v>255</v>
      </c>
      <c r="CL149" s="1">
        <v>810.36428571428587</v>
      </c>
      <c r="CM149" s="1">
        <v>621.80500000000006</v>
      </c>
      <c r="CN149" s="1">
        <v>642.50499999999988</v>
      </c>
      <c r="CO149" s="1">
        <v>57.6</v>
      </c>
      <c r="CP149" s="1">
        <v>436.6875</v>
      </c>
      <c r="CQ149" s="1">
        <v>150</v>
      </c>
      <c r="CR149" s="1">
        <v>480.4375</v>
      </c>
      <c r="CS149" s="1">
        <v>150</v>
      </c>
      <c r="CT149" s="1">
        <v>436.95000000000022</v>
      </c>
      <c r="CU149" s="1">
        <v>2089.395</v>
      </c>
      <c r="CV149" s="1">
        <v>113.85</v>
      </c>
      <c r="CW149" s="1">
        <v>1108.989142857143</v>
      </c>
      <c r="CX149" s="1">
        <v>99.225000000000009</v>
      </c>
      <c r="CY149" s="1">
        <v>1015.28625</v>
      </c>
      <c r="CZ149" s="1">
        <v>298.10249999999991</v>
      </c>
      <c r="DA149" s="1">
        <v>1485.6968750000001</v>
      </c>
      <c r="DB149" s="1">
        <v>4379.6711309523807</v>
      </c>
      <c r="DC149" s="1">
        <v>4724.4624999999996</v>
      </c>
      <c r="DD149" s="1">
        <v>1100</v>
      </c>
      <c r="DE149" s="1">
        <v>230</v>
      </c>
      <c r="DF149" s="1">
        <v>1518</v>
      </c>
      <c r="DG149" s="1">
        <v>47.1</v>
      </c>
      <c r="DH149" s="1">
        <v>499.76249999999999</v>
      </c>
      <c r="DI149" s="1">
        <v>600</v>
      </c>
      <c r="DJ149" s="1">
        <v>1058.25</v>
      </c>
      <c r="DK149" s="1">
        <v>1321.75</v>
      </c>
      <c r="DL149" s="1">
        <v>173.3125</v>
      </c>
      <c r="DM149" s="1">
        <v>141.125</v>
      </c>
      <c r="DN149" s="1">
        <v>58.5625</v>
      </c>
      <c r="DO149" s="1">
        <v>277.25</v>
      </c>
      <c r="DP149" s="1">
        <v>909.75</v>
      </c>
      <c r="DW149" s="1">
        <v>136658.440202381</v>
      </c>
      <c r="DX149" s="1" t="s">
        <v>465</v>
      </c>
    </row>
    <row r="150" spans="1:128" x14ac:dyDescent="0.2">
      <c r="A150" s="2" t="s">
        <v>466</v>
      </c>
      <c r="B150" s="1">
        <v>2746.3449999999998</v>
      </c>
      <c r="C150" s="1">
        <v>203.67500000000001</v>
      </c>
      <c r="D150" s="1">
        <v>2165.6574999999998</v>
      </c>
      <c r="E150" s="1">
        <v>304.41000000000003</v>
      </c>
      <c r="F150" s="1">
        <v>2620.6285714285709</v>
      </c>
      <c r="G150" s="1">
        <v>114</v>
      </c>
      <c r="H150" s="1">
        <v>500</v>
      </c>
      <c r="I150" s="1">
        <v>660.05250000000001</v>
      </c>
      <c r="J150" s="1">
        <v>1287.610666666666</v>
      </c>
      <c r="K150" s="1">
        <v>254.35</v>
      </c>
      <c r="L150" s="1">
        <v>68.703125</v>
      </c>
      <c r="M150" s="1">
        <v>0</v>
      </c>
      <c r="N150" s="1">
        <v>770.06250000000034</v>
      </c>
      <c r="O150" s="1">
        <v>331.75125000000003</v>
      </c>
      <c r="P150" s="1">
        <v>566.84000000000015</v>
      </c>
      <c r="Q150" s="1">
        <v>767.76</v>
      </c>
      <c r="R150" s="1">
        <v>400</v>
      </c>
      <c r="S150" s="1">
        <v>15962.31166666667</v>
      </c>
      <c r="T150" s="1">
        <v>477.84910714285718</v>
      </c>
      <c r="U150" s="1">
        <v>1780.7650000000001</v>
      </c>
      <c r="V150" s="1">
        <v>1161.33</v>
      </c>
      <c r="W150" s="1">
        <v>70</v>
      </c>
      <c r="X150" s="1">
        <v>1100</v>
      </c>
      <c r="Y150" s="1">
        <v>1942.453750000001</v>
      </c>
      <c r="Z150" s="1">
        <v>203.12999999999991</v>
      </c>
      <c r="AA150" s="1">
        <v>2496.450666666668</v>
      </c>
      <c r="AB150" s="1">
        <v>589.5999999999998</v>
      </c>
      <c r="AC150" s="1">
        <v>167.04</v>
      </c>
      <c r="AD150" s="1">
        <v>1707.15</v>
      </c>
      <c r="AE150" s="1">
        <v>150</v>
      </c>
      <c r="AF150" s="1">
        <v>500</v>
      </c>
      <c r="AG150" s="1">
        <v>924.96266666666702</v>
      </c>
      <c r="AH150" s="1">
        <v>187.0260000000001</v>
      </c>
      <c r="AI150" s="1">
        <v>4525.0499999999993</v>
      </c>
      <c r="AJ150" s="1">
        <v>700</v>
      </c>
      <c r="AK150" s="1">
        <v>1915.2</v>
      </c>
      <c r="AL150" s="1">
        <v>638.59500000000014</v>
      </c>
      <c r="AM150" s="1">
        <v>5381.4957142857129</v>
      </c>
      <c r="AN150" s="1">
        <v>178.2</v>
      </c>
      <c r="AO150" s="1">
        <v>2353.5</v>
      </c>
      <c r="AP150" s="1">
        <v>55.95</v>
      </c>
      <c r="AQ150" s="1">
        <v>1177.1750000000011</v>
      </c>
      <c r="AR150" s="1">
        <v>292.09699999999998</v>
      </c>
      <c r="AS150" s="1">
        <v>94.813750000000013</v>
      </c>
      <c r="AT150" s="1">
        <v>104.265</v>
      </c>
      <c r="AU150" s="1">
        <v>36.721249999999998</v>
      </c>
      <c r="AV150" s="1">
        <v>0</v>
      </c>
      <c r="AW150" s="1">
        <v>0</v>
      </c>
      <c r="AX150" s="1">
        <v>0</v>
      </c>
      <c r="AY150" s="1">
        <v>7232.3682857142858</v>
      </c>
      <c r="AZ150" s="1">
        <v>356.87</v>
      </c>
      <c r="BA150" s="1">
        <v>670.78125</v>
      </c>
      <c r="BB150" s="1">
        <v>1246.138690476191</v>
      </c>
      <c r="BC150" s="1">
        <v>420</v>
      </c>
      <c r="BD150" s="1">
        <v>800</v>
      </c>
      <c r="BE150" s="1">
        <v>211.3125</v>
      </c>
      <c r="BF150" s="1">
        <v>252.9</v>
      </c>
      <c r="BG150" s="1">
        <v>320</v>
      </c>
      <c r="BH150" s="1">
        <v>300</v>
      </c>
      <c r="BI150" s="1">
        <v>170</v>
      </c>
      <c r="BJ150" s="1">
        <v>950</v>
      </c>
      <c r="BK150" s="1">
        <v>78.641249999999999</v>
      </c>
      <c r="BL150" s="1">
        <v>129.7416666666667</v>
      </c>
      <c r="BM150" s="1">
        <v>2176.3791666666671</v>
      </c>
      <c r="BN150" s="1">
        <v>357.375</v>
      </c>
      <c r="BO150" s="1">
        <v>4793.4934523809516</v>
      </c>
      <c r="BP150" s="1">
        <v>350</v>
      </c>
      <c r="BQ150" s="1">
        <v>175.65625</v>
      </c>
      <c r="BR150" s="1">
        <v>350</v>
      </c>
      <c r="BS150" s="1">
        <v>170</v>
      </c>
      <c r="BT150" s="1">
        <v>550</v>
      </c>
      <c r="BU150" s="1">
        <v>500</v>
      </c>
      <c r="BV150" s="1">
        <v>1000</v>
      </c>
      <c r="BW150" s="1">
        <v>1907.6937499999999</v>
      </c>
      <c r="BX150" s="1">
        <v>234.07499999999999</v>
      </c>
      <c r="BY150" s="1">
        <v>700</v>
      </c>
      <c r="BZ150" s="1">
        <v>357.34178571428572</v>
      </c>
      <c r="CA150" s="1">
        <v>102.7950000000002</v>
      </c>
      <c r="CB150" s="1">
        <v>378.76607142857142</v>
      </c>
      <c r="CC150" s="1">
        <v>0</v>
      </c>
      <c r="CD150" s="1">
        <v>800</v>
      </c>
      <c r="CE150" s="1">
        <v>18622.78571428571</v>
      </c>
      <c r="CF150" s="1">
        <v>258</v>
      </c>
      <c r="CG150" s="1">
        <v>3000</v>
      </c>
      <c r="CH150" s="1">
        <v>912.75</v>
      </c>
      <c r="CI150" s="1">
        <v>250</v>
      </c>
      <c r="CJ150" s="1">
        <v>200</v>
      </c>
      <c r="CK150" s="1">
        <v>255</v>
      </c>
      <c r="CL150" s="1">
        <v>610.36428571428587</v>
      </c>
      <c r="CM150" s="1">
        <v>621.80500000000006</v>
      </c>
      <c r="CN150" s="1">
        <v>442.50499999999988</v>
      </c>
      <c r="CO150" s="1">
        <v>57.6</v>
      </c>
      <c r="CP150" s="1">
        <v>436.6875</v>
      </c>
      <c r="CQ150" s="1">
        <v>150</v>
      </c>
      <c r="CR150" s="1">
        <v>480.4375</v>
      </c>
      <c r="CS150" s="1">
        <v>150</v>
      </c>
      <c r="CT150" s="1">
        <v>436.95000000000022</v>
      </c>
      <c r="CU150" s="1">
        <v>2089.395</v>
      </c>
      <c r="CV150" s="1">
        <v>113.85</v>
      </c>
      <c r="CW150" s="1">
        <v>1808.989142857143</v>
      </c>
      <c r="CX150" s="1">
        <v>99.225000000000009</v>
      </c>
      <c r="CY150" s="1">
        <v>1015.28625</v>
      </c>
      <c r="CZ150" s="1">
        <v>298.10249999999991</v>
      </c>
      <c r="DA150" s="1">
        <v>1352.8218750000001</v>
      </c>
      <c r="DB150" s="1">
        <v>8433.4461309523813</v>
      </c>
      <c r="DC150" s="1">
        <v>4724.4624999999996</v>
      </c>
      <c r="DD150" s="1">
        <v>1100</v>
      </c>
      <c r="DE150" s="1">
        <v>230</v>
      </c>
      <c r="DF150" s="1">
        <v>1518</v>
      </c>
      <c r="DG150" s="1">
        <v>47.1</v>
      </c>
      <c r="DH150" s="1">
        <v>499.76249999999999</v>
      </c>
      <c r="DI150" s="1">
        <v>600</v>
      </c>
      <c r="DJ150" s="1">
        <v>1150.625</v>
      </c>
      <c r="DK150" s="1">
        <v>1321.75</v>
      </c>
      <c r="DL150" s="1">
        <v>173.3125</v>
      </c>
      <c r="DM150" s="1">
        <v>141.125</v>
      </c>
      <c r="DN150" s="1">
        <v>58.5625</v>
      </c>
      <c r="DO150" s="1">
        <v>277.25</v>
      </c>
      <c r="DP150" s="1">
        <v>909.75</v>
      </c>
      <c r="DW150" s="1">
        <v>143525.007702381</v>
      </c>
      <c r="DX150" s="1" t="s">
        <v>466</v>
      </c>
    </row>
    <row r="151" spans="1:128" x14ac:dyDescent="0.2">
      <c r="A151" s="2" t="s">
        <v>467</v>
      </c>
      <c r="B151" s="1">
        <v>2746.3449999999998</v>
      </c>
      <c r="C151" s="1">
        <v>203.67500000000001</v>
      </c>
      <c r="D151" s="1">
        <v>2165.6574999999998</v>
      </c>
      <c r="E151" s="1">
        <v>304.41000000000003</v>
      </c>
      <c r="F151" s="1">
        <v>2620.6285714285709</v>
      </c>
      <c r="G151" s="1">
        <v>114</v>
      </c>
      <c r="H151" s="1">
        <v>500</v>
      </c>
      <c r="I151" s="1">
        <v>660.05250000000001</v>
      </c>
      <c r="J151" s="1">
        <v>1287.610666666666</v>
      </c>
      <c r="K151" s="1">
        <v>254.35</v>
      </c>
      <c r="L151" s="1">
        <v>68.703125</v>
      </c>
      <c r="M151" s="1">
        <v>0</v>
      </c>
      <c r="N151" s="1">
        <v>770.06250000000034</v>
      </c>
      <c r="O151" s="1">
        <v>331.75125000000003</v>
      </c>
      <c r="P151" s="1">
        <v>566.84000000000015</v>
      </c>
      <c r="Q151" s="1">
        <v>767.76</v>
      </c>
      <c r="R151" s="1">
        <v>400</v>
      </c>
      <c r="S151" s="1">
        <v>43555.291666666672</v>
      </c>
      <c r="T151" s="1">
        <v>477.84910714285718</v>
      </c>
      <c r="U151" s="1">
        <v>1780.7650000000001</v>
      </c>
      <c r="V151" s="1">
        <v>1161.33</v>
      </c>
      <c r="W151" s="1">
        <v>70</v>
      </c>
      <c r="X151" s="1">
        <v>1100</v>
      </c>
      <c r="Y151" s="1">
        <v>1942.453750000001</v>
      </c>
      <c r="Z151" s="1">
        <v>203.12999999999991</v>
      </c>
      <c r="AA151" s="1">
        <v>2796.450666666668</v>
      </c>
      <c r="AB151" s="1">
        <v>589.5999999999998</v>
      </c>
      <c r="AC151" s="1">
        <v>5767.04</v>
      </c>
      <c r="AD151" s="1">
        <v>1707.15</v>
      </c>
      <c r="AE151" s="1">
        <v>150</v>
      </c>
      <c r="AF151" s="1">
        <v>500</v>
      </c>
      <c r="AG151" s="1">
        <v>1224.962666666667</v>
      </c>
      <c r="AH151" s="1">
        <v>187.0260000000001</v>
      </c>
      <c r="AI151" s="1">
        <v>4525.0499999999993</v>
      </c>
      <c r="AJ151" s="1">
        <v>700</v>
      </c>
      <c r="AK151" s="1">
        <v>1915.2</v>
      </c>
      <c r="AL151" s="1">
        <v>638.59500000000014</v>
      </c>
      <c r="AM151" s="1">
        <v>16781.495714285709</v>
      </c>
      <c r="AN151" s="1">
        <v>178.2</v>
      </c>
      <c r="AO151" s="1">
        <v>2353.5</v>
      </c>
      <c r="AP151" s="1">
        <v>55.95</v>
      </c>
      <c r="AQ151" s="1">
        <v>1177.1750000000011</v>
      </c>
      <c r="AR151" s="1">
        <v>392.09699999999998</v>
      </c>
      <c r="AS151" s="1">
        <v>94.813750000000013</v>
      </c>
      <c r="AT151" s="1">
        <v>104.265</v>
      </c>
      <c r="AU151" s="1">
        <v>36.721249999999998</v>
      </c>
      <c r="AV151" s="1">
        <v>0</v>
      </c>
      <c r="AW151" s="1">
        <v>0</v>
      </c>
      <c r="AX151" s="1">
        <v>0</v>
      </c>
      <c r="AY151" s="1">
        <v>1232.368285714286</v>
      </c>
      <c r="AZ151" s="1">
        <v>356.87</v>
      </c>
      <c r="BA151" s="1">
        <v>670.78125</v>
      </c>
      <c r="BB151" s="1">
        <v>1446.138690476191</v>
      </c>
      <c r="BC151" s="1">
        <v>420</v>
      </c>
      <c r="BD151" s="1">
        <v>800</v>
      </c>
      <c r="BE151" s="1">
        <v>211.3125</v>
      </c>
      <c r="BF151" s="1">
        <v>252.9</v>
      </c>
      <c r="BG151" s="1">
        <v>320</v>
      </c>
      <c r="BH151" s="1">
        <v>300</v>
      </c>
      <c r="BI151" s="1">
        <v>170</v>
      </c>
      <c r="BJ151" s="1">
        <v>950</v>
      </c>
      <c r="BK151" s="1">
        <v>78.641249999999999</v>
      </c>
      <c r="BL151" s="1">
        <v>429.74166666666667</v>
      </c>
      <c r="BM151" s="1">
        <v>1426.3791666666671</v>
      </c>
      <c r="BN151" s="1">
        <v>157.375</v>
      </c>
      <c r="BO151" s="1">
        <v>5293.4934523809516</v>
      </c>
      <c r="BP151" s="1">
        <v>350</v>
      </c>
      <c r="BQ151" s="1">
        <v>175.65625</v>
      </c>
      <c r="BR151" s="1">
        <v>350</v>
      </c>
      <c r="BS151" s="1">
        <v>170</v>
      </c>
      <c r="BT151" s="1">
        <v>550</v>
      </c>
      <c r="BU151" s="1">
        <v>500</v>
      </c>
      <c r="BV151" s="1">
        <v>1000</v>
      </c>
      <c r="BW151" s="1">
        <v>1907.6937499999999</v>
      </c>
      <c r="BX151" s="1">
        <v>234.07499999999999</v>
      </c>
      <c r="BY151" s="1">
        <v>700</v>
      </c>
      <c r="BZ151" s="1">
        <v>357.34178571428572</v>
      </c>
      <c r="CA151" s="1">
        <v>102.7950000000002</v>
      </c>
      <c r="CB151" s="1">
        <v>138.76607142857139</v>
      </c>
      <c r="CC151" s="1">
        <v>0</v>
      </c>
      <c r="CD151" s="1">
        <v>800</v>
      </c>
      <c r="CE151" s="1">
        <v>9522.7857142857119</v>
      </c>
      <c r="CF151" s="1">
        <v>258</v>
      </c>
      <c r="CG151" s="1">
        <v>3000</v>
      </c>
      <c r="CH151" s="1">
        <v>912.75</v>
      </c>
      <c r="CI151" s="1">
        <v>250</v>
      </c>
      <c r="CJ151" s="1">
        <v>200</v>
      </c>
      <c r="CK151" s="1">
        <v>255</v>
      </c>
      <c r="CL151" s="1">
        <v>970.36428571428587</v>
      </c>
      <c r="CM151" s="1">
        <v>381.80500000000001</v>
      </c>
      <c r="CN151" s="1">
        <v>442.50499999999988</v>
      </c>
      <c r="CO151" s="1">
        <v>57.6</v>
      </c>
      <c r="CP151" s="1">
        <v>436.6875</v>
      </c>
      <c r="CQ151" s="1">
        <v>150</v>
      </c>
      <c r="CR151" s="1">
        <v>480.4375</v>
      </c>
      <c r="CS151" s="1">
        <v>150</v>
      </c>
      <c r="CT151" s="1">
        <v>436.95000000000022</v>
      </c>
      <c r="CU151" s="1">
        <v>2089.395</v>
      </c>
      <c r="CV151" s="1">
        <v>113.85</v>
      </c>
      <c r="CW151" s="1">
        <v>1808.989142857143</v>
      </c>
      <c r="CX151" s="1">
        <v>99.225000000000009</v>
      </c>
      <c r="CY151" s="1">
        <v>715.28624999999977</v>
      </c>
      <c r="CZ151" s="1">
        <v>298.10249999999991</v>
      </c>
      <c r="DA151" s="1">
        <v>1352.8218750000001</v>
      </c>
      <c r="DB151" s="1">
        <v>5383.4461309523813</v>
      </c>
      <c r="DC151" s="1">
        <v>4449.4624999999996</v>
      </c>
      <c r="DD151" s="1">
        <v>1100</v>
      </c>
      <c r="DE151" s="1">
        <v>230</v>
      </c>
      <c r="DF151" s="1">
        <v>1518</v>
      </c>
      <c r="DG151" s="1">
        <v>47.1</v>
      </c>
      <c r="DH151" s="1">
        <v>499.76249999999999</v>
      </c>
      <c r="DI151" s="1">
        <v>600</v>
      </c>
      <c r="DJ151" s="1">
        <v>1150.625</v>
      </c>
      <c r="DK151" s="1">
        <v>1321.75</v>
      </c>
      <c r="DL151" s="1">
        <v>173.3125</v>
      </c>
      <c r="DM151" s="1">
        <v>141.125</v>
      </c>
      <c r="DN151" s="1">
        <v>58.5625</v>
      </c>
      <c r="DO151" s="1">
        <v>277.25</v>
      </c>
      <c r="DP151" s="1">
        <v>909.75</v>
      </c>
      <c r="DW151" s="1">
        <v>170022.98770238101</v>
      </c>
      <c r="DX151" s="1" t="s">
        <v>467</v>
      </c>
    </row>
    <row r="152" spans="1:128" x14ac:dyDescent="0.2">
      <c r="A152" s="2" t="s">
        <v>468</v>
      </c>
      <c r="B152" s="1">
        <v>2746.3449999999998</v>
      </c>
      <c r="C152" s="1">
        <v>203.67500000000001</v>
      </c>
      <c r="D152" s="1">
        <v>2165.6574999999998</v>
      </c>
      <c r="E152" s="1">
        <v>304.41000000000003</v>
      </c>
      <c r="F152" s="1">
        <v>2120.6285714285709</v>
      </c>
      <c r="G152" s="1">
        <v>114</v>
      </c>
      <c r="H152" s="1">
        <v>500</v>
      </c>
      <c r="I152" s="1">
        <v>660.05250000000001</v>
      </c>
      <c r="J152" s="1">
        <v>1287.610666666666</v>
      </c>
      <c r="K152" s="1">
        <v>254.35</v>
      </c>
      <c r="L152" s="1">
        <v>68.703125</v>
      </c>
      <c r="M152" s="1">
        <v>0</v>
      </c>
      <c r="N152" s="1">
        <v>770.06250000000034</v>
      </c>
      <c r="O152" s="1">
        <v>331.75125000000003</v>
      </c>
      <c r="P152" s="1">
        <v>566.84000000000015</v>
      </c>
      <c r="Q152" s="1">
        <v>5367.76</v>
      </c>
      <c r="R152" s="1">
        <v>400</v>
      </c>
      <c r="S152" s="1">
        <v>17487.311666666668</v>
      </c>
      <c r="T152" s="1">
        <v>477.84910714285718</v>
      </c>
      <c r="U152" s="1">
        <v>1780.7650000000001</v>
      </c>
      <c r="V152" s="1">
        <v>1161.33</v>
      </c>
      <c r="W152" s="1">
        <v>70</v>
      </c>
      <c r="X152" s="1">
        <v>1100</v>
      </c>
      <c r="Y152" s="1">
        <v>1942.453750000001</v>
      </c>
      <c r="Z152" s="1">
        <v>203.12999999999991</v>
      </c>
      <c r="AA152" s="1">
        <v>2796.450666666668</v>
      </c>
      <c r="AB152" s="1">
        <v>589.5999999999998</v>
      </c>
      <c r="AC152" s="1">
        <v>5767.04</v>
      </c>
      <c r="AD152" s="1">
        <v>1707.15</v>
      </c>
      <c r="AE152" s="1">
        <v>150</v>
      </c>
      <c r="AF152" s="1">
        <v>500</v>
      </c>
      <c r="AG152" s="1">
        <v>1224.962666666667</v>
      </c>
      <c r="AH152" s="1">
        <v>187.0260000000001</v>
      </c>
      <c r="AI152" s="1">
        <v>4525.0499999999993</v>
      </c>
      <c r="AJ152" s="1">
        <v>700</v>
      </c>
      <c r="AK152" s="1">
        <v>1915.2</v>
      </c>
      <c r="AL152" s="1">
        <v>638.59500000000014</v>
      </c>
      <c r="AM152" s="1">
        <v>11881.495714285709</v>
      </c>
      <c r="AN152" s="1">
        <v>178.2</v>
      </c>
      <c r="AO152" s="1">
        <v>2353.5</v>
      </c>
      <c r="AP152" s="1">
        <v>55.95</v>
      </c>
      <c r="AQ152" s="1">
        <v>1177.1750000000011</v>
      </c>
      <c r="AR152" s="1">
        <v>392.09699999999998</v>
      </c>
      <c r="AS152" s="1">
        <v>94.813750000000013</v>
      </c>
      <c r="AT152" s="1">
        <v>104.265</v>
      </c>
      <c r="AU152" s="1">
        <v>36.721249999999998</v>
      </c>
      <c r="AV152" s="1">
        <v>0</v>
      </c>
      <c r="AW152" s="1">
        <v>0</v>
      </c>
      <c r="AX152" s="1">
        <v>0</v>
      </c>
      <c r="AY152" s="1">
        <v>1532.368285714286</v>
      </c>
      <c r="AZ152" s="1">
        <v>356.87</v>
      </c>
      <c r="BA152" s="1">
        <v>670.78125</v>
      </c>
      <c r="BB152" s="1">
        <v>1446.138690476191</v>
      </c>
      <c r="BC152" s="1">
        <v>420</v>
      </c>
      <c r="BD152" s="1">
        <v>800</v>
      </c>
      <c r="BE152" s="1">
        <v>211.3125</v>
      </c>
      <c r="BF152" s="1">
        <v>252.9</v>
      </c>
      <c r="BG152" s="1">
        <v>320</v>
      </c>
      <c r="BH152" s="1">
        <v>300</v>
      </c>
      <c r="BI152" s="1">
        <v>170</v>
      </c>
      <c r="BJ152" s="1">
        <v>950</v>
      </c>
      <c r="BK152" s="1">
        <v>78.641249999999999</v>
      </c>
      <c r="BL152" s="1">
        <v>414.74166666666667</v>
      </c>
      <c r="BM152" s="1">
        <v>926.37916666666661</v>
      </c>
      <c r="BN152" s="1">
        <v>157.375</v>
      </c>
      <c r="BO152" s="1">
        <v>6743.4934523809516</v>
      </c>
      <c r="BP152" s="1">
        <v>350</v>
      </c>
      <c r="BQ152" s="1">
        <v>175.65625</v>
      </c>
      <c r="BR152" s="1">
        <v>350</v>
      </c>
      <c r="BS152" s="1">
        <v>170</v>
      </c>
      <c r="BT152" s="1">
        <v>550</v>
      </c>
      <c r="BU152" s="1">
        <v>500</v>
      </c>
      <c r="BV152" s="1">
        <v>1000</v>
      </c>
      <c r="BW152" s="1">
        <v>2207.6937499999999</v>
      </c>
      <c r="BX152" s="1">
        <v>234.07499999999999</v>
      </c>
      <c r="BY152" s="1">
        <v>700</v>
      </c>
      <c r="BZ152" s="1">
        <v>357.34178571428572</v>
      </c>
      <c r="CA152" s="1">
        <v>102.7950000000002</v>
      </c>
      <c r="CB152" s="1">
        <v>138.76607142857139</v>
      </c>
      <c r="CC152" s="1">
        <v>0</v>
      </c>
      <c r="CD152" s="1">
        <v>800</v>
      </c>
      <c r="CE152" s="1">
        <v>6322.7857142857119</v>
      </c>
      <c r="CF152" s="1">
        <v>258</v>
      </c>
      <c r="CG152" s="1">
        <v>3000</v>
      </c>
      <c r="CH152" s="1">
        <v>912.75</v>
      </c>
      <c r="CI152" s="1">
        <v>250</v>
      </c>
      <c r="CJ152" s="1">
        <v>200</v>
      </c>
      <c r="CK152" s="1">
        <v>255</v>
      </c>
      <c r="CL152" s="1">
        <v>970.36428571428587</v>
      </c>
      <c r="CM152" s="1">
        <v>381.80500000000001</v>
      </c>
      <c r="CN152" s="1">
        <v>442.50499999999988</v>
      </c>
      <c r="CO152" s="1">
        <v>57.6</v>
      </c>
      <c r="CP152" s="1">
        <v>426.6875</v>
      </c>
      <c r="CQ152" s="1">
        <v>150</v>
      </c>
      <c r="CR152" s="1">
        <v>480.4375</v>
      </c>
      <c r="CS152" s="1">
        <v>150</v>
      </c>
      <c r="CT152" s="1">
        <v>436.95000000000022</v>
      </c>
      <c r="CU152" s="1">
        <v>2089.395</v>
      </c>
      <c r="CV152" s="1">
        <v>113.85</v>
      </c>
      <c r="CW152" s="1">
        <v>1150</v>
      </c>
      <c r="CX152" s="1">
        <v>99.225000000000009</v>
      </c>
      <c r="CY152" s="1">
        <v>715.28624999999977</v>
      </c>
      <c r="CZ152" s="1">
        <v>298.10249999999991</v>
      </c>
      <c r="DA152" s="1">
        <v>1302.8218750000001</v>
      </c>
      <c r="DB152" s="1">
        <v>3633.4461309523808</v>
      </c>
      <c r="DC152" s="1">
        <v>4449.4624999999996</v>
      </c>
      <c r="DD152" s="1">
        <v>1100</v>
      </c>
      <c r="DE152" s="1">
        <v>230</v>
      </c>
      <c r="DF152" s="1">
        <v>1518</v>
      </c>
      <c r="DG152" s="1">
        <v>47.1</v>
      </c>
      <c r="DH152" s="1">
        <v>499.76249999999999</v>
      </c>
      <c r="DI152" s="1">
        <v>600</v>
      </c>
      <c r="DJ152" s="1">
        <v>1150.625</v>
      </c>
      <c r="DK152" s="1">
        <v>1321.75</v>
      </c>
      <c r="DL152" s="1">
        <v>165.3125</v>
      </c>
      <c r="DM152" s="1">
        <v>141.125</v>
      </c>
      <c r="DN152" s="1">
        <v>58.5625</v>
      </c>
      <c r="DO152" s="1">
        <v>277.25</v>
      </c>
      <c r="DP152" s="1">
        <v>909.75</v>
      </c>
      <c r="DW152" s="1">
        <v>139013.0185595238</v>
      </c>
      <c r="DX152" s="1" t="s">
        <v>468</v>
      </c>
    </row>
    <row r="153" spans="1:128" x14ac:dyDescent="0.2">
      <c r="A153" s="2" t="s">
        <v>469</v>
      </c>
      <c r="B153" s="1">
        <v>2746.3449999999998</v>
      </c>
      <c r="C153" s="1">
        <v>203.67500000000001</v>
      </c>
      <c r="D153" s="1">
        <v>2165.6574999999998</v>
      </c>
      <c r="E153" s="1">
        <v>304.41000000000003</v>
      </c>
      <c r="F153" s="1">
        <v>2120.6285714285709</v>
      </c>
      <c r="G153" s="1">
        <v>114</v>
      </c>
      <c r="H153" s="1">
        <v>500</v>
      </c>
      <c r="I153" s="1">
        <v>660.05250000000001</v>
      </c>
      <c r="J153" s="1">
        <v>1287.610666666666</v>
      </c>
      <c r="K153" s="1">
        <v>254.35</v>
      </c>
      <c r="L153" s="1">
        <v>68.703125</v>
      </c>
      <c r="M153" s="1">
        <v>0</v>
      </c>
      <c r="N153" s="1">
        <v>770.06250000000034</v>
      </c>
      <c r="O153" s="1">
        <v>331.75125000000003</v>
      </c>
      <c r="P153" s="1">
        <v>566.84000000000015</v>
      </c>
      <c r="Q153" s="1">
        <v>767.76</v>
      </c>
      <c r="R153" s="1">
        <v>400</v>
      </c>
      <c r="S153" s="1">
        <v>13787.31166666667</v>
      </c>
      <c r="T153" s="1">
        <v>477.84910714285718</v>
      </c>
      <c r="U153" s="1">
        <v>1780.7650000000001</v>
      </c>
      <c r="V153" s="1">
        <v>1161.33</v>
      </c>
      <c r="W153" s="1">
        <v>70</v>
      </c>
      <c r="X153" s="1">
        <v>1100</v>
      </c>
      <c r="Y153" s="1">
        <v>1942.453750000001</v>
      </c>
      <c r="Z153" s="1">
        <v>203.12999999999991</v>
      </c>
      <c r="AA153" s="1">
        <v>2796.450666666668</v>
      </c>
      <c r="AB153" s="1">
        <v>589.5999999999998</v>
      </c>
      <c r="AC153" s="1">
        <v>5767.04</v>
      </c>
      <c r="AD153" s="1">
        <v>1707.15</v>
      </c>
      <c r="AE153" s="1">
        <v>150</v>
      </c>
      <c r="AF153" s="1">
        <v>500</v>
      </c>
      <c r="AG153" s="1">
        <v>924.96266666666702</v>
      </c>
      <c r="AH153" s="1">
        <v>187.0260000000001</v>
      </c>
      <c r="AI153" s="1">
        <v>4525.0499999999993</v>
      </c>
      <c r="AJ153" s="1">
        <v>700</v>
      </c>
      <c r="AK153" s="1">
        <v>1915.2</v>
      </c>
      <c r="AL153" s="1">
        <v>638.59500000000014</v>
      </c>
      <c r="AM153" s="1">
        <v>14381.495714285709</v>
      </c>
      <c r="AN153" s="1">
        <v>178.2</v>
      </c>
      <c r="AO153" s="1">
        <v>2353.5</v>
      </c>
      <c r="AP153" s="1">
        <v>55.95</v>
      </c>
      <c r="AQ153" s="1">
        <v>1177.1750000000011</v>
      </c>
      <c r="AR153" s="1">
        <v>392.09699999999998</v>
      </c>
      <c r="AS153" s="1">
        <v>94.813750000000013</v>
      </c>
      <c r="AT153" s="1">
        <v>104.265</v>
      </c>
      <c r="AU153" s="1">
        <v>36.721249999999998</v>
      </c>
      <c r="AV153" s="1">
        <v>0</v>
      </c>
      <c r="AW153" s="1">
        <v>0</v>
      </c>
      <c r="AX153" s="1">
        <v>0</v>
      </c>
      <c r="AY153" s="1">
        <v>1632.368285714286</v>
      </c>
      <c r="AZ153" s="1">
        <v>356.87</v>
      </c>
      <c r="BA153" s="1">
        <v>670.78125</v>
      </c>
      <c r="BB153" s="1">
        <v>1446.138690476191</v>
      </c>
      <c r="BC153" s="1">
        <v>420</v>
      </c>
      <c r="BD153" s="1">
        <v>800</v>
      </c>
      <c r="BE153" s="1">
        <v>211.3125</v>
      </c>
      <c r="BF153" s="1">
        <v>252.9</v>
      </c>
      <c r="BG153" s="1">
        <v>320</v>
      </c>
      <c r="BH153" s="1">
        <v>300</v>
      </c>
      <c r="BI153" s="1">
        <v>170</v>
      </c>
      <c r="BJ153" s="1">
        <v>950</v>
      </c>
      <c r="BK153" s="1">
        <v>78.641249999999999</v>
      </c>
      <c r="BL153" s="1">
        <v>114.7416666666667</v>
      </c>
      <c r="BM153" s="1">
        <v>2626.3791666666671</v>
      </c>
      <c r="BN153" s="1">
        <v>157.375</v>
      </c>
      <c r="BO153" s="1">
        <v>3343.493452380952</v>
      </c>
      <c r="BP153" s="1">
        <v>350</v>
      </c>
      <c r="BQ153" s="1">
        <v>175.65625</v>
      </c>
      <c r="BR153" s="1">
        <v>350</v>
      </c>
      <c r="BS153" s="1">
        <v>170</v>
      </c>
      <c r="BT153" s="1">
        <v>550</v>
      </c>
      <c r="BU153" s="1">
        <v>500</v>
      </c>
      <c r="BV153" s="1">
        <v>1000</v>
      </c>
      <c r="BW153" s="1">
        <v>2307.6937499999999</v>
      </c>
      <c r="BX153" s="1">
        <v>234.07499999999999</v>
      </c>
      <c r="BY153" s="1">
        <v>700</v>
      </c>
      <c r="BZ153" s="1">
        <v>357.34178571428572</v>
      </c>
      <c r="CA153" s="1">
        <v>102.7950000000002</v>
      </c>
      <c r="CB153" s="1">
        <v>138.76607142857139</v>
      </c>
      <c r="CC153" s="1">
        <v>0</v>
      </c>
      <c r="CD153" s="1">
        <v>800</v>
      </c>
      <c r="CE153" s="1">
        <v>3922.7857142857119</v>
      </c>
      <c r="CF153" s="1">
        <v>258</v>
      </c>
      <c r="CG153" s="1">
        <v>3000</v>
      </c>
      <c r="CH153" s="1">
        <v>912.75</v>
      </c>
      <c r="CI153" s="1">
        <v>250</v>
      </c>
      <c r="CJ153" s="1">
        <v>200</v>
      </c>
      <c r="CK153" s="1">
        <v>255</v>
      </c>
      <c r="CL153" s="1">
        <v>970.36428571428587</v>
      </c>
      <c r="CM153" s="1">
        <v>381.80500000000001</v>
      </c>
      <c r="CN153" s="1">
        <v>442.50499999999988</v>
      </c>
      <c r="CO153" s="1">
        <v>57.6</v>
      </c>
      <c r="CP153" s="1">
        <v>426.6875</v>
      </c>
      <c r="CQ153" s="1">
        <v>150</v>
      </c>
      <c r="CR153" s="1">
        <v>480.4375</v>
      </c>
      <c r="CS153" s="1">
        <v>150</v>
      </c>
      <c r="CT153" s="1">
        <v>3436.95</v>
      </c>
      <c r="CU153" s="1">
        <v>2089.395</v>
      </c>
      <c r="CV153" s="1">
        <v>113.85</v>
      </c>
      <c r="CW153" s="1">
        <v>1150</v>
      </c>
      <c r="CX153" s="1">
        <v>99.225000000000009</v>
      </c>
      <c r="CY153" s="1">
        <v>715.28624999999977</v>
      </c>
      <c r="CZ153" s="1">
        <v>298.10249999999991</v>
      </c>
      <c r="DA153" s="1">
        <v>1302.8218750000001</v>
      </c>
      <c r="DB153" s="1">
        <v>2383.4461309523808</v>
      </c>
      <c r="DC153" s="1">
        <v>4449.4624999999996</v>
      </c>
      <c r="DD153" s="1">
        <v>1100</v>
      </c>
      <c r="DE153" s="1">
        <v>230</v>
      </c>
      <c r="DF153" s="1">
        <v>1518</v>
      </c>
      <c r="DG153" s="1">
        <v>47.1</v>
      </c>
      <c r="DH153" s="1">
        <v>499.76249999999999</v>
      </c>
      <c r="DI153" s="1">
        <v>600</v>
      </c>
      <c r="DJ153" s="1">
        <v>1150.625</v>
      </c>
      <c r="DK153" s="1">
        <v>1321.75</v>
      </c>
      <c r="DL153" s="1">
        <v>165.3125</v>
      </c>
      <c r="DM153" s="1">
        <v>141.125</v>
      </c>
      <c r="DN153" s="1">
        <v>58.5625</v>
      </c>
      <c r="DO153" s="1">
        <v>277.25</v>
      </c>
      <c r="DP153" s="1">
        <v>909.75</v>
      </c>
      <c r="DW153" s="1">
        <v>130463.0185595238</v>
      </c>
      <c r="DX153" s="1" t="s">
        <v>469</v>
      </c>
    </row>
    <row r="154" spans="1:128" x14ac:dyDescent="0.2">
      <c r="A154" s="2" t="s">
        <v>470</v>
      </c>
      <c r="B154" s="1">
        <v>2746.3449999999998</v>
      </c>
      <c r="C154" s="1">
        <v>203.67500000000001</v>
      </c>
      <c r="D154" s="1">
        <v>2165.6574999999998</v>
      </c>
      <c r="E154" s="1">
        <v>304.41000000000003</v>
      </c>
      <c r="F154" s="1">
        <v>2120.6285714285709</v>
      </c>
      <c r="G154" s="1">
        <v>114</v>
      </c>
      <c r="H154" s="1">
        <v>500</v>
      </c>
      <c r="I154" s="1">
        <v>660.05250000000001</v>
      </c>
      <c r="J154" s="1">
        <v>1287.610666666666</v>
      </c>
      <c r="K154" s="1">
        <v>254.35</v>
      </c>
      <c r="L154" s="1">
        <v>68.703125</v>
      </c>
      <c r="M154" s="1">
        <v>0</v>
      </c>
      <c r="N154" s="1">
        <v>770.06250000000034</v>
      </c>
      <c r="O154" s="1">
        <v>331.75125000000003</v>
      </c>
      <c r="P154" s="1">
        <v>566.84000000000015</v>
      </c>
      <c r="Q154" s="1">
        <v>767.76</v>
      </c>
      <c r="R154" s="1">
        <v>400</v>
      </c>
      <c r="S154" s="1">
        <v>10355.29166666667</v>
      </c>
      <c r="T154" s="1">
        <v>477.84910714285718</v>
      </c>
      <c r="U154" s="1">
        <v>1780.7650000000001</v>
      </c>
      <c r="V154" s="1">
        <v>1161.33</v>
      </c>
      <c r="W154" s="1">
        <v>70</v>
      </c>
      <c r="X154" s="1">
        <v>1100</v>
      </c>
      <c r="Y154" s="1">
        <v>2180.2937500000012</v>
      </c>
      <c r="Z154" s="1">
        <v>203.12999999999991</v>
      </c>
      <c r="AA154" s="1">
        <v>2496.450666666668</v>
      </c>
      <c r="AB154" s="1">
        <v>589.5999999999998</v>
      </c>
      <c r="AC154" s="1">
        <v>5767.04</v>
      </c>
      <c r="AD154" s="1">
        <v>1707.15</v>
      </c>
      <c r="AE154" s="1">
        <v>150</v>
      </c>
      <c r="AF154" s="1">
        <v>500</v>
      </c>
      <c r="AG154" s="1">
        <v>924.96266666666702</v>
      </c>
      <c r="AH154" s="1">
        <v>187.0260000000001</v>
      </c>
      <c r="AI154" s="1">
        <v>4525.0499999999993</v>
      </c>
      <c r="AJ154" s="1">
        <v>700</v>
      </c>
      <c r="AK154" s="1">
        <v>1915.2</v>
      </c>
      <c r="AL154" s="1">
        <v>638.59500000000014</v>
      </c>
      <c r="AM154" s="1">
        <v>7281.4957142857129</v>
      </c>
      <c r="AN154" s="1">
        <v>178.2</v>
      </c>
      <c r="AO154" s="1">
        <v>2353.5</v>
      </c>
      <c r="AP154" s="1">
        <v>55.95</v>
      </c>
      <c r="AQ154" s="1">
        <v>1177.1750000000011</v>
      </c>
      <c r="AR154" s="1">
        <v>292.09699999999998</v>
      </c>
      <c r="AS154" s="1">
        <v>94.813750000000013</v>
      </c>
      <c r="AT154" s="1">
        <v>104.265</v>
      </c>
      <c r="AU154" s="1">
        <v>36.721249999999998</v>
      </c>
      <c r="AV154" s="1">
        <v>0</v>
      </c>
      <c r="AW154" s="1">
        <v>0</v>
      </c>
      <c r="AX154" s="1">
        <v>0</v>
      </c>
      <c r="AY154" s="1">
        <v>1532.368285714286</v>
      </c>
      <c r="AZ154" s="1">
        <v>356.87</v>
      </c>
      <c r="BA154" s="1">
        <v>670.78125</v>
      </c>
      <c r="BB154" s="1">
        <v>1246.138690476191</v>
      </c>
      <c r="BC154" s="1">
        <v>420</v>
      </c>
      <c r="BD154" s="1">
        <v>800</v>
      </c>
      <c r="BE154" s="1">
        <v>211.3125</v>
      </c>
      <c r="BF154" s="1">
        <v>252.9</v>
      </c>
      <c r="BG154" s="1">
        <v>320</v>
      </c>
      <c r="BH154" s="1">
        <v>300</v>
      </c>
      <c r="BI154" s="1">
        <v>170</v>
      </c>
      <c r="BJ154" s="1">
        <v>950</v>
      </c>
      <c r="BK154" s="1">
        <v>78.641249999999999</v>
      </c>
      <c r="BL154" s="1">
        <v>114.7416666666667</v>
      </c>
      <c r="BM154" s="1">
        <v>5726.3791666666666</v>
      </c>
      <c r="BN154" s="1">
        <v>157.375</v>
      </c>
      <c r="BO154" s="1">
        <v>3343.493452380952</v>
      </c>
      <c r="BP154" s="1">
        <v>350</v>
      </c>
      <c r="BQ154" s="1">
        <v>175.65625</v>
      </c>
      <c r="BR154" s="1">
        <v>350</v>
      </c>
      <c r="BS154" s="1">
        <v>170</v>
      </c>
      <c r="BT154" s="1">
        <v>550</v>
      </c>
      <c r="BU154" s="1">
        <v>500</v>
      </c>
      <c r="BV154" s="1">
        <v>1000</v>
      </c>
      <c r="BW154" s="1">
        <v>2207.6937499999999</v>
      </c>
      <c r="BX154" s="1">
        <v>234.07499999999999</v>
      </c>
      <c r="BY154" s="1">
        <v>700</v>
      </c>
      <c r="BZ154" s="1">
        <v>357.34178571428572</v>
      </c>
      <c r="CA154" s="1">
        <v>102.7950000000002</v>
      </c>
      <c r="CB154" s="1">
        <v>138.76607142857139</v>
      </c>
      <c r="CC154" s="1">
        <v>0</v>
      </c>
      <c r="CD154" s="1">
        <v>800</v>
      </c>
      <c r="CE154" s="1">
        <v>12122.78571428571</v>
      </c>
      <c r="CF154" s="1">
        <v>258</v>
      </c>
      <c r="CG154" s="1">
        <v>3000</v>
      </c>
      <c r="CH154" s="1">
        <v>912.75</v>
      </c>
      <c r="CI154" s="1">
        <v>250</v>
      </c>
      <c r="CJ154" s="1">
        <v>200</v>
      </c>
      <c r="CK154" s="1">
        <v>255</v>
      </c>
      <c r="CL154" s="1">
        <v>970.36428571428587</v>
      </c>
      <c r="CM154" s="1">
        <v>381.80500000000001</v>
      </c>
      <c r="CN154" s="1">
        <v>442.50499999999988</v>
      </c>
      <c r="CO154" s="1">
        <v>57.6</v>
      </c>
      <c r="CP154" s="1">
        <v>426.6875</v>
      </c>
      <c r="CQ154" s="1">
        <v>150</v>
      </c>
      <c r="CR154" s="1">
        <v>480.4375</v>
      </c>
      <c r="CS154" s="1">
        <v>150</v>
      </c>
      <c r="CT154" s="1">
        <v>436.95000000000022</v>
      </c>
      <c r="CU154" s="1">
        <v>2089.395</v>
      </c>
      <c r="CV154" s="1">
        <v>113.85</v>
      </c>
      <c r="CW154" s="1">
        <v>1450</v>
      </c>
      <c r="CX154" s="1">
        <v>99.225000000000009</v>
      </c>
      <c r="CY154" s="1">
        <v>715.28624999999977</v>
      </c>
      <c r="CZ154" s="1">
        <v>298.10249999999991</v>
      </c>
      <c r="DA154" s="1">
        <v>1302.8218750000001</v>
      </c>
      <c r="DB154" s="1">
        <v>2183.4461309523808</v>
      </c>
      <c r="DC154" s="1">
        <v>4449.4624999999996</v>
      </c>
      <c r="DD154" s="1">
        <v>1100</v>
      </c>
      <c r="DE154" s="1">
        <v>230</v>
      </c>
      <c r="DF154" s="1">
        <v>1518</v>
      </c>
      <c r="DG154" s="1">
        <v>47.1</v>
      </c>
      <c r="DH154" s="1">
        <v>499.76249999999999</v>
      </c>
      <c r="DI154" s="1">
        <v>600</v>
      </c>
      <c r="DJ154" s="1">
        <v>1150.625</v>
      </c>
      <c r="DK154" s="1">
        <v>1321.75</v>
      </c>
      <c r="DL154" s="1">
        <v>165.3125</v>
      </c>
      <c r="DM154" s="1">
        <v>141.125</v>
      </c>
      <c r="DN154" s="1">
        <v>58.5625</v>
      </c>
      <c r="DO154" s="1">
        <v>277.25</v>
      </c>
      <c r="DP154" s="1">
        <v>909.75</v>
      </c>
      <c r="DW154" s="1">
        <v>127768.83855952381</v>
      </c>
      <c r="DX154" s="1" t="s">
        <v>470</v>
      </c>
    </row>
    <row r="155" spans="1:128" x14ac:dyDescent="0.2">
      <c r="A155" s="2"/>
    </row>
    <row r="156" spans="1:128" x14ac:dyDescent="0.2">
      <c r="A156" s="2" t="s">
        <v>471</v>
      </c>
      <c r="B156" s="1">
        <v>8461.8668095238099</v>
      </c>
      <c r="C156" s="1">
        <v>277.89933333333329</v>
      </c>
      <c r="D156" s="1">
        <v>3800.5970952380949</v>
      </c>
      <c r="E156" s="1">
        <v>379.24761904761903</v>
      </c>
      <c r="F156" s="1">
        <v>5301.473809523809</v>
      </c>
      <c r="G156" s="1">
        <v>195.14285714285711</v>
      </c>
      <c r="H156" s="1">
        <v>607.54666666666662</v>
      </c>
      <c r="I156" s="1">
        <v>1014.920023809524</v>
      </c>
      <c r="J156" s="1">
        <v>1937.2106666666659</v>
      </c>
      <c r="K156" s="1">
        <v>290.22380952380951</v>
      </c>
      <c r="L156" s="1">
        <v>216.13931547619049</v>
      </c>
      <c r="M156" s="1">
        <v>0</v>
      </c>
      <c r="N156" s="1">
        <v>1691.474880952381</v>
      </c>
      <c r="O156" s="1">
        <v>435.91505952380948</v>
      </c>
      <c r="P156" s="1">
        <v>899.10000000000014</v>
      </c>
      <c r="Q156" s="1">
        <v>1193.893333333333</v>
      </c>
      <c r="R156" s="1">
        <v>492.35523809523812</v>
      </c>
      <c r="S156" s="1">
        <v>25921.125000000011</v>
      </c>
      <c r="T156" s="1">
        <v>690.09672619047626</v>
      </c>
      <c r="U156" s="1">
        <v>2265.9364285714282</v>
      </c>
      <c r="V156" s="1">
        <v>2053.130000000001</v>
      </c>
      <c r="W156" s="1">
        <v>57.885714285714293</v>
      </c>
      <c r="X156" s="1">
        <v>1095.2</v>
      </c>
      <c r="Y156" s="1">
        <v>3167.9266071428578</v>
      </c>
      <c r="Z156" s="1">
        <v>248.16428571428571</v>
      </c>
      <c r="AA156" s="1">
        <v>4064.321142857144</v>
      </c>
      <c r="AB156" s="1">
        <v>1166.268571428571</v>
      </c>
      <c r="AC156" s="1">
        <v>226.36571428571429</v>
      </c>
      <c r="AD156" s="1">
        <v>1615.3785714285709</v>
      </c>
      <c r="AE156" s="1">
        <v>142.8571428571428</v>
      </c>
      <c r="AF156" s="1">
        <v>532.96</v>
      </c>
      <c r="AG156" s="1">
        <v>2510.0693333333338</v>
      </c>
      <c r="AH156" s="1">
        <v>202.75933333333339</v>
      </c>
      <c r="AI156" s="1">
        <v>5694.5357142857138</v>
      </c>
      <c r="AJ156" s="1">
        <v>857.4571428571428</v>
      </c>
      <c r="AK156" s="1">
        <v>2533.2571428571432</v>
      </c>
      <c r="AL156" s="1">
        <v>1122.208333333333</v>
      </c>
      <c r="AM156" s="1">
        <v>8345.8742857142861</v>
      </c>
      <c r="AN156" s="1">
        <v>258.17142857142852</v>
      </c>
      <c r="AO156" s="1">
        <v>3532.7857142857142</v>
      </c>
      <c r="AP156" s="1">
        <v>64.65857142857142</v>
      </c>
      <c r="AQ156" s="1">
        <v>1902.222619047619</v>
      </c>
      <c r="AR156" s="1">
        <v>0</v>
      </c>
      <c r="AS156" s="1">
        <v>125.5543214285714</v>
      </c>
      <c r="AT156" s="1">
        <v>83.639285714285705</v>
      </c>
      <c r="AU156" s="1">
        <v>57.057678571428568</v>
      </c>
      <c r="AV156" s="1">
        <v>0</v>
      </c>
      <c r="AW156" s="1">
        <v>0</v>
      </c>
      <c r="AX156" s="1">
        <v>238.66666666666671</v>
      </c>
      <c r="AY156" s="1">
        <v>2936.570666666667</v>
      </c>
      <c r="AZ156" s="1">
        <v>491.37</v>
      </c>
      <c r="BA156" s="1">
        <v>556.78125</v>
      </c>
      <c r="BB156" s="1">
        <v>1956.7386904761911</v>
      </c>
      <c r="BC156" s="1">
        <v>640.79999999999995</v>
      </c>
      <c r="BD156" s="1">
        <v>1110.5</v>
      </c>
      <c r="BE156" s="1">
        <v>208.3125</v>
      </c>
      <c r="BF156" s="1">
        <v>252.9</v>
      </c>
      <c r="BG156" s="1">
        <v>224</v>
      </c>
      <c r="BH156" s="1">
        <v>156</v>
      </c>
      <c r="BI156" s="1">
        <v>125</v>
      </c>
      <c r="BJ156" s="1">
        <v>739</v>
      </c>
      <c r="BK156" s="1">
        <v>83.641249999999999</v>
      </c>
      <c r="BL156" s="1">
        <v>88.341666666666669</v>
      </c>
      <c r="BM156" s="1">
        <v>994.87916666666661</v>
      </c>
      <c r="BN156" s="1">
        <v>143.875</v>
      </c>
      <c r="BO156" s="1">
        <v>5822.7184523809537</v>
      </c>
      <c r="BP156" s="1">
        <v>0</v>
      </c>
      <c r="BQ156" s="1">
        <v>189.15625</v>
      </c>
      <c r="BR156" s="1">
        <v>348.8</v>
      </c>
      <c r="BS156" s="1">
        <v>108</v>
      </c>
      <c r="BT156" s="1">
        <v>379.6</v>
      </c>
      <c r="BU156" s="1">
        <v>738.8</v>
      </c>
      <c r="BV156" s="1">
        <v>1178.5</v>
      </c>
      <c r="BW156" s="1">
        <v>3968.5151785714279</v>
      </c>
      <c r="BX156" s="1">
        <v>0</v>
      </c>
      <c r="BY156" s="1">
        <v>0</v>
      </c>
      <c r="BZ156" s="1">
        <v>680.0560714285715</v>
      </c>
      <c r="CA156" s="1">
        <v>189.21500000000009</v>
      </c>
      <c r="CB156" s="1">
        <v>381.04607142857151</v>
      </c>
      <c r="CC156" s="1">
        <v>0</v>
      </c>
      <c r="CD156" s="1">
        <v>7144.5714285714284</v>
      </c>
      <c r="CE156" s="1">
        <v>11640.55535714285</v>
      </c>
      <c r="CF156" s="1">
        <v>115.71428571428569</v>
      </c>
      <c r="CG156" s="1">
        <v>3625.7828571428572</v>
      </c>
      <c r="CH156" s="1">
        <v>935.03571428571422</v>
      </c>
      <c r="CI156" s="1">
        <v>317.02857142857152</v>
      </c>
      <c r="CJ156" s="1">
        <v>272.51428571428568</v>
      </c>
      <c r="CK156" s="1">
        <v>605.74285714285713</v>
      </c>
      <c r="CL156" s="1">
        <v>7954.1357142857141</v>
      </c>
      <c r="CM156" s="1">
        <v>955.46214285714291</v>
      </c>
      <c r="CN156" s="1">
        <v>1166.933571428571</v>
      </c>
      <c r="CO156" s="1">
        <v>98.528571428571425</v>
      </c>
      <c r="CP156" s="1">
        <v>634.42559523809518</v>
      </c>
      <c r="CQ156" s="1">
        <v>131.85714285714289</v>
      </c>
      <c r="CR156" s="1">
        <v>2036.223214285714</v>
      </c>
      <c r="CS156" s="1">
        <v>276.85714285714289</v>
      </c>
      <c r="CT156" s="1">
        <v>1327.1214285714291</v>
      </c>
      <c r="CU156" s="1">
        <v>2273.849285714286</v>
      </c>
      <c r="CV156" s="1">
        <v>170.42142857142861</v>
      </c>
      <c r="CW156" s="1">
        <v>1628.589142857142</v>
      </c>
      <c r="CX156" s="1">
        <v>157.54499999999999</v>
      </c>
      <c r="CY156" s="1">
        <v>2083.5776785714279</v>
      </c>
      <c r="CZ156" s="1">
        <v>509.42249999999979</v>
      </c>
      <c r="DA156" s="1">
        <v>2322.5540178571432</v>
      </c>
      <c r="DB156" s="1">
        <v>7033.1336309523813</v>
      </c>
      <c r="DC156" s="1">
        <v>5157.8910714285703</v>
      </c>
      <c r="DD156" s="1">
        <v>2010.928571428572</v>
      </c>
      <c r="DE156" s="1">
        <v>338.68571428571431</v>
      </c>
      <c r="DF156" s="1">
        <v>585.42857142857156</v>
      </c>
      <c r="DG156" s="1">
        <v>69.599999999999994</v>
      </c>
      <c r="DH156" s="1">
        <v>407.47678571428509</v>
      </c>
      <c r="DI156" s="1">
        <v>1238.6571428571431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7.630952380952408</v>
      </c>
      <c r="DP156" s="1">
        <v>293.17857142857162</v>
      </c>
      <c r="DQ156" s="1">
        <v>0</v>
      </c>
      <c r="DR156" s="1">
        <v>0</v>
      </c>
      <c r="DS156" s="1">
        <v>0</v>
      </c>
      <c r="DU156" s="1">
        <v>0</v>
      </c>
      <c r="DV156" s="1">
        <v>0</v>
      </c>
      <c r="DW156" s="1">
        <v>188191.71715476201</v>
      </c>
      <c r="DX156" s="1" t="s">
        <v>471</v>
      </c>
    </row>
    <row r="157" spans="1:128" x14ac:dyDescent="0.2">
      <c r="A157" s="2" t="s">
        <v>460</v>
      </c>
      <c r="B157" s="1">
        <v>158.32180952380961</v>
      </c>
      <c r="C157" s="1">
        <v>44.224333333333327</v>
      </c>
      <c r="D157" s="1">
        <v>370.59709523809522</v>
      </c>
      <c r="E157" s="1">
        <v>76.24761904761904</v>
      </c>
      <c r="F157" s="1">
        <v>0</v>
      </c>
      <c r="G157" s="1">
        <v>21.142857142857139</v>
      </c>
      <c r="H157" s="1">
        <v>107.5466666666667</v>
      </c>
      <c r="I157" s="1">
        <v>101.8675238095238</v>
      </c>
      <c r="J157" s="1">
        <v>0</v>
      </c>
      <c r="K157" s="1">
        <v>0</v>
      </c>
      <c r="L157" s="1">
        <v>147.43619047619049</v>
      </c>
      <c r="M157" s="1">
        <v>0</v>
      </c>
      <c r="N157" s="1">
        <v>149.09238095238101</v>
      </c>
      <c r="O157" s="1">
        <v>24.243809523809531</v>
      </c>
      <c r="P157" s="1">
        <v>133.94</v>
      </c>
      <c r="Q157" s="1">
        <v>242.45333333333329</v>
      </c>
      <c r="R157" s="1">
        <v>92.355238095238093</v>
      </c>
      <c r="S157" s="1">
        <v>0</v>
      </c>
      <c r="T157" s="1">
        <v>25.847619047619059</v>
      </c>
      <c r="U157" s="1">
        <v>0</v>
      </c>
      <c r="V157" s="1">
        <v>185.72</v>
      </c>
      <c r="W157" s="1">
        <v>0</v>
      </c>
      <c r="X157" s="1">
        <v>0</v>
      </c>
      <c r="Y157" s="1">
        <v>342.67285714285708</v>
      </c>
      <c r="Z157" s="1">
        <v>13.954285714285721</v>
      </c>
      <c r="AA157" s="1">
        <v>0</v>
      </c>
      <c r="AB157" s="1">
        <v>337.74857142857138</v>
      </c>
      <c r="AC157" s="1">
        <v>59.325714285714298</v>
      </c>
      <c r="AD157" s="1">
        <v>0</v>
      </c>
      <c r="AE157" s="1">
        <v>0</v>
      </c>
      <c r="AF157" s="1">
        <v>32.95999999999998</v>
      </c>
      <c r="AG157" s="1">
        <v>808.34666666666669</v>
      </c>
      <c r="AH157" s="1">
        <v>0</v>
      </c>
      <c r="AI157" s="1">
        <v>379.88571428571407</v>
      </c>
      <c r="AJ157" s="1">
        <v>157.45714285714291</v>
      </c>
      <c r="AK157" s="1">
        <v>618.05714285714282</v>
      </c>
      <c r="AL157" s="1">
        <v>16.25333333333333</v>
      </c>
      <c r="AM157" s="1">
        <v>845.02857142857101</v>
      </c>
      <c r="AN157" s="1">
        <v>79.971428571428575</v>
      </c>
      <c r="AO157" s="1">
        <v>237.28571428571431</v>
      </c>
      <c r="AP157" s="1">
        <v>0</v>
      </c>
      <c r="AQ157" s="1">
        <v>513.4476190476189</v>
      </c>
      <c r="AR157" s="1">
        <v>0</v>
      </c>
      <c r="AS157" s="1">
        <v>27.89057142857143</v>
      </c>
      <c r="AT157" s="1">
        <v>0</v>
      </c>
      <c r="AU157" s="1">
        <v>16.536428571428569</v>
      </c>
      <c r="AV157" s="1">
        <v>0</v>
      </c>
      <c r="AW157" s="1">
        <v>0</v>
      </c>
      <c r="AX157" s="1">
        <v>238.66666666666671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1652.071428571428</v>
      </c>
      <c r="BX157" s="1">
        <v>0</v>
      </c>
      <c r="BZ157" s="1">
        <v>0</v>
      </c>
      <c r="CA157" s="1">
        <v>77.45999999999998</v>
      </c>
      <c r="CB157" s="1">
        <v>0</v>
      </c>
      <c r="CC157" s="1">
        <v>0</v>
      </c>
      <c r="CD157" s="1">
        <v>2132.571428571428</v>
      </c>
      <c r="CE157" s="1">
        <v>0</v>
      </c>
      <c r="CF157" s="1">
        <v>0</v>
      </c>
      <c r="CG157" s="1">
        <v>0</v>
      </c>
      <c r="CH157" s="1">
        <v>0</v>
      </c>
      <c r="CI157" s="1">
        <v>67.028571428571439</v>
      </c>
      <c r="CJ157" s="1">
        <v>72.51428571428572</v>
      </c>
      <c r="CK157" s="1">
        <v>350.74285714285719</v>
      </c>
      <c r="CL157" s="1">
        <v>7143.7714285714283</v>
      </c>
      <c r="CM157" s="1">
        <v>333.6571428571429</v>
      </c>
      <c r="CN157" s="1">
        <v>249.02857142857141</v>
      </c>
      <c r="CO157" s="1">
        <v>10.928571428571431</v>
      </c>
      <c r="CP157" s="1">
        <v>108.7380952380952</v>
      </c>
      <c r="CQ157" s="1">
        <v>0</v>
      </c>
      <c r="CR157" s="1">
        <v>1504.785714285714</v>
      </c>
      <c r="CS157" s="1">
        <v>126.8571428571429</v>
      </c>
      <c r="CT157" s="1">
        <v>796.97142857142853</v>
      </c>
      <c r="CU157" s="1">
        <v>0</v>
      </c>
      <c r="CV157" s="1">
        <v>56.571428571428569</v>
      </c>
      <c r="CW157" s="1">
        <v>165.85714285714269</v>
      </c>
      <c r="CX157" s="1">
        <v>58.320000000000007</v>
      </c>
      <c r="CY157" s="1">
        <v>429.53142857142848</v>
      </c>
      <c r="CZ157" s="1">
        <v>105.3</v>
      </c>
      <c r="DA157" s="1">
        <v>277.60714285714312</v>
      </c>
      <c r="DB157" s="1">
        <v>0</v>
      </c>
      <c r="DC157" s="1">
        <v>0</v>
      </c>
      <c r="DD157" s="1">
        <v>540.42857142857156</v>
      </c>
      <c r="DE157" s="1">
        <v>108.6857142857143</v>
      </c>
      <c r="DF157" s="1">
        <v>0</v>
      </c>
      <c r="DG157" s="1">
        <v>15</v>
      </c>
      <c r="DH157" s="1">
        <v>0</v>
      </c>
      <c r="DI157" s="1">
        <v>638.65714285714273</v>
      </c>
      <c r="DJ157" s="1">
        <v>0</v>
      </c>
      <c r="DK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U157" s="1">
        <v>0</v>
      </c>
      <c r="DV157" s="1">
        <v>0</v>
      </c>
      <c r="DW157" s="1">
        <v>23629.610142857138</v>
      </c>
      <c r="DX157" s="1" t="s">
        <v>460</v>
      </c>
    </row>
    <row r="158" spans="1:128" x14ac:dyDescent="0.2">
      <c r="A158" s="2" t="s">
        <v>461</v>
      </c>
      <c r="B158" s="1">
        <v>5474.7</v>
      </c>
      <c r="C158" s="1">
        <v>0</v>
      </c>
      <c r="D158" s="1">
        <v>1620</v>
      </c>
      <c r="E158" s="1">
        <v>0</v>
      </c>
      <c r="F158" s="1">
        <v>1047.165238095238</v>
      </c>
      <c r="G158" s="1">
        <v>0</v>
      </c>
      <c r="H158" s="1">
        <v>0</v>
      </c>
      <c r="I158" s="1">
        <v>0</v>
      </c>
      <c r="J158" s="1">
        <v>53.399999999999977</v>
      </c>
      <c r="K158" s="1">
        <v>0</v>
      </c>
      <c r="L158" s="1">
        <v>0</v>
      </c>
      <c r="M158" s="1">
        <v>0</v>
      </c>
      <c r="N158" s="1">
        <v>26.63999999999999</v>
      </c>
      <c r="O158" s="1">
        <v>20.72</v>
      </c>
      <c r="P158" s="1">
        <v>14.80000000000001</v>
      </c>
      <c r="Q158" s="1">
        <v>0</v>
      </c>
      <c r="R158" s="1">
        <v>0</v>
      </c>
      <c r="S158" s="1">
        <v>0</v>
      </c>
      <c r="T158" s="1">
        <v>18</v>
      </c>
      <c r="U158" s="1">
        <v>50.771428571428487</v>
      </c>
      <c r="V158" s="1">
        <v>15.600000000000019</v>
      </c>
      <c r="W158" s="1">
        <v>0</v>
      </c>
      <c r="X158" s="1">
        <v>0</v>
      </c>
      <c r="Y158" s="1">
        <v>77.700000000000045</v>
      </c>
      <c r="Z158" s="1">
        <v>0</v>
      </c>
      <c r="AA158" s="1">
        <v>122.7104761904759</v>
      </c>
      <c r="AB158" s="1">
        <v>91.319999999999936</v>
      </c>
      <c r="AC158" s="1">
        <v>0</v>
      </c>
      <c r="AD158" s="1">
        <v>0</v>
      </c>
      <c r="AE158" s="1">
        <v>0</v>
      </c>
      <c r="AF158" s="1">
        <v>0</v>
      </c>
      <c r="AG158" s="1">
        <v>170.52</v>
      </c>
      <c r="AH158" s="1">
        <v>5.653333333333336</v>
      </c>
      <c r="AI158" s="1">
        <v>0</v>
      </c>
      <c r="AJ158" s="1">
        <v>0</v>
      </c>
      <c r="AK158" s="1">
        <v>0</v>
      </c>
      <c r="AL158" s="1">
        <v>184</v>
      </c>
      <c r="AM158" s="1">
        <v>325.80000000000018</v>
      </c>
      <c r="AN158" s="1">
        <v>0</v>
      </c>
      <c r="AO158" s="1">
        <v>6</v>
      </c>
      <c r="AP158" s="1">
        <v>2.2285714285714282</v>
      </c>
      <c r="AQ158" s="1">
        <v>0</v>
      </c>
      <c r="AR158" s="1">
        <v>0</v>
      </c>
      <c r="AS158" s="1">
        <v>2.850000000000001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62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10.5</v>
      </c>
      <c r="BW158" s="1">
        <v>49.75</v>
      </c>
      <c r="BX158" s="1">
        <v>0</v>
      </c>
      <c r="BZ158" s="1">
        <v>53.794285714285706</v>
      </c>
      <c r="CA158" s="1">
        <v>1.680000000000007</v>
      </c>
      <c r="CB158" s="1">
        <v>0</v>
      </c>
      <c r="CC158" s="1">
        <v>0</v>
      </c>
      <c r="CD158" s="1">
        <v>1035</v>
      </c>
      <c r="CE158" s="1">
        <v>92.057142857142026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51</v>
      </c>
      <c r="CQ158" s="1">
        <v>0</v>
      </c>
      <c r="CR158" s="1">
        <v>15</v>
      </c>
      <c r="CS158" s="1">
        <v>0</v>
      </c>
      <c r="CT158" s="1">
        <v>1.200000000000045</v>
      </c>
      <c r="CU158" s="1">
        <v>0</v>
      </c>
      <c r="CV158" s="1">
        <v>0</v>
      </c>
      <c r="CW158" s="1">
        <v>164.16000000000011</v>
      </c>
      <c r="CX158" s="1">
        <v>0</v>
      </c>
      <c r="CY158" s="1">
        <v>31.32000000000005</v>
      </c>
      <c r="CZ158" s="1">
        <v>5.5799999999999841</v>
      </c>
      <c r="DA158" s="1">
        <v>18.25</v>
      </c>
      <c r="DB158" s="1">
        <v>0</v>
      </c>
      <c r="DC158" s="1">
        <v>0</v>
      </c>
      <c r="DD158" s="1">
        <v>22.5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U158" s="1">
        <v>0</v>
      </c>
      <c r="DV158" s="1">
        <v>0</v>
      </c>
      <c r="DW158" s="1">
        <v>10944.370476190479</v>
      </c>
      <c r="DX158" s="1" t="s">
        <v>461</v>
      </c>
    </row>
    <row r="159" spans="1:128" x14ac:dyDescent="0.2">
      <c r="A159" s="2" t="s">
        <v>462</v>
      </c>
      <c r="B159" s="1">
        <v>82.5</v>
      </c>
      <c r="C159" s="1">
        <v>30.000000000000011</v>
      </c>
      <c r="D159" s="1">
        <v>60</v>
      </c>
      <c r="E159" s="1">
        <v>33</v>
      </c>
      <c r="F159" s="1">
        <v>1133.68</v>
      </c>
      <c r="G159" s="1">
        <v>60</v>
      </c>
      <c r="H159" s="1">
        <v>0</v>
      </c>
      <c r="I159" s="1">
        <v>253</v>
      </c>
      <c r="J159" s="1">
        <v>571.20000000000005</v>
      </c>
      <c r="K159" s="1">
        <v>35.873809523809527</v>
      </c>
      <c r="L159" s="1">
        <v>0</v>
      </c>
      <c r="M159" s="1">
        <v>0</v>
      </c>
      <c r="N159" s="1">
        <v>245.67999999999989</v>
      </c>
      <c r="O159" s="1">
        <v>59.200000000000017</v>
      </c>
      <c r="P159" s="1">
        <v>183.52</v>
      </c>
      <c r="Q159" s="1">
        <v>183.67999999999989</v>
      </c>
      <c r="R159" s="1">
        <v>0</v>
      </c>
      <c r="S159" s="1">
        <v>858.65333333333365</v>
      </c>
      <c r="T159" s="1">
        <v>68.40000000000002</v>
      </c>
      <c r="U159" s="1">
        <v>434.4</v>
      </c>
      <c r="V159" s="1">
        <v>690.48</v>
      </c>
      <c r="W159" s="1">
        <v>0</v>
      </c>
      <c r="X159" s="1">
        <v>0</v>
      </c>
      <c r="Y159" s="1">
        <v>517.2600000000001</v>
      </c>
      <c r="Z159" s="1">
        <v>31.08</v>
      </c>
      <c r="AA159" s="1">
        <v>1527.2</v>
      </c>
      <c r="AB159" s="1">
        <v>147.6</v>
      </c>
      <c r="AC159" s="1">
        <v>0</v>
      </c>
      <c r="AD159" s="1">
        <v>0</v>
      </c>
      <c r="AE159" s="1">
        <v>0</v>
      </c>
      <c r="AF159" s="1">
        <v>0</v>
      </c>
      <c r="AG159" s="1">
        <v>226.2399999999999</v>
      </c>
      <c r="AH159" s="1">
        <v>10.08</v>
      </c>
      <c r="AI159" s="1">
        <v>789.59999999999991</v>
      </c>
      <c r="AJ159" s="1">
        <v>0</v>
      </c>
      <c r="AK159" s="1">
        <v>0</v>
      </c>
      <c r="AL159" s="1">
        <v>283.36</v>
      </c>
      <c r="AM159" s="1">
        <v>617.39999999999964</v>
      </c>
      <c r="AN159" s="1">
        <v>0</v>
      </c>
      <c r="AO159" s="1">
        <v>935.99999999999989</v>
      </c>
      <c r="AP159" s="1">
        <v>6.4799999999999969</v>
      </c>
      <c r="AQ159" s="1">
        <v>211.6</v>
      </c>
      <c r="AR159" s="1">
        <v>0</v>
      </c>
      <c r="AS159" s="1">
        <v>0</v>
      </c>
      <c r="AT159" s="1">
        <v>0</v>
      </c>
      <c r="AU159" s="1">
        <v>3.8000000000000012</v>
      </c>
      <c r="AV159" s="1">
        <v>0</v>
      </c>
      <c r="AW159" s="1">
        <v>0</v>
      </c>
      <c r="AX159" s="1">
        <v>0</v>
      </c>
      <c r="AY159" s="1">
        <v>0</v>
      </c>
      <c r="AZ159" s="1">
        <v>72.5</v>
      </c>
      <c r="BA159" s="1">
        <v>0</v>
      </c>
      <c r="BB159" s="1">
        <v>0</v>
      </c>
      <c r="BC159" s="1">
        <v>220.8</v>
      </c>
      <c r="BD159" s="1">
        <v>310.5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5</v>
      </c>
      <c r="BL159" s="1">
        <v>0</v>
      </c>
      <c r="BM159" s="1">
        <v>68.5</v>
      </c>
      <c r="BN159" s="1">
        <v>0</v>
      </c>
      <c r="BO159" s="1">
        <v>786.40000000000009</v>
      </c>
      <c r="BQ159" s="1">
        <v>13.5</v>
      </c>
      <c r="BR159" s="1">
        <v>0</v>
      </c>
      <c r="BS159" s="1">
        <v>0</v>
      </c>
      <c r="BT159" s="1">
        <v>0</v>
      </c>
      <c r="BU159" s="1">
        <v>238.8</v>
      </c>
      <c r="BV159" s="1">
        <v>168</v>
      </c>
      <c r="BW159" s="1">
        <v>361</v>
      </c>
      <c r="BX159" s="1">
        <v>0</v>
      </c>
      <c r="BZ159" s="1">
        <v>268.92000000000007</v>
      </c>
      <c r="CA159" s="1">
        <v>7.2800000000000011</v>
      </c>
      <c r="CB159" s="1">
        <v>2.2799999999999989</v>
      </c>
      <c r="CC159" s="1">
        <v>0</v>
      </c>
      <c r="CD159" s="1">
        <v>3177</v>
      </c>
      <c r="CE159" s="1">
        <v>2138.4</v>
      </c>
      <c r="CF159" s="1">
        <v>0</v>
      </c>
      <c r="CG159" s="1">
        <v>625.78285714285721</v>
      </c>
      <c r="CH159" s="1">
        <v>22.285714285714221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30</v>
      </c>
      <c r="CP159" s="1">
        <v>48</v>
      </c>
      <c r="CQ159" s="1">
        <v>0</v>
      </c>
      <c r="CR159" s="1">
        <v>36</v>
      </c>
      <c r="CS159" s="1">
        <v>0</v>
      </c>
      <c r="CT159" s="1">
        <v>92</v>
      </c>
      <c r="CU159" s="1">
        <v>184.45428571428579</v>
      </c>
      <c r="CV159" s="1">
        <v>0</v>
      </c>
      <c r="CW159" s="1">
        <v>273.23999999999978</v>
      </c>
      <c r="CX159" s="1">
        <v>0</v>
      </c>
      <c r="CY159" s="1">
        <v>127.4399999999999</v>
      </c>
      <c r="CZ159" s="1">
        <v>100.44</v>
      </c>
      <c r="DA159" s="1">
        <v>493.5</v>
      </c>
      <c r="DB159" s="1">
        <v>45.5</v>
      </c>
      <c r="DC159" s="1">
        <v>408.42857142857162</v>
      </c>
      <c r="DD159" s="1">
        <v>348</v>
      </c>
      <c r="DE159" s="1">
        <v>0</v>
      </c>
      <c r="DF159" s="1">
        <v>0</v>
      </c>
      <c r="DG159" s="1">
        <v>7.5</v>
      </c>
      <c r="DH159" s="1">
        <v>0</v>
      </c>
      <c r="DI159" s="1">
        <v>0</v>
      </c>
      <c r="DJ159" s="1">
        <v>0</v>
      </c>
      <c r="DK159" s="1">
        <v>0</v>
      </c>
      <c r="DO159" s="1">
        <v>0</v>
      </c>
      <c r="DP159" s="1">
        <v>0</v>
      </c>
      <c r="DQ159" s="1">
        <v>0</v>
      </c>
      <c r="DR159" s="1">
        <v>0</v>
      </c>
      <c r="DS159" s="1">
        <v>0</v>
      </c>
      <c r="DU159" s="1">
        <v>0</v>
      </c>
      <c r="DV159" s="1">
        <v>0</v>
      </c>
      <c r="DW159" s="1">
        <v>20972.41857142857</v>
      </c>
      <c r="DX159" s="1" t="s">
        <v>462</v>
      </c>
    </row>
    <row r="160" spans="1:128" x14ac:dyDescent="0.2">
      <c r="A160" s="2"/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O160" s="1">
        <v>0</v>
      </c>
      <c r="DP160" s="1">
        <v>0</v>
      </c>
      <c r="DQ160" s="1">
        <v>0</v>
      </c>
      <c r="DR160" s="1">
        <v>0</v>
      </c>
      <c r="DS160" s="1">
        <v>0</v>
      </c>
      <c r="DU160" s="1">
        <v>0</v>
      </c>
      <c r="DV160" s="1">
        <v>0</v>
      </c>
      <c r="DW160" s="1">
        <v>0</v>
      </c>
    </row>
    <row r="161" spans="1:128" x14ac:dyDescent="0.2">
      <c r="A161" s="2"/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O161" s="1">
        <v>0</v>
      </c>
      <c r="DP161" s="1">
        <v>0</v>
      </c>
      <c r="DQ161" s="1">
        <v>0</v>
      </c>
      <c r="DR161" s="1">
        <v>0</v>
      </c>
      <c r="DS161" s="1">
        <v>0</v>
      </c>
      <c r="DU161" s="1">
        <v>0</v>
      </c>
      <c r="DV161" s="1">
        <v>0</v>
      </c>
      <c r="DW161" s="1">
        <v>0</v>
      </c>
    </row>
    <row r="162" spans="1:128" x14ac:dyDescent="0.2">
      <c r="A162" s="2" t="s">
        <v>472</v>
      </c>
      <c r="B162" s="1">
        <v>2746.3449999999998</v>
      </c>
      <c r="C162" s="1">
        <v>203.67500000000001</v>
      </c>
      <c r="D162" s="1">
        <v>1750</v>
      </c>
      <c r="E162" s="1">
        <v>270</v>
      </c>
      <c r="F162" s="1">
        <v>3120.6285714285709</v>
      </c>
      <c r="G162" s="1">
        <v>114</v>
      </c>
      <c r="H162" s="1">
        <v>499.99999999999989</v>
      </c>
      <c r="I162" s="1">
        <v>660.05250000000001</v>
      </c>
      <c r="J162" s="1">
        <v>1312.610666666666</v>
      </c>
      <c r="K162" s="1">
        <v>254.35</v>
      </c>
      <c r="L162" s="1">
        <v>68.703125</v>
      </c>
      <c r="M162" s="1">
        <v>0</v>
      </c>
      <c r="N162" s="1">
        <v>1270.0625</v>
      </c>
      <c r="O162" s="1">
        <v>331.75124999999991</v>
      </c>
      <c r="P162" s="1">
        <v>566.84000000000015</v>
      </c>
      <c r="Q162" s="1">
        <v>767.76000000000022</v>
      </c>
      <c r="R162" s="1">
        <v>400</v>
      </c>
      <c r="S162" s="1">
        <v>25062.471666666672</v>
      </c>
      <c r="T162" s="1">
        <v>577.84910714285718</v>
      </c>
      <c r="U162" s="1">
        <v>1780.7650000000001</v>
      </c>
      <c r="V162" s="1">
        <v>1161.33</v>
      </c>
      <c r="W162" s="1">
        <v>57.885714285714293</v>
      </c>
      <c r="X162" s="1">
        <v>1095.2</v>
      </c>
      <c r="Y162" s="1">
        <v>2230.2937500000012</v>
      </c>
      <c r="Z162" s="1">
        <v>203.12999999999991</v>
      </c>
      <c r="AA162" s="1">
        <v>2414.410666666668</v>
      </c>
      <c r="AB162" s="1">
        <v>589.59999999999991</v>
      </c>
      <c r="AC162" s="1">
        <v>167.04</v>
      </c>
      <c r="AD162" s="1">
        <v>1615.3785714285709</v>
      </c>
      <c r="AE162" s="1">
        <v>142.8571428571428</v>
      </c>
      <c r="AF162" s="1">
        <v>500.00000000000011</v>
      </c>
      <c r="AG162" s="1">
        <v>1304.962666666667</v>
      </c>
      <c r="AH162" s="1">
        <v>187.0260000000001</v>
      </c>
      <c r="AI162" s="1">
        <v>4525.0499999999993</v>
      </c>
      <c r="AJ162" s="1">
        <v>700</v>
      </c>
      <c r="AK162" s="1">
        <v>1915.2</v>
      </c>
      <c r="AL162" s="1">
        <v>638.59500000000014</v>
      </c>
      <c r="AM162" s="1">
        <v>6557.6457142857153</v>
      </c>
      <c r="AN162" s="1">
        <v>178.1999999999999</v>
      </c>
      <c r="AO162" s="1">
        <v>2353.5</v>
      </c>
      <c r="AP162" s="1">
        <v>55.95</v>
      </c>
      <c r="AQ162" s="1">
        <v>1177.1750000000011</v>
      </c>
      <c r="AR162" s="1">
        <v>0</v>
      </c>
      <c r="AS162" s="1">
        <v>94.813749999999999</v>
      </c>
      <c r="AT162" s="1">
        <v>83.639285714285705</v>
      </c>
      <c r="AU162" s="1">
        <v>36.721249999999998</v>
      </c>
      <c r="AV162" s="1">
        <v>0</v>
      </c>
      <c r="AW162" s="1">
        <v>0</v>
      </c>
      <c r="AX162" s="1">
        <v>0</v>
      </c>
      <c r="AY162" s="1">
        <v>2936.570666666667</v>
      </c>
      <c r="AZ162" s="1">
        <v>356.87</v>
      </c>
      <c r="BA162" s="1">
        <v>556.78125</v>
      </c>
      <c r="BB162" s="1">
        <v>1956.7386904761911</v>
      </c>
      <c r="BC162" s="1">
        <v>419.99999999999989</v>
      </c>
      <c r="BD162" s="1">
        <v>800</v>
      </c>
      <c r="BE162" s="1">
        <v>208.3125</v>
      </c>
      <c r="BF162" s="1">
        <v>252.9</v>
      </c>
      <c r="BG162" s="1">
        <v>224</v>
      </c>
      <c r="BH162" s="1">
        <v>156</v>
      </c>
      <c r="BI162" s="1">
        <v>125</v>
      </c>
      <c r="BJ162" s="1">
        <v>739</v>
      </c>
      <c r="BK162" s="1">
        <v>78.641249999999999</v>
      </c>
      <c r="BL162" s="1">
        <v>88.341666666666669</v>
      </c>
      <c r="BM162" s="1">
        <v>926.37916666666661</v>
      </c>
      <c r="BN162" s="1">
        <v>143.875</v>
      </c>
      <c r="BO162" s="1">
        <v>5036.3184523809541</v>
      </c>
      <c r="BQ162" s="1">
        <v>175.65625</v>
      </c>
      <c r="BR162" s="1">
        <v>348.8</v>
      </c>
      <c r="BS162" s="1">
        <v>108</v>
      </c>
      <c r="BT162" s="1">
        <v>379.6</v>
      </c>
      <c r="BU162" s="1">
        <v>499.99999999999989</v>
      </c>
      <c r="BV162" s="1">
        <v>1000</v>
      </c>
      <c r="BW162" s="1">
        <v>1905.693749999999</v>
      </c>
      <c r="BX162" s="1">
        <v>0</v>
      </c>
      <c r="BZ162" s="1">
        <v>357.34178571428572</v>
      </c>
      <c r="CA162" s="1">
        <v>102.7950000000002</v>
      </c>
      <c r="CB162" s="1">
        <v>378.76607142857148</v>
      </c>
      <c r="CC162" s="1">
        <v>0</v>
      </c>
      <c r="CD162" s="1">
        <v>800</v>
      </c>
      <c r="CE162" s="1">
        <v>9410.0982142857119</v>
      </c>
      <c r="CF162" s="1">
        <v>115.71428571428569</v>
      </c>
      <c r="CG162" s="1">
        <v>3000</v>
      </c>
      <c r="CH162" s="1">
        <v>912.75</v>
      </c>
      <c r="CI162" s="1">
        <v>250</v>
      </c>
      <c r="CJ162" s="1">
        <v>199.99999999999989</v>
      </c>
      <c r="CK162" s="1">
        <v>254.99999999999989</v>
      </c>
      <c r="CL162" s="1">
        <v>810.36428571428587</v>
      </c>
      <c r="CM162" s="1">
        <v>621.80500000000006</v>
      </c>
      <c r="CN162" s="1">
        <v>917.90499999999975</v>
      </c>
      <c r="CO162" s="1">
        <v>57.599999999999987</v>
      </c>
      <c r="CP162" s="1">
        <v>426.6875</v>
      </c>
      <c r="CQ162" s="1">
        <v>131.85714285714289</v>
      </c>
      <c r="CR162" s="1">
        <v>480.4375</v>
      </c>
      <c r="CS162" s="1">
        <v>150</v>
      </c>
      <c r="CT162" s="1">
        <v>436.95</v>
      </c>
      <c r="CU162" s="1">
        <v>2089.395</v>
      </c>
      <c r="CV162" s="1">
        <v>113.85</v>
      </c>
      <c r="CW162" s="1">
        <v>1025.331999999999</v>
      </c>
      <c r="CX162" s="1">
        <v>99.225000000000009</v>
      </c>
      <c r="CY162" s="1">
        <v>1495.286249999999</v>
      </c>
      <c r="CZ162" s="1">
        <v>298.10249999999979</v>
      </c>
      <c r="DA162" s="1">
        <v>1533.1968750000001</v>
      </c>
      <c r="DB162" s="1">
        <v>6987.6336309523813</v>
      </c>
      <c r="DC162" s="1">
        <v>4749.4624999999987</v>
      </c>
      <c r="DD162" s="1">
        <v>1100</v>
      </c>
      <c r="DE162" s="1">
        <v>230</v>
      </c>
      <c r="DF162" s="1">
        <v>585.42857142857156</v>
      </c>
      <c r="DG162" s="1">
        <v>47.099999999999987</v>
      </c>
      <c r="DH162" s="1">
        <v>407.47678571428509</v>
      </c>
      <c r="DI162" s="1">
        <v>599.99999999999989</v>
      </c>
      <c r="DJ162" s="1">
        <v>0</v>
      </c>
      <c r="DK162" s="1">
        <v>0</v>
      </c>
      <c r="DO162" s="1">
        <v>7.630952380952408</v>
      </c>
      <c r="DP162" s="1">
        <v>293.17857142857162</v>
      </c>
      <c r="DQ162" s="1">
        <v>0</v>
      </c>
      <c r="DR162" s="1">
        <v>0</v>
      </c>
      <c r="DS162" s="1">
        <v>0</v>
      </c>
      <c r="DU162" s="1">
        <v>0</v>
      </c>
      <c r="DV162" s="1">
        <v>0</v>
      </c>
      <c r="DW162" s="1">
        <v>132645.3179642857</v>
      </c>
      <c r="DX162" s="1" t="s">
        <v>472</v>
      </c>
    </row>
    <row r="163" spans="1:128" x14ac:dyDescent="0.2">
      <c r="A163" s="2" t="s">
        <v>473</v>
      </c>
      <c r="B163" s="1">
        <v>2746.3449999999989</v>
      </c>
      <c r="C163" s="1">
        <v>203.67500000000001</v>
      </c>
      <c r="D163" s="1">
        <v>1750</v>
      </c>
      <c r="E163" s="1">
        <v>270</v>
      </c>
      <c r="F163" s="1">
        <v>3120.6285714285718</v>
      </c>
      <c r="G163" s="1">
        <v>114</v>
      </c>
      <c r="H163" s="1">
        <v>500.00000000000011</v>
      </c>
      <c r="I163" s="1">
        <v>1860.0525</v>
      </c>
      <c r="J163" s="1">
        <v>1312.6106666666651</v>
      </c>
      <c r="K163" s="1">
        <v>754.35000000000014</v>
      </c>
      <c r="L163" s="1">
        <v>68.703125</v>
      </c>
      <c r="M163" s="1">
        <v>0</v>
      </c>
      <c r="N163" s="1">
        <v>1270.0625</v>
      </c>
      <c r="O163" s="1">
        <v>331.7512499999998</v>
      </c>
      <c r="P163" s="1">
        <v>566.84000000000037</v>
      </c>
      <c r="Q163" s="1">
        <v>767.75999999999976</v>
      </c>
      <c r="R163" s="1">
        <v>400</v>
      </c>
      <c r="S163" s="1">
        <v>35082.471666666701</v>
      </c>
      <c r="T163" s="1">
        <v>577.84910714285695</v>
      </c>
      <c r="U163" s="1">
        <v>1780.765000000001</v>
      </c>
      <c r="V163" s="1">
        <v>1161.3300000000011</v>
      </c>
      <c r="W163" s="1">
        <v>70.000000000000014</v>
      </c>
      <c r="X163" s="1">
        <v>1100</v>
      </c>
      <c r="Y163" s="1">
        <v>2629.5937499999991</v>
      </c>
      <c r="Z163" s="1">
        <v>203.12999999999991</v>
      </c>
      <c r="AA163" s="1">
        <v>2496.4506666666662</v>
      </c>
      <c r="AB163" s="1">
        <v>1532.5</v>
      </c>
      <c r="AC163" s="1">
        <v>167.04</v>
      </c>
      <c r="AD163" s="1">
        <v>1707.150000000001</v>
      </c>
      <c r="AE163" s="1">
        <v>150</v>
      </c>
      <c r="AF163" s="1">
        <v>499.99999999999989</v>
      </c>
      <c r="AG163" s="1">
        <v>1876.1626666666671</v>
      </c>
      <c r="AH163" s="1">
        <v>187.0260000000001</v>
      </c>
      <c r="AI163" s="1">
        <v>4525.0499999999993</v>
      </c>
      <c r="AJ163" s="1">
        <v>700</v>
      </c>
      <c r="AK163" s="1">
        <v>1915.2</v>
      </c>
      <c r="AL163" s="1">
        <v>2404.994999999999</v>
      </c>
      <c r="AM163" s="1">
        <v>5621.645714285708</v>
      </c>
      <c r="AN163" s="1">
        <v>178.2</v>
      </c>
      <c r="AO163" s="1">
        <v>2353.5</v>
      </c>
      <c r="AP163" s="1">
        <v>55.95000000000001</v>
      </c>
      <c r="AQ163" s="1">
        <v>1177.1750000000011</v>
      </c>
      <c r="AR163" s="1">
        <v>181.98542857142851</v>
      </c>
      <c r="AS163" s="1">
        <v>94.813750000000027</v>
      </c>
      <c r="AT163" s="1">
        <v>104.265</v>
      </c>
      <c r="AU163" s="1">
        <v>36.721249999999984</v>
      </c>
      <c r="AV163" s="1">
        <v>0</v>
      </c>
      <c r="AW163" s="1">
        <v>0</v>
      </c>
      <c r="AX163" s="1">
        <v>0</v>
      </c>
      <c r="AY163" s="1">
        <v>1232.368285714286</v>
      </c>
      <c r="AZ163" s="1">
        <v>356.87</v>
      </c>
      <c r="BA163" s="1">
        <v>670.78125</v>
      </c>
      <c r="BB163" s="1">
        <v>1519.9386904761909</v>
      </c>
      <c r="BC163" s="1">
        <v>420.00000000000011</v>
      </c>
      <c r="BD163" s="1">
        <v>800</v>
      </c>
      <c r="BE163" s="1">
        <v>211.3125</v>
      </c>
      <c r="BF163" s="1">
        <v>252.9</v>
      </c>
      <c r="BG163" s="1">
        <v>320</v>
      </c>
      <c r="BH163" s="1">
        <v>300</v>
      </c>
      <c r="BI163" s="1">
        <v>170</v>
      </c>
      <c r="BJ163" s="1">
        <v>950</v>
      </c>
      <c r="BK163" s="1">
        <v>78.641249999999999</v>
      </c>
      <c r="BL163" s="1">
        <v>129.7416666666667</v>
      </c>
      <c r="BM163" s="1">
        <v>926.37916666666661</v>
      </c>
      <c r="BN163" s="1">
        <v>157.375</v>
      </c>
      <c r="BO163" s="1">
        <v>4436.3184523809541</v>
      </c>
      <c r="BQ163" s="1">
        <v>175.65625</v>
      </c>
      <c r="BR163" s="1">
        <v>349.99999999999989</v>
      </c>
      <c r="BS163" s="1">
        <v>170</v>
      </c>
      <c r="BT163" s="1">
        <v>550</v>
      </c>
      <c r="BU163" s="1">
        <v>500.00000000000011</v>
      </c>
      <c r="BV163" s="1">
        <v>1000</v>
      </c>
      <c r="BW163" s="1">
        <v>2205.6937499999999</v>
      </c>
      <c r="BX163" s="1">
        <v>335.86428571428593</v>
      </c>
      <c r="BZ163" s="1">
        <v>357.34178571428589</v>
      </c>
      <c r="CA163" s="1">
        <v>102.7950000000002</v>
      </c>
      <c r="CB163" s="1">
        <v>378.76607142857142</v>
      </c>
      <c r="CC163" s="1">
        <v>0</v>
      </c>
      <c r="CD163" s="1">
        <v>1100</v>
      </c>
      <c r="CE163" s="1">
        <v>8708.2982142857127</v>
      </c>
      <c r="CF163" s="1">
        <v>258</v>
      </c>
      <c r="CG163" s="1">
        <v>3000</v>
      </c>
      <c r="CH163" s="1">
        <v>912.75</v>
      </c>
      <c r="CI163" s="1">
        <v>249.99999999999989</v>
      </c>
      <c r="CJ163" s="1">
        <v>200</v>
      </c>
      <c r="CK163" s="1">
        <v>255</v>
      </c>
      <c r="CL163" s="1">
        <v>810.36428571428587</v>
      </c>
      <c r="CM163" s="1">
        <v>621.80500000000006</v>
      </c>
      <c r="CN163" s="1">
        <v>642.50500000000011</v>
      </c>
      <c r="CO163" s="1">
        <v>57.599999999999987</v>
      </c>
      <c r="CP163" s="1">
        <v>436.6875</v>
      </c>
      <c r="CQ163" s="1">
        <v>150</v>
      </c>
      <c r="CR163" s="1">
        <v>480.4375</v>
      </c>
      <c r="CS163" s="1">
        <v>150</v>
      </c>
      <c r="CT163" s="1">
        <v>556.95000000000027</v>
      </c>
      <c r="CU163" s="1">
        <v>2089.395</v>
      </c>
      <c r="CV163" s="1">
        <v>113.85</v>
      </c>
      <c r="CW163" s="1">
        <v>1216.98914285714</v>
      </c>
      <c r="CX163" s="1">
        <v>99.225000000000037</v>
      </c>
      <c r="CY163" s="1">
        <v>715.28624999999988</v>
      </c>
      <c r="CZ163" s="1">
        <v>298.10250000000008</v>
      </c>
      <c r="DA163" s="1">
        <v>1935.6968750000001</v>
      </c>
      <c r="DB163" s="1">
        <v>4629.6711309523798</v>
      </c>
      <c r="DC163" s="1">
        <v>5032.2125000000005</v>
      </c>
      <c r="DD163" s="1">
        <v>1100</v>
      </c>
      <c r="DE163" s="1">
        <v>229.99999999999989</v>
      </c>
      <c r="DF163" s="1">
        <v>1518</v>
      </c>
      <c r="DG163" s="1">
        <v>47.100000000000009</v>
      </c>
      <c r="DH163" s="1">
        <v>661.76250000000027</v>
      </c>
      <c r="DI163" s="1">
        <v>700.00000000000011</v>
      </c>
      <c r="DJ163" s="1">
        <v>98.880952380952294</v>
      </c>
      <c r="DK163" s="1">
        <v>459.02380952380958</v>
      </c>
      <c r="DO163" s="1">
        <v>277.25</v>
      </c>
      <c r="DP163" s="1">
        <v>909.75</v>
      </c>
      <c r="DQ163" s="1">
        <v>0</v>
      </c>
      <c r="DR163" s="1">
        <v>0</v>
      </c>
      <c r="DS163" s="1">
        <v>0</v>
      </c>
      <c r="DU163" s="1">
        <v>0</v>
      </c>
      <c r="DV163" s="1">
        <v>0</v>
      </c>
      <c r="DW163" s="1">
        <v>146389.08517857149</v>
      </c>
      <c r="DX163" s="1" t="s">
        <v>473</v>
      </c>
    </row>
    <row r="164" spans="1:128" x14ac:dyDescent="0.2">
      <c r="A164" s="2" t="s">
        <v>474</v>
      </c>
      <c r="B164" s="1">
        <v>2746.3449999999998</v>
      </c>
      <c r="C164" s="1">
        <v>203.67500000000001</v>
      </c>
      <c r="D164" s="1">
        <v>2165.6574999999989</v>
      </c>
      <c r="E164" s="1">
        <v>270</v>
      </c>
      <c r="F164" s="1">
        <v>2120.6285714285709</v>
      </c>
      <c r="G164" s="1">
        <v>114</v>
      </c>
      <c r="H164" s="1">
        <v>499.99999999999989</v>
      </c>
      <c r="I164" s="1">
        <v>660.05250000000046</v>
      </c>
      <c r="J164" s="1">
        <v>1312.6106666666681</v>
      </c>
      <c r="K164" s="1">
        <v>254.35000000000011</v>
      </c>
      <c r="L164" s="1">
        <v>68.703125</v>
      </c>
      <c r="M164" s="1">
        <v>0</v>
      </c>
      <c r="N164" s="1">
        <v>770.06250000000091</v>
      </c>
      <c r="O164" s="1">
        <v>331.75125000000008</v>
      </c>
      <c r="P164" s="1">
        <v>566.83999999999992</v>
      </c>
      <c r="Q164" s="1">
        <v>767.76000000000022</v>
      </c>
      <c r="R164" s="1">
        <v>400</v>
      </c>
      <c r="S164" s="1">
        <v>21405.291666666672</v>
      </c>
      <c r="T164" s="1">
        <v>477.84910714285718</v>
      </c>
      <c r="U164" s="1">
        <v>1780.765000000001</v>
      </c>
      <c r="V164" s="1">
        <v>1161.3299999999981</v>
      </c>
      <c r="W164" s="1">
        <v>69.999999999999986</v>
      </c>
      <c r="X164" s="1">
        <v>1100</v>
      </c>
      <c r="Y164" s="1">
        <v>1942.453750000001</v>
      </c>
      <c r="Z164" s="1">
        <v>203.1299999999998</v>
      </c>
      <c r="AA164" s="1">
        <v>2496.4506666666671</v>
      </c>
      <c r="AB164" s="1">
        <v>589.59999999999945</v>
      </c>
      <c r="AC164" s="1">
        <v>167.04</v>
      </c>
      <c r="AD164" s="1">
        <v>1707.149999999999</v>
      </c>
      <c r="AE164" s="1">
        <v>150</v>
      </c>
      <c r="AF164" s="1">
        <v>500.00000000000011</v>
      </c>
      <c r="AG164" s="1">
        <v>924.96266666666725</v>
      </c>
      <c r="AH164" s="1">
        <v>187.02600000000001</v>
      </c>
      <c r="AI164" s="1">
        <v>4525.0499999999975</v>
      </c>
      <c r="AJ164" s="1">
        <v>700</v>
      </c>
      <c r="AK164" s="1">
        <v>1915.200000000001</v>
      </c>
      <c r="AL164" s="1">
        <v>638.59500000000025</v>
      </c>
      <c r="AM164" s="1">
        <v>4281.4957142857156</v>
      </c>
      <c r="AN164" s="1">
        <v>178.2</v>
      </c>
      <c r="AO164" s="1">
        <v>2353.4999999999991</v>
      </c>
      <c r="AP164" s="1">
        <v>55.95</v>
      </c>
      <c r="AQ164" s="1">
        <v>1177.1750000000011</v>
      </c>
      <c r="AR164" s="1">
        <v>292.09699999999992</v>
      </c>
      <c r="AS164" s="1">
        <v>94.813749999999999</v>
      </c>
      <c r="AT164" s="1">
        <v>104.265</v>
      </c>
      <c r="AU164" s="1">
        <v>36.721250000000012</v>
      </c>
      <c r="AV164" s="1">
        <v>0</v>
      </c>
      <c r="AW164" s="1">
        <v>0</v>
      </c>
      <c r="AX164" s="1">
        <v>0</v>
      </c>
      <c r="AY164" s="1">
        <v>1732.368285714286</v>
      </c>
      <c r="AZ164" s="1">
        <v>356.87000000000012</v>
      </c>
      <c r="BA164" s="1">
        <v>670.78125</v>
      </c>
      <c r="BB164" s="1">
        <v>1419.9386904761921</v>
      </c>
      <c r="BC164" s="1">
        <v>419.99999999999989</v>
      </c>
      <c r="BD164" s="1">
        <v>800</v>
      </c>
      <c r="BE164" s="1">
        <v>211.3125</v>
      </c>
      <c r="BF164" s="1">
        <v>252.9</v>
      </c>
      <c r="BG164" s="1">
        <v>320</v>
      </c>
      <c r="BH164" s="1">
        <v>300</v>
      </c>
      <c r="BI164" s="1">
        <v>170</v>
      </c>
      <c r="BJ164" s="1">
        <v>950</v>
      </c>
      <c r="BK164" s="1">
        <v>78.641249999999971</v>
      </c>
      <c r="BL164" s="1">
        <v>129.7416666666667</v>
      </c>
      <c r="BM164" s="1">
        <v>6676.3791666666684</v>
      </c>
      <c r="BN164" s="1">
        <v>357.375</v>
      </c>
      <c r="BO164" s="1">
        <v>3878.5184523809512</v>
      </c>
      <c r="BQ164" s="1">
        <v>175.65625</v>
      </c>
      <c r="BR164" s="1">
        <v>350.00000000000011</v>
      </c>
      <c r="BS164" s="1">
        <v>170</v>
      </c>
      <c r="BT164" s="1">
        <v>550</v>
      </c>
      <c r="BU164" s="1">
        <v>499.99999999999989</v>
      </c>
      <c r="BV164" s="1">
        <v>1000</v>
      </c>
      <c r="BW164" s="1">
        <v>1907.693749999999</v>
      </c>
      <c r="BX164" s="1">
        <v>234.0750000000003</v>
      </c>
      <c r="BZ164" s="1">
        <v>357.34178571428578</v>
      </c>
      <c r="CA164" s="1">
        <v>102.7950000000001</v>
      </c>
      <c r="CB164" s="1">
        <v>378.76607142857171</v>
      </c>
      <c r="CC164" s="1">
        <v>0</v>
      </c>
      <c r="CD164" s="1">
        <v>800</v>
      </c>
      <c r="CE164" s="1">
        <v>13977.09821428571</v>
      </c>
      <c r="CF164" s="1">
        <v>258</v>
      </c>
      <c r="CG164" s="1">
        <v>3000</v>
      </c>
      <c r="CH164" s="1">
        <v>912.75</v>
      </c>
      <c r="CI164" s="1">
        <v>250</v>
      </c>
      <c r="CJ164" s="1">
        <v>200.00000000000011</v>
      </c>
      <c r="CK164" s="1">
        <v>254.9999999999998</v>
      </c>
      <c r="CL164" s="1">
        <v>810.36428571428587</v>
      </c>
      <c r="CM164" s="1">
        <v>621.80500000000029</v>
      </c>
      <c r="CN164" s="1">
        <v>642.50500000000011</v>
      </c>
      <c r="CO164" s="1">
        <v>57.599999999999973</v>
      </c>
      <c r="CP164" s="1">
        <v>436.6875</v>
      </c>
      <c r="CQ164" s="1">
        <v>150</v>
      </c>
      <c r="CR164" s="1">
        <v>480.4375</v>
      </c>
      <c r="CS164" s="1">
        <v>150</v>
      </c>
      <c r="CT164" s="1">
        <v>436.95000000000027</v>
      </c>
      <c r="CU164" s="1">
        <v>2089.395</v>
      </c>
      <c r="CV164" s="1">
        <v>113.85</v>
      </c>
      <c r="CW164" s="1">
        <v>1108.989142857143</v>
      </c>
      <c r="CX164" s="1">
        <v>99.224999999999952</v>
      </c>
      <c r="CY164" s="1">
        <v>1015.28625</v>
      </c>
      <c r="CZ164" s="1">
        <v>298.10249999999968</v>
      </c>
      <c r="DA164" s="1">
        <v>1485.696875000001</v>
      </c>
      <c r="DB164" s="1">
        <v>4379.671130952378</v>
      </c>
      <c r="DC164" s="1">
        <v>4724.4624999999987</v>
      </c>
      <c r="DD164" s="1">
        <v>1100</v>
      </c>
      <c r="DE164" s="1">
        <v>230</v>
      </c>
      <c r="DF164" s="1">
        <v>1518</v>
      </c>
      <c r="DG164" s="1">
        <v>47.100000000000009</v>
      </c>
      <c r="DH164" s="1">
        <v>499.76250000000027</v>
      </c>
      <c r="DI164" s="1">
        <v>599.99999999999989</v>
      </c>
      <c r="DJ164" s="1">
        <v>1058.25</v>
      </c>
      <c r="DK164" s="1">
        <v>1321.75</v>
      </c>
      <c r="DO164" s="1">
        <v>277.24999999999989</v>
      </c>
      <c r="DP164" s="1">
        <v>909.75</v>
      </c>
      <c r="DQ164" s="1">
        <v>0</v>
      </c>
      <c r="DR164" s="1">
        <v>0</v>
      </c>
      <c r="DS164" s="1">
        <v>0</v>
      </c>
      <c r="DU164" s="1">
        <v>0</v>
      </c>
      <c r="DV164" s="1">
        <v>0</v>
      </c>
      <c r="DW164" s="1">
        <v>135235.44020238091</v>
      </c>
      <c r="DX164" s="1" t="s">
        <v>474</v>
      </c>
    </row>
    <row r="165" spans="1:128" x14ac:dyDescent="0.2">
      <c r="A165" s="2" t="s">
        <v>475</v>
      </c>
      <c r="B165" s="1">
        <v>2746.3449999999998</v>
      </c>
      <c r="C165" s="1">
        <v>203.67500000000001</v>
      </c>
      <c r="D165" s="1">
        <v>2165.6574999999989</v>
      </c>
      <c r="E165" s="1">
        <v>304.40999999999991</v>
      </c>
      <c r="F165" s="1">
        <v>2620.6285714285718</v>
      </c>
      <c r="G165" s="1">
        <v>114</v>
      </c>
      <c r="H165" s="1">
        <v>500.00000000000011</v>
      </c>
      <c r="I165" s="1">
        <v>660.05249999999978</v>
      </c>
      <c r="J165" s="1">
        <v>1287.6106666666651</v>
      </c>
      <c r="K165" s="1">
        <v>254.34999999999971</v>
      </c>
      <c r="L165" s="1">
        <v>68.703125</v>
      </c>
      <c r="M165" s="1">
        <v>0</v>
      </c>
      <c r="N165" s="1">
        <v>770.0625</v>
      </c>
      <c r="O165" s="1">
        <v>331.75125000000003</v>
      </c>
      <c r="P165" s="1">
        <v>566.83999999999969</v>
      </c>
      <c r="Q165" s="1">
        <v>767.76000000000022</v>
      </c>
      <c r="R165" s="1">
        <v>400</v>
      </c>
      <c r="S165" s="1">
        <v>15962.31166666667</v>
      </c>
      <c r="T165" s="1">
        <v>477.84910714285712</v>
      </c>
      <c r="U165" s="1">
        <v>1780.7650000000001</v>
      </c>
      <c r="V165" s="1">
        <v>1161.33</v>
      </c>
      <c r="W165" s="1">
        <v>70.000000000000014</v>
      </c>
      <c r="X165" s="1">
        <v>1100</v>
      </c>
      <c r="Y165" s="1">
        <v>1942.4537499999999</v>
      </c>
      <c r="Z165" s="1">
        <v>203.12999999999991</v>
      </c>
      <c r="AA165" s="1">
        <v>2496.450666666668</v>
      </c>
      <c r="AB165" s="1">
        <v>589.60000000000036</v>
      </c>
      <c r="AC165" s="1">
        <v>167.04000000000011</v>
      </c>
      <c r="AD165" s="1">
        <v>1707.150000000001</v>
      </c>
      <c r="AE165" s="1">
        <v>150.00000000000011</v>
      </c>
      <c r="AF165" s="1">
        <v>499.99999999999989</v>
      </c>
      <c r="AG165" s="1">
        <v>924.96266666666634</v>
      </c>
      <c r="AH165" s="1">
        <v>187.0260000000001</v>
      </c>
      <c r="AI165" s="1">
        <v>4525.0500000000011</v>
      </c>
      <c r="AJ165" s="1">
        <v>700</v>
      </c>
      <c r="AK165" s="1">
        <v>1915.2</v>
      </c>
      <c r="AL165" s="1">
        <v>638.59500000000071</v>
      </c>
      <c r="AM165" s="1">
        <v>5381.4957142857102</v>
      </c>
      <c r="AN165" s="1">
        <v>178.2</v>
      </c>
      <c r="AO165" s="1">
        <v>2353.5000000000009</v>
      </c>
      <c r="AP165" s="1">
        <v>55.949999999999982</v>
      </c>
      <c r="AQ165" s="1">
        <v>1177.1750000000011</v>
      </c>
      <c r="AR165" s="1">
        <v>292.09700000000021</v>
      </c>
      <c r="AS165" s="1">
        <v>94.813750000000056</v>
      </c>
      <c r="AT165" s="1">
        <v>104.265</v>
      </c>
      <c r="AU165" s="1">
        <v>36.721250000000033</v>
      </c>
      <c r="AV165" s="1">
        <v>0</v>
      </c>
      <c r="AW165" s="1">
        <v>0</v>
      </c>
      <c r="AX165" s="1">
        <v>0</v>
      </c>
      <c r="AY165" s="1">
        <v>7232.3682857142876</v>
      </c>
      <c r="AZ165" s="1">
        <v>356.87</v>
      </c>
      <c r="BA165" s="1">
        <v>670.78125</v>
      </c>
      <c r="BB165" s="1">
        <v>1246.13869047619</v>
      </c>
      <c r="BC165" s="1">
        <v>420.00000000000011</v>
      </c>
      <c r="BD165" s="1">
        <v>800</v>
      </c>
      <c r="BE165" s="1">
        <v>211.3125</v>
      </c>
      <c r="BF165" s="1">
        <v>252.9</v>
      </c>
      <c r="BG165" s="1">
        <v>320</v>
      </c>
      <c r="BH165" s="1">
        <v>300</v>
      </c>
      <c r="BI165" s="1">
        <v>170</v>
      </c>
      <c r="BJ165" s="1">
        <v>950</v>
      </c>
      <c r="BK165" s="1">
        <v>78.641249999999999</v>
      </c>
      <c r="BL165" s="1">
        <v>129.7416666666667</v>
      </c>
      <c r="BM165" s="1">
        <v>2176.379166666668</v>
      </c>
      <c r="BN165" s="1">
        <v>357.375</v>
      </c>
      <c r="BO165" s="1">
        <v>4793.4934523809497</v>
      </c>
      <c r="BQ165" s="1">
        <v>175.65625</v>
      </c>
      <c r="BR165" s="1">
        <v>349.99999999999989</v>
      </c>
      <c r="BS165" s="1">
        <v>170</v>
      </c>
      <c r="BT165" s="1">
        <v>550</v>
      </c>
      <c r="BU165" s="1">
        <v>500.00000000000028</v>
      </c>
      <c r="BV165" s="1">
        <v>1000</v>
      </c>
      <c r="BW165" s="1">
        <v>1907.6937500000031</v>
      </c>
      <c r="BX165" s="1">
        <v>234.07499999999939</v>
      </c>
      <c r="BZ165" s="1">
        <v>357.34178571428572</v>
      </c>
      <c r="CA165" s="1">
        <v>102.7950000000002</v>
      </c>
      <c r="CB165" s="1">
        <v>378.76607142857142</v>
      </c>
      <c r="CC165" s="1">
        <v>0</v>
      </c>
      <c r="CD165" s="1">
        <v>800</v>
      </c>
      <c r="CE165" s="1">
        <v>18622.78571428571</v>
      </c>
      <c r="CF165" s="1">
        <v>257.99999999999977</v>
      </c>
      <c r="CG165" s="1">
        <v>3000</v>
      </c>
      <c r="CH165" s="1">
        <v>912.74999999999955</v>
      </c>
      <c r="CI165" s="1">
        <v>250.00000000000011</v>
      </c>
      <c r="CJ165" s="1">
        <v>199.99999999999989</v>
      </c>
      <c r="CK165" s="1">
        <v>254.99999999999989</v>
      </c>
      <c r="CL165" s="1">
        <v>610.36428571428587</v>
      </c>
      <c r="CM165" s="1">
        <v>621.80500000000029</v>
      </c>
      <c r="CN165" s="1">
        <v>442.50500000000011</v>
      </c>
      <c r="CO165" s="1">
        <v>57.600000000000023</v>
      </c>
      <c r="CP165" s="1">
        <v>436.6875</v>
      </c>
      <c r="CQ165" s="1">
        <v>150</v>
      </c>
      <c r="CR165" s="1">
        <v>480.43749999999949</v>
      </c>
      <c r="CS165" s="1">
        <v>150</v>
      </c>
      <c r="CT165" s="1">
        <v>436.95000000000027</v>
      </c>
      <c r="CU165" s="1">
        <v>2089.395</v>
      </c>
      <c r="CV165" s="1">
        <v>113.85</v>
      </c>
      <c r="CW165" s="1">
        <v>1808.989142857143</v>
      </c>
      <c r="CX165" s="1">
        <v>99.225000000000037</v>
      </c>
      <c r="CY165" s="1">
        <v>1015.28625</v>
      </c>
      <c r="CZ165" s="1">
        <v>298.10250000000002</v>
      </c>
      <c r="DA165" s="1">
        <v>1352.8218750000001</v>
      </c>
      <c r="DB165" s="1">
        <v>8433.4461309523813</v>
      </c>
      <c r="DC165" s="1">
        <v>4724.4625000000005</v>
      </c>
      <c r="DD165" s="1">
        <v>1100</v>
      </c>
      <c r="DE165" s="1">
        <v>230.00000000000011</v>
      </c>
      <c r="DF165" s="1">
        <v>1518</v>
      </c>
      <c r="DG165" s="1">
        <v>47.099999999999987</v>
      </c>
      <c r="DH165" s="1">
        <v>499.76249999999982</v>
      </c>
      <c r="DI165" s="1">
        <v>600.00000000000011</v>
      </c>
      <c r="DJ165" s="1">
        <v>1150.625</v>
      </c>
      <c r="DK165" s="1">
        <v>1321.75</v>
      </c>
      <c r="DO165" s="1">
        <v>277.25</v>
      </c>
      <c r="DP165" s="1">
        <v>909.75</v>
      </c>
      <c r="DQ165" s="1">
        <v>0</v>
      </c>
      <c r="DR165" s="1">
        <v>0</v>
      </c>
      <c r="DS165" s="1">
        <v>0</v>
      </c>
      <c r="DU165" s="1">
        <v>0</v>
      </c>
      <c r="DV165" s="1">
        <v>0</v>
      </c>
      <c r="DW165" s="1">
        <v>142102.007702381</v>
      </c>
      <c r="DX165" s="1" t="s">
        <v>475</v>
      </c>
    </row>
    <row r="166" spans="1:128" x14ac:dyDescent="0.2">
      <c r="A166" s="2" t="s">
        <v>476</v>
      </c>
      <c r="B166" s="1">
        <v>2746.3450000000012</v>
      </c>
      <c r="C166" s="1">
        <v>203.6750000000001</v>
      </c>
      <c r="D166" s="1">
        <v>2165.6574999999989</v>
      </c>
      <c r="E166" s="1">
        <v>304.40999999999991</v>
      </c>
      <c r="F166" s="1">
        <v>2620.6285714285709</v>
      </c>
      <c r="G166" s="1">
        <v>114</v>
      </c>
      <c r="H166" s="1">
        <v>499.99999999999989</v>
      </c>
      <c r="I166" s="1">
        <v>660.05249999999978</v>
      </c>
      <c r="J166" s="1">
        <v>1287.610666666666</v>
      </c>
      <c r="K166" s="1">
        <v>254.35000000000011</v>
      </c>
      <c r="L166" s="1">
        <v>68.703125</v>
      </c>
      <c r="M166" s="1">
        <v>0</v>
      </c>
      <c r="N166" s="1">
        <v>770.06249999999955</v>
      </c>
      <c r="O166" s="1">
        <v>331.75125000000008</v>
      </c>
      <c r="P166" s="1">
        <v>566.84000000000015</v>
      </c>
      <c r="Q166" s="1">
        <v>767.76000000000067</v>
      </c>
      <c r="R166" s="1">
        <v>399.99999999999977</v>
      </c>
      <c r="S166" s="1">
        <v>43555.29166666665</v>
      </c>
      <c r="T166" s="1">
        <v>477.84910714285701</v>
      </c>
      <c r="U166" s="1">
        <v>1780.7650000000031</v>
      </c>
      <c r="V166" s="1">
        <v>1161.33</v>
      </c>
      <c r="W166" s="1">
        <v>69.999999999999986</v>
      </c>
      <c r="X166" s="1">
        <v>1100</v>
      </c>
      <c r="Y166" s="1">
        <v>1942.453750000001</v>
      </c>
      <c r="Z166" s="1">
        <v>203.12999999999991</v>
      </c>
      <c r="AA166" s="1">
        <v>2796.4506666666671</v>
      </c>
      <c r="AB166" s="1">
        <v>589.59999999999945</v>
      </c>
      <c r="AC166" s="1">
        <v>5767.04</v>
      </c>
      <c r="AD166" s="1">
        <v>1707.149999999999</v>
      </c>
      <c r="AE166" s="1">
        <v>149.99999999999989</v>
      </c>
      <c r="AF166" s="1">
        <v>500.00000000000011</v>
      </c>
      <c r="AG166" s="1">
        <v>1224.9626666666679</v>
      </c>
      <c r="AH166" s="1">
        <v>187.0260000000001</v>
      </c>
      <c r="AI166" s="1">
        <v>4525.0500000000029</v>
      </c>
      <c r="AJ166" s="1">
        <v>700</v>
      </c>
      <c r="AK166" s="1">
        <v>1915.2</v>
      </c>
      <c r="AL166" s="1">
        <v>638.59500000000025</v>
      </c>
      <c r="AM166" s="1">
        <v>16781.495714285709</v>
      </c>
      <c r="AN166" s="1">
        <v>178.2000000000001</v>
      </c>
      <c r="AO166" s="1">
        <v>2353.5</v>
      </c>
      <c r="AP166" s="1">
        <v>55.94999999999991</v>
      </c>
      <c r="AQ166" s="1">
        <v>1177.1750000000011</v>
      </c>
      <c r="AR166" s="1">
        <v>392.09699999999981</v>
      </c>
      <c r="AS166" s="1">
        <v>94.813750000000027</v>
      </c>
      <c r="AT166" s="1">
        <v>104.2649999999999</v>
      </c>
      <c r="AU166" s="1">
        <v>36.721249999999998</v>
      </c>
      <c r="AV166" s="1">
        <v>0</v>
      </c>
      <c r="AW166" s="1">
        <v>0</v>
      </c>
      <c r="AX166" s="1">
        <v>0</v>
      </c>
      <c r="AY166" s="1">
        <v>1232.368285714286</v>
      </c>
      <c r="AZ166" s="1">
        <v>356.87</v>
      </c>
      <c r="BA166" s="1">
        <v>670.78125</v>
      </c>
      <c r="BB166" s="1">
        <v>1446.138690476191</v>
      </c>
      <c r="BC166" s="1">
        <v>419.99999999999989</v>
      </c>
      <c r="BD166" s="1">
        <v>800</v>
      </c>
      <c r="BE166" s="1">
        <v>211.3125</v>
      </c>
      <c r="BF166" s="1">
        <v>252.9</v>
      </c>
      <c r="BG166" s="1">
        <v>320</v>
      </c>
      <c r="BH166" s="1">
        <v>300</v>
      </c>
      <c r="BI166" s="1">
        <v>170</v>
      </c>
      <c r="BJ166" s="1">
        <v>950</v>
      </c>
      <c r="BK166" s="1">
        <v>78.641250000000028</v>
      </c>
      <c r="BL166" s="1">
        <v>429.74166666666662</v>
      </c>
      <c r="BM166" s="1">
        <v>1426.3791666666659</v>
      </c>
      <c r="BN166" s="1">
        <v>157.375</v>
      </c>
      <c r="BO166" s="1">
        <v>5293.4934523809497</v>
      </c>
      <c r="BQ166" s="1">
        <v>175.65625</v>
      </c>
      <c r="BR166" s="1">
        <v>350.00000000000011</v>
      </c>
      <c r="BS166" s="1">
        <v>170</v>
      </c>
      <c r="BT166" s="1">
        <v>550</v>
      </c>
      <c r="BU166" s="1">
        <v>499.99999999999972</v>
      </c>
      <c r="BV166" s="1">
        <v>1000</v>
      </c>
      <c r="BW166" s="1">
        <v>1907.693749999999</v>
      </c>
      <c r="BX166" s="1">
        <v>234.0750000000003</v>
      </c>
      <c r="BZ166" s="1">
        <v>357.34178571428589</v>
      </c>
      <c r="CA166" s="1">
        <v>102.7950000000002</v>
      </c>
      <c r="CB166" s="1">
        <v>138.76607142857151</v>
      </c>
      <c r="CC166" s="1">
        <v>0</v>
      </c>
      <c r="CD166" s="1">
        <v>800</v>
      </c>
      <c r="CE166" s="1">
        <v>9522.7857142857101</v>
      </c>
      <c r="CF166" s="1">
        <v>258</v>
      </c>
      <c r="CG166" s="1">
        <v>3000</v>
      </c>
      <c r="CH166" s="1">
        <v>912.75000000000045</v>
      </c>
      <c r="CI166" s="1">
        <v>250</v>
      </c>
      <c r="CJ166" s="1">
        <v>200</v>
      </c>
      <c r="CK166" s="1">
        <v>255</v>
      </c>
      <c r="CL166" s="1">
        <v>970.36428571428587</v>
      </c>
      <c r="CM166" s="1">
        <v>381.80499999999961</v>
      </c>
      <c r="CN166" s="1">
        <v>442.50500000000011</v>
      </c>
      <c r="CO166" s="1">
        <v>57.600000000000023</v>
      </c>
      <c r="CP166" s="1">
        <v>436.6875</v>
      </c>
      <c r="CQ166" s="1">
        <v>150</v>
      </c>
      <c r="CR166" s="1">
        <v>480.4375</v>
      </c>
      <c r="CS166" s="1">
        <v>150</v>
      </c>
      <c r="CT166" s="1">
        <v>436.95</v>
      </c>
      <c r="CU166" s="1">
        <v>2089.3950000000009</v>
      </c>
      <c r="CV166" s="1">
        <v>113.85</v>
      </c>
      <c r="CW166" s="1">
        <v>1808.989142857143</v>
      </c>
      <c r="CX166" s="1">
        <v>99.225000000000009</v>
      </c>
      <c r="CY166" s="1">
        <v>715.28624999999988</v>
      </c>
      <c r="CZ166" s="1">
        <v>298.10250000000008</v>
      </c>
      <c r="DA166" s="1">
        <v>1352.8218750000001</v>
      </c>
      <c r="DB166" s="1">
        <v>5383.4461309523813</v>
      </c>
      <c r="DC166" s="1">
        <v>4449.4625000000024</v>
      </c>
      <c r="DD166" s="1">
        <v>1100</v>
      </c>
      <c r="DE166" s="1">
        <v>230</v>
      </c>
      <c r="DF166" s="1">
        <v>1518.0000000000009</v>
      </c>
      <c r="DG166" s="1">
        <v>47.100000000000009</v>
      </c>
      <c r="DH166" s="1">
        <v>499.76249999999982</v>
      </c>
      <c r="DI166" s="1">
        <v>599.99999999999989</v>
      </c>
      <c r="DJ166" s="1">
        <v>1150.625</v>
      </c>
      <c r="DK166" s="1">
        <v>1321.75</v>
      </c>
      <c r="DO166" s="1">
        <v>277.25000000000011</v>
      </c>
      <c r="DP166" s="1">
        <v>909.75</v>
      </c>
      <c r="DQ166" s="1">
        <v>0</v>
      </c>
      <c r="DR166" s="1">
        <v>0</v>
      </c>
      <c r="DS166" s="1">
        <v>0</v>
      </c>
      <c r="DU166" s="1">
        <v>0</v>
      </c>
      <c r="DV166" s="1">
        <v>0</v>
      </c>
      <c r="DW166" s="1">
        <v>168599.98770238101</v>
      </c>
      <c r="DX166" s="1" t="s">
        <v>476</v>
      </c>
    </row>
    <row r="167" spans="1:128" x14ac:dyDescent="0.2">
      <c r="A167" s="2" t="s">
        <v>477</v>
      </c>
      <c r="B167" s="1">
        <v>2746.3449999999998</v>
      </c>
      <c r="C167" s="1">
        <v>203.67500000000001</v>
      </c>
      <c r="D167" s="1">
        <v>2165.6574999999998</v>
      </c>
      <c r="E167" s="1">
        <v>304.41000000000003</v>
      </c>
      <c r="F167" s="1">
        <v>2120.6285714285709</v>
      </c>
      <c r="G167" s="1">
        <v>114</v>
      </c>
      <c r="H167" s="1">
        <v>500.00000000000011</v>
      </c>
      <c r="I167" s="1">
        <v>660.05250000000001</v>
      </c>
      <c r="J167" s="1">
        <v>1287.610666666666</v>
      </c>
      <c r="K167" s="1">
        <v>254.35</v>
      </c>
      <c r="L167" s="1">
        <v>68.703125</v>
      </c>
      <c r="M167" s="1">
        <v>0</v>
      </c>
      <c r="N167" s="1">
        <v>770.06250000000034</v>
      </c>
      <c r="O167" s="1">
        <v>331.75125000000003</v>
      </c>
      <c r="P167" s="1">
        <v>566.84000000000015</v>
      </c>
      <c r="Q167" s="1">
        <v>5367.76</v>
      </c>
      <c r="R167" s="1">
        <v>400.00000000000011</v>
      </c>
      <c r="S167" s="1">
        <v>17487.311666666668</v>
      </c>
      <c r="T167" s="1">
        <v>477.84910714285712</v>
      </c>
      <c r="U167" s="1">
        <v>1780.765000000001</v>
      </c>
      <c r="V167" s="1">
        <v>1161.33</v>
      </c>
      <c r="W167" s="1">
        <v>70</v>
      </c>
      <c r="X167" s="1">
        <v>1100</v>
      </c>
      <c r="Y167" s="1">
        <v>1942.453750000001</v>
      </c>
      <c r="Z167" s="1">
        <v>203.12999999999991</v>
      </c>
      <c r="AA167" s="1">
        <v>2796.450666666668</v>
      </c>
      <c r="AB167" s="1">
        <v>589.5999999999998</v>
      </c>
      <c r="AC167" s="1">
        <v>5767.04</v>
      </c>
      <c r="AD167" s="1">
        <v>1707.15</v>
      </c>
      <c r="AE167" s="1">
        <v>150</v>
      </c>
      <c r="AF167" s="1">
        <v>499.99999999999989</v>
      </c>
      <c r="AG167" s="1">
        <v>1224.962666666667</v>
      </c>
      <c r="AH167" s="1">
        <v>187.0260000000001</v>
      </c>
      <c r="AI167" s="1">
        <v>4525.0499999999993</v>
      </c>
      <c r="AJ167" s="1">
        <v>700</v>
      </c>
      <c r="AK167" s="1">
        <v>1915.2</v>
      </c>
      <c r="AL167" s="1">
        <v>638.59500000000014</v>
      </c>
      <c r="AM167" s="1">
        <v>11881.495714285709</v>
      </c>
      <c r="AN167" s="1">
        <v>178.2</v>
      </c>
      <c r="AO167" s="1">
        <v>2353.5</v>
      </c>
      <c r="AP167" s="1">
        <v>55.95</v>
      </c>
      <c r="AQ167" s="1">
        <v>1177.1750000000011</v>
      </c>
      <c r="AR167" s="1">
        <v>311.02542857142862</v>
      </c>
      <c r="AS167" s="1">
        <v>94.813750000000041</v>
      </c>
      <c r="AT167" s="1">
        <v>104.265</v>
      </c>
      <c r="AU167" s="1">
        <v>36.721249999999991</v>
      </c>
      <c r="AV167" s="1">
        <v>0</v>
      </c>
      <c r="AW167" s="1">
        <v>0</v>
      </c>
      <c r="AX167" s="1">
        <v>0</v>
      </c>
      <c r="AY167" s="1">
        <v>1532.368285714286</v>
      </c>
      <c r="AZ167" s="1">
        <v>356.87</v>
      </c>
      <c r="BA167" s="1">
        <v>670.78125</v>
      </c>
      <c r="BB167" s="1">
        <v>1446.138690476191</v>
      </c>
      <c r="BC167" s="1">
        <v>420</v>
      </c>
      <c r="BD167" s="1">
        <v>800</v>
      </c>
      <c r="BE167" s="1">
        <v>211.3125</v>
      </c>
      <c r="BF167" s="1">
        <v>252.9</v>
      </c>
      <c r="BG167" s="1">
        <v>320</v>
      </c>
      <c r="BH167" s="1">
        <v>300</v>
      </c>
      <c r="BI167" s="1">
        <v>170</v>
      </c>
      <c r="BJ167" s="1">
        <v>950</v>
      </c>
      <c r="BK167" s="1">
        <v>78.641249999999999</v>
      </c>
      <c r="BL167" s="1">
        <v>414.74166666666667</v>
      </c>
      <c r="BM167" s="1">
        <v>926.37916666666661</v>
      </c>
      <c r="BN167" s="1">
        <v>157.375</v>
      </c>
      <c r="BO167" s="1">
        <v>6743.4934523809516</v>
      </c>
      <c r="BQ167" s="1">
        <v>175.65625</v>
      </c>
      <c r="BR167" s="1">
        <v>350</v>
      </c>
      <c r="BS167" s="1">
        <v>170</v>
      </c>
      <c r="BT167" s="1">
        <v>550</v>
      </c>
      <c r="BU167" s="1">
        <v>500</v>
      </c>
      <c r="BV167" s="1">
        <v>1000</v>
      </c>
      <c r="BW167" s="1">
        <v>2207.6937499999999</v>
      </c>
      <c r="BX167" s="1">
        <v>0</v>
      </c>
      <c r="BZ167" s="1">
        <v>357.34178571428572</v>
      </c>
      <c r="CA167" s="1">
        <v>102.7950000000002</v>
      </c>
      <c r="CB167" s="1">
        <v>138.76607142857139</v>
      </c>
      <c r="CC167" s="1">
        <v>0</v>
      </c>
      <c r="CD167" s="1">
        <v>800</v>
      </c>
      <c r="CE167" s="1">
        <v>6322.7857142857119</v>
      </c>
      <c r="CF167" s="1">
        <v>258</v>
      </c>
      <c r="CG167" s="1">
        <v>3000</v>
      </c>
      <c r="CH167" s="1">
        <v>912.75</v>
      </c>
      <c r="CI167" s="1">
        <v>250</v>
      </c>
      <c r="CJ167" s="1">
        <v>200</v>
      </c>
      <c r="CK167" s="1">
        <v>255.00000000000011</v>
      </c>
      <c r="CL167" s="1">
        <v>970.36428571428587</v>
      </c>
      <c r="CM167" s="1">
        <v>381.80500000000001</v>
      </c>
      <c r="CN167" s="1">
        <v>442.505</v>
      </c>
      <c r="CO167" s="1">
        <v>57.6</v>
      </c>
      <c r="CP167" s="1">
        <v>426.68750000000011</v>
      </c>
      <c r="CQ167" s="1">
        <v>150</v>
      </c>
      <c r="CR167" s="1">
        <v>480.4375</v>
      </c>
      <c r="CS167" s="1">
        <v>150</v>
      </c>
      <c r="CT167" s="1">
        <v>436.95000000000027</v>
      </c>
      <c r="CU167" s="1">
        <v>2089.395</v>
      </c>
      <c r="CV167" s="1">
        <v>113.85</v>
      </c>
      <c r="CW167" s="1">
        <v>1150</v>
      </c>
      <c r="CX167" s="1">
        <v>99.225000000000023</v>
      </c>
      <c r="CY167" s="1">
        <v>715.28625</v>
      </c>
      <c r="CZ167" s="1">
        <v>298.10250000000002</v>
      </c>
      <c r="DA167" s="1">
        <v>1302.8218750000001</v>
      </c>
      <c r="DB167" s="1">
        <v>3633.4461309523808</v>
      </c>
      <c r="DC167" s="1">
        <v>4449.4625000000005</v>
      </c>
      <c r="DD167" s="1">
        <v>1100</v>
      </c>
      <c r="DE167" s="1">
        <v>230</v>
      </c>
      <c r="DF167" s="1">
        <v>1518</v>
      </c>
      <c r="DG167" s="1">
        <v>47.100000000000009</v>
      </c>
      <c r="DH167" s="1">
        <v>499.76249999999999</v>
      </c>
      <c r="DI167" s="1">
        <v>600</v>
      </c>
      <c r="DJ167" s="1">
        <v>191.25595238095241</v>
      </c>
      <c r="DK167" s="1">
        <v>459.02380952380952</v>
      </c>
      <c r="DO167" s="1">
        <v>277.25</v>
      </c>
      <c r="DP167" s="1">
        <v>909.74999999999989</v>
      </c>
      <c r="DQ167" s="1">
        <v>0</v>
      </c>
      <c r="DR167" s="1">
        <v>0</v>
      </c>
      <c r="DS167" s="1">
        <v>0</v>
      </c>
      <c r="DU167" s="1">
        <v>0</v>
      </c>
      <c r="DV167" s="1">
        <v>0</v>
      </c>
      <c r="DW167" s="1">
        <v>135460.77674999999</v>
      </c>
      <c r="DX167" s="1" t="s">
        <v>477</v>
      </c>
    </row>
    <row r="168" spans="1:128" x14ac:dyDescent="0.2">
      <c r="A168" s="2" t="s">
        <v>478</v>
      </c>
      <c r="B168" s="1">
        <v>2746.3449999999989</v>
      </c>
      <c r="C168" s="1">
        <v>203.67500000000001</v>
      </c>
      <c r="D168" s="1">
        <v>2165.6574999999998</v>
      </c>
      <c r="E168" s="1">
        <v>304.41000000000003</v>
      </c>
      <c r="F168" s="1">
        <v>2120.62857142857</v>
      </c>
      <c r="G168" s="1">
        <v>114</v>
      </c>
      <c r="H168" s="1">
        <v>500.00000000000011</v>
      </c>
      <c r="I168" s="1">
        <v>660.05250000000001</v>
      </c>
      <c r="J168" s="1">
        <v>1287.610666666666</v>
      </c>
      <c r="K168" s="1">
        <v>254.35000000000011</v>
      </c>
      <c r="L168" s="1">
        <v>68.703125</v>
      </c>
      <c r="M168" s="1">
        <v>0</v>
      </c>
      <c r="N168" s="1">
        <v>770.06250000000023</v>
      </c>
      <c r="O168" s="1">
        <v>331.75125000000003</v>
      </c>
      <c r="P168" s="1">
        <v>566.84000000000015</v>
      </c>
      <c r="Q168" s="1">
        <v>767.75999999999988</v>
      </c>
      <c r="R168" s="1">
        <v>400.00000000000011</v>
      </c>
      <c r="S168" s="1">
        <v>13787.31166666667</v>
      </c>
      <c r="T168" s="1">
        <v>477.84910714285712</v>
      </c>
      <c r="U168" s="1">
        <v>1780.7650000000001</v>
      </c>
      <c r="V168" s="1">
        <v>1161.33</v>
      </c>
      <c r="W168" s="1">
        <v>69.999999999999986</v>
      </c>
      <c r="X168" s="1">
        <v>1100</v>
      </c>
      <c r="Y168" s="1">
        <v>1942.453750000001</v>
      </c>
      <c r="Z168" s="1">
        <v>203.12999999999991</v>
      </c>
      <c r="AA168" s="1">
        <v>2796.4506666666671</v>
      </c>
      <c r="AB168" s="1">
        <v>589.59999999999968</v>
      </c>
      <c r="AC168" s="1">
        <v>5767.04</v>
      </c>
      <c r="AD168" s="1">
        <v>1707.15</v>
      </c>
      <c r="AE168" s="1">
        <v>150</v>
      </c>
      <c r="AF168" s="1">
        <v>499.99999999999989</v>
      </c>
      <c r="AG168" s="1">
        <v>924.96266666666679</v>
      </c>
      <c r="AH168" s="1">
        <v>187.0260000000001</v>
      </c>
      <c r="AI168" s="1">
        <v>4525.0499999999993</v>
      </c>
      <c r="AJ168" s="1">
        <v>700</v>
      </c>
      <c r="AK168" s="1">
        <v>1915.1999999999989</v>
      </c>
      <c r="AL168" s="1">
        <v>638.59500000000025</v>
      </c>
      <c r="AM168" s="1">
        <v>14381.495714285709</v>
      </c>
      <c r="AN168" s="1">
        <v>178.2</v>
      </c>
      <c r="AO168" s="1">
        <v>2353.5</v>
      </c>
      <c r="AP168" s="1">
        <v>55.949999999999989</v>
      </c>
      <c r="AQ168" s="1">
        <v>1177.1750000000011</v>
      </c>
      <c r="AR168" s="1">
        <v>392.09699999999992</v>
      </c>
      <c r="AS168" s="1">
        <v>94.813750000000013</v>
      </c>
      <c r="AT168" s="1">
        <v>104.265</v>
      </c>
      <c r="AU168" s="1">
        <v>36.721249999999998</v>
      </c>
      <c r="AV168" s="1">
        <v>0</v>
      </c>
      <c r="AW168" s="1">
        <v>0</v>
      </c>
      <c r="AX168" s="1">
        <v>0</v>
      </c>
      <c r="AY168" s="1">
        <v>1632.368285714286</v>
      </c>
      <c r="AZ168" s="1">
        <v>356.87</v>
      </c>
      <c r="BA168" s="1">
        <v>670.78125</v>
      </c>
      <c r="BB168" s="1">
        <v>1446.13869047619</v>
      </c>
      <c r="BC168" s="1">
        <v>420</v>
      </c>
      <c r="BD168" s="1">
        <v>800</v>
      </c>
      <c r="BE168" s="1">
        <v>211.3125</v>
      </c>
      <c r="BF168" s="1">
        <v>252.9</v>
      </c>
      <c r="BG168" s="1">
        <v>320</v>
      </c>
      <c r="BH168" s="1">
        <v>300</v>
      </c>
      <c r="BI168" s="1">
        <v>170</v>
      </c>
      <c r="BJ168" s="1">
        <v>950</v>
      </c>
      <c r="BK168" s="1">
        <v>78.641249999999999</v>
      </c>
      <c r="BL168" s="1">
        <v>114.7416666666666</v>
      </c>
      <c r="BM168" s="1">
        <v>2626.3791666666671</v>
      </c>
      <c r="BN168" s="1">
        <v>157.375</v>
      </c>
      <c r="BO168" s="1">
        <v>3343.493452380952</v>
      </c>
      <c r="BQ168" s="1">
        <v>175.65625</v>
      </c>
      <c r="BR168" s="1">
        <v>350</v>
      </c>
      <c r="BS168" s="1">
        <v>170</v>
      </c>
      <c r="BT168" s="1">
        <v>550</v>
      </c>
      <c r="BU168" s="1">
        <v>500</v>
      </c>
      <c r="BV168" s="1">
        <v>1000</v>
      </c>
      <c r="BW168" s="1">
        <v>2307.6937499999999</v>
      </c>
      <c r="BX168" s="1">
        <v>0</v>
      </c>
      <c r="BZ168" s="1">
        <v>357.34178571428561</v>
      </c>
      <c r="CA168" s="1">
        <v>102.7950000000001</v>
      </c>
      <c r="CB168" s="1">
        <v>138.76607142857139</v>
      </c>
      <c r="CC168" s="1">
        <v>0</v>
      </c>
      <c r="CD168" s="1">
        <v>800</v>
      </c>
      <c r="CE168" s="1">
        <v>3922.7857142857142</v>
      </c>
      <c r="CF168" s="1">
        <v>258</v>
      </c>
      <c r="CG168" s="1">
        <v>3000</v>
      </c>
      <c r="CH168" s="1">
        <v>912.75</v>
      </c>
      <c r="CI168" s="1">
        <v>249.99999999999989</v>
      </c>
      <c r="CJ168" s="1">
        <v>200</v>
      </c>
      <c r="CK168" s="1">
        <v>255.00000000000011</v>
      </c>
      <c r="CL168" s="1">
        <v>970.36428571428587</v>
      </c>
      <c r="CM168" s="1">
        <v>381.80499999999989</v>
      </c>
      <c r="CN168" s="1">
        <v>442.50499999999982</v>
      </c>
      <c r="CO168" s="1">
        <v>57.599999999999987</v>
      </c>
      <c r="CP168" s="1">
        <v>426.68750000000011</v>
      </c>
      <c r="CQ168" s="1">
        <v>150</v>
      </c>
      <c r="CR168" s="1">
        <v>480.4375</v>
      </c>
      <c r="CS168" s="1">
        <v>150</v>
      </c>
      <c r="CT168" s="1">
        <v>3436.95</v>
      </c>
      <c r="CU168" s="1">
        <v>2089.395</v>
      </c>
      <c r="CV168" s="1">
        <v>113.85</v>
      </c>
      <c r="CW168" s="1">
        <v>1150</v>
      </c>
      <c r="CX168" s="1">
        <v>99.225000000000023</v>
      </c>
      <c r="CY168" s="1">
        <v>715.28624999999965</v>
      </c>
      <c r="CZ168" s="1">
        <v>298.10250000000002</v>
      </c>
      <c r="DA168" s="1">
        <v>1302.8218750000001</v>
      </c>
      <c r="DB168" s="1">
        <v>2383.4461309523808</v>
      </c>
      <c r="DC168" s="1">
        <v>4449.4624999999987</v>
      </c>
      <c r="DD168" s="1">
        <v>1100</v>
      </c>
      <c r="DE168" s="1">
        <v>230.00000000000011</v>
      </c>
      <c r="DF168" s="1">
        <v>1518</v>
      </c>
      <c r="DG168" s="1">
        <v>47.100000000000009</v>
      </c>
      <c r="DH168" s="1">
        <v>499.76249999999999</v>
      </c>
      <c r="DI168" s="1">
        <v>600</v>
      </c>
      <c r="DJ168" s="1">
        <v>1150.625</v>
      </c>
      <c r="DK168" s="1">
        <v>1321.75</v>
      </c>
      <c r="DO168" s="1">
        <v>277.25</v>
      </c>
      <c r="DP168" s="1">
        <v>909.74999999999989</v>
      </c>
      <c r="DQ168" s="1">
        <v>0</v>
      </c>
      <c r="DR168" s="1">
        <v>0</v>
      </c>
      <c r="DS168" s="1">
        <v>0</v>
      </c>
      <c r="DU168" s="1">
        <v>0</v>
      </c>
      <c r="DV168" s="1">
        <v>0</v>
      </c>
      <c r="DW168" s="1">
        <v>128813.9435595238</v>
      </c>
      <c r="DX168" s="1" t="s">
        <v>478</v>
      </c>
    </row>
    <row r="169" spans="1:128" x14ac:dyDescent="0.2">
      <c r="A169" s="2" t="s">
        <v>479</v>
      </c>
      <c r="B169" s="1">
        <v>2746.3450000000021</v>
      </c>
      <c r="C169" s="1">
        <v>203.67500000000001</v>
      </c>
      <c r="D169" s="1">
        <v>2165.6574999999998</v>
      </c>
      <c r="E169" s="1">
        <v>304.40999999999991</v>
      </c>
      <c r="F169" s="1">
        <v>2120.6285714285718</v>
      </c>
      <c r="G169" s="1">
        <v>114</v>
      </c>
      <c r="H169" s="1">
        <v>500.00000000000011</v>
      </c>
      <c r="I169" s="1">
        <v>660.05249999999978</v>
      </c>
      <c r="J169" s="1">
        <v>1287.610666666666</v>
      </c>
      <c r="K169" s="1">
        <v>254.34999999999991</v>
      </c>
      <c r="L169" s="1">
        <v>68.703125</v>
      </c>
      <c r="M169" s="1">
        <v>0</v>
      </c>
      <c r="N169" s="1">
        <v>770.06250000000045</v>
      </c>
      <c r="O169" s="1">
        <v>331.75125000000003</v>
      </c>
      <c r="P169" s="1">
        <v>566.84000000000026</v>
      </c>
      <c r="Q169" s="1">
        <v>767.75999999999965</v>
      </c>
      <c r="R169" s="1">
        <v>400.00000000000011</v>
      </c>
      <c r="S169" s="1">
        <v>10355.291666666681</v>
      </c>
      <c r="T169" s="1">
        <v>477.84910714285718</v>
      </c>
      <c r="U169" s="1">
        <v>1780.765000000001</v>
      </c>
      <c r="V169" s="1">
        <v>1161.33</v>
      </c>
      <c r="W169" s="1">
        <v>70.000000000000014</v>
      </c>
      <c r="X169" s="1">
        <v>1100</v>
      </c>
      <c r="Y169" s="1">
        <v>2180.2937499999998</v>
      </c>
      <c r="Z169" s="1">
        <v>203.12999999999991</v>
      </c>
      <c r="AA169" s="1">
        <v>2496.450666666668</v>
      </c>
      <c r="AB169" s="1">
        <v>589.59999999999991</v>
      </c>
      <c r="AC169" s="1">
        <v>5767.0400000000018</v>
      </c>
      <c r="AD169" s="1">
        <v>1707.15</v>
      </c>
      <c r="AE169" s="1">
        <v>150</v>
      </c>
      <c r="AF169" s="1">
        <v>499.99999999999989</v>
      </c>
      <c r="AG169" s="1">
        <v>924.96266666666747</v>
      </c>
      <c r="AH169" s="1">
        <v>187.02600000000021</v>
      </c>
      <c r="AI169" s="1">
        <v>4525.0499999999975</v>
      </c>
      <c r="AJ169" s="1">
        <v>700.00000000000023</v>
      </c>
      <c r="AK169" s="1">
        <v>1915.2</v>
      </c>
      <c r="AL169" s="1">
        <v>638.59500000000014</v>
      </c>
      <c r="AM169" s="1">
        <v>7281.4957142857102</v>
      </c>
      <c r="AN169" s="1">
        <v>178.1999999999999</v>
      </c>
      <c r="AO169" s="1">
        <v>2353.5</v>
      </c>
      <c r="AP169" s="1">
        <v>55.950000000000017</v>
      </c>
      <c r="AQ169" s="1">
        <v>1177.1750000000011</v>
      </c>
      <c r="AR169" s="1">
        <v>292.09700000000009</v>
      </c>
      <c r="AS169" s="1">
        <v>94.813750000000013</v>
      </c>
      <c r="AT169" s="1">
        <v>104.265</v>
      </c>
      <c r="AU169" s="1">
        <v>36.721249999999984</v>
      </c>
      <c r="AV169" s="1">
        <v>0</v>
      </c>
      <c r="AW169" s="1">
        <v>0</v>
      </c>
      <c r="AX169" s="1">
        <v>0</v>
      </c>
      <c r="AY169" s="1">
        <v>1532.368285714286</v>
      </c>
      <c r="AZ169" s="1">
        <v>356.86999999999989</v>
      </c>
      <c r="BA169" s="1">
        <v>670.78125</v>
      </c>
      <c r="BB169" s="1">
        <v>1246.138690476191</v>
      </c>
      <c r="BC169" s="1">
        <v>420</v>
      </c>
      <c r="BD169" s="1">
        <v>800</v>
      </c>
      <c r="BE169" s="1">
        <v>211.3125</v>
      </c>
      <c r="BF169" s="1">
        <v>252.90000000000009</v>
      </c>
      <c r="BG169" s="1">
        <v>320</v>
      </c>
      <c r="BH169" s="1">
        <v>300</v>
      </c>
      <c r="BI169" s="1">
        <v>170</v>
      </c>
      <c r="BJ169" s="1">
        <v>950</v>
      </c>
      <c r="BK169" s="1">
        <v>78.641250000000028</v>
      </c>
      <c r="BL169" s="1">
        <v>114.7416666666668</v>
      </c>
      <c r="BM169" s="1">
        <v>5726.3791666666666</v>
      </c>
      <c r="BN169" s="1">
        <v>157.375</v>
      </c>
      <c r="BO169" s="1">
        <v>3343.4934523809529</v>
      </c>
      <c r="BQ169" s="1">
        <v>175.65625</v>
      </c>
      <c r="BR169" s="1">
        <v>350</v>
      </c>
      <c r="BS169" s="1">
        <v>170</v>
      </c>
      <c r="BT169" s="1">
        <v>550</v>
      </c>
      <c r="BU169" s="1">
        <v>500</v>
      </c>
      <c r="BV169" s="1">
        <v>1000</v>
      </c>
      <c r="BW169" s="1">
        <v>2207.6937499999999</v>
      </c>
      <c r="BX169" s="1">
        <v>4.0142857142858466</v>
      </c>
      <c r="BZ169" s="1">
        <v>357.34178571428589</v>
      </c>
      <c r="CA169" s="1">
        <v>102.7950000000002</v>
      </c>
      <c r="CB169" s="1">
        <v>138.76607142857139</v>
      </c>
      <c r="CC169" s="1">
        <v>0</v>
      </c>
      <c r="CD169" s="1">
        <v>800</v>
      </c>
      <c r="CE169" s="1">
        <v>12122.78571428571</v>
      </c>
      <c r="CF169" s="1">
        <v>258</v>
      </c>
      <c r="CG169" s="1">
        <v>3000.0000000000009</v>
      </c>
      <c r="CH169" s="1">
        <v>912.75</v>
      </c>
      <c r="CI169" s="1">
        <v>250.00000000000011</v>
      </c>
      <c r="CJ169" s="1">
        <v>200</v>
      </c>
      <c r="CK169" s="1">
        <v>255.00000000000011</v>
      </c>
      <c r="CL169" s="1">
        <v>970.36428571428587</v>
      </c>
      <c r="CM169" s="1">
        <v>381.80500000000018</v>
      </c>
      <c r="CN169" s="1">
        <v>442.505</v>
      </c>
      <c r="CO169" s="1">
        <v>57.599999999999987</v>
      </c>
      <c r="CP169" s="1">
        <v>426.68750000000011</v>
      </c>
      <c r="CQ169" s="1">
        <v>150</v>
      </c>
      <c r="CR169" s="1">
        <v>480.4375</v>
      </c>
      <c r="CS169" s="1">
        <v>150</v>
      </c>
      <c r="CT169" s="1">
        <v>436.94999999999919</v>
      </c>
      <c r="CU169" s="1">
        <v>2089.395</v>
      </c>
      <c r="CV169" s="1">
        <v>113.85</v>
      </c>
      <c r="CW169" s="1">
        <v>1450</v>
      </c>
      <c r="CX169" s="1">
        <v>99.225000000000023</v>
      </c>
      <c r="CY169" s="1">
        <v>715.28624999999988</v>
      </c>
      <c r="CZ169" s="1">
        <v>298.10250000000002</v>
      </c>
      <c r="DA169" s="1">
        <v>1302.821874999999</v>
      </c>
      <c r="DB169" s="1">
        <v>2183.4461309523831</v>
      </c>
      <c r="DC169" s="1">
        <v>4449.4625000000005</v>
      </c>
      <c r="DD169" s="1">
        <v>1100</v>
      </c>
      <c r="DE169" s="1">
        <v>229.99999999999989</v>
      </c>
      <c r="DF169" s="1">
        <v>1518</v>
      </c>
      <c r="DG169" s="1">
        <v>47.09999999999998</v>
      </c>
      <c r="DH169" s="1">
        <v>499.76249999999999</v>
      </c>
      <c r="DI169" s="1">
        <v>599.99999999999977</v>
      </c>
      <c r="DJ169" s="1">
        <v>1150.625</v>
      </c>
      <c r="DK169" s="1">
        <v>1321.75</v>
      </c>
      <c r="DO169" s="1">
        <v>277.25000000000011</v>
      </c>
      <c r="DP169" s="1">
        <v>909.74999999999989</v>
      </c>
      <c r="DQ169" s="1">
        <v>0</v>
      </c>
      <c r="DR169" s="1">
        <v>0</v>
      </c>
      <c r="DS169" s="1">
        <v>0</v>
      </c>
      <c r="DU169" s="1">
        <v>0</v>
      </c>
      <c r="DV169" s="1">
        <v>0</v>
      </c>
      <c r="DW169" s="1">
        <v>126123.7778452381</v>
      </c>
      <c r="DX169" s="1" t="s">
        <v>479</v>
      </c>
    </row>
    <row r="170" spans="1:128" x14ac:dyDescent="0.2">
      <c r="A170" s="2"/>
    </row>
    <row r="171" spans="1:128" x14ac:dyDescent="0.2">
      <c r="A171" s="2" t="s">
        <v>480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 t="s">
        <v>480</v>
      </c>
    </row>
    <row r="172" spans="1:128" x14ac:dyDescent="0.2">
      <c r="A172" s="23">
        <v>43938</v>
      </c>
      <c r="DW172" s="1">
        <v>0</v>
      </c>
      <c r="DX172" s="24">
        <v>43938</v>
      </c>
    </row>
    <row r="173" spans="1:128" x14ac:dyDescent="0.2">
      <c r="A173" s="23">
        <v>43939</v>
      </c>
      <c r="DW173" s="1">
        <v>0</v>
      </c>
      <c r="DX173" s="24">
        <v>43939</v>
      </c>
    </row>
    <row r="174" spans="1:128" x14ac:dyDescent="0.2">
      <c r="A174" s="23">
        <v>43940</v>
      </c>
      <c r="DW174" s="1">
        <v>0</v>
      </c>
      <c r="DX174" s="24">
        <v>43940</v>
      </c>
    </row>
    <row r="175" spans="1:128" x14ac:dyDescent="0.2">
      <c r="A175" s="2"/>
      <c r="DW175" s="1">
        <v>0</v>
      </c>
      <c r="DX175" s="1" t="s">
        <v>481</v>
      </c>
    </row>
    <row r="176" spans="1:128" x14ac:dyDescent="0.2">
      <c r="A176" s="2"/>
      <c r="DW176" s="1">
        <v>0</v>
      </c>
      <c r="DX176" s="1" t="s">
        <v>481</v>
      </c>
    </row>
    <row r="177" spans="1:128" x14ac:dyDescent="0.2">
      <c r="A177" s="2" t="s">
        <v>472</v>
      </c>
      <c r="DW177" s="1">
        <v>0</v>
      </c>
      <c r="DX177" s="1" t="s">
        <v>472</v>
      </c>
    </row>
    <row r="178" spans="1:128" x14ac:dyDescent="0.2">
      <c r="A178" s="2" t="s">
        <v>473</v>
      </c>
      <c r="DW178" s="1">
        <v>0</v>
      </c>
      <c r="DX178" s="1" t="s">
        <v>473</v>
      </c>
    </row>
    <row r="179" spans="1:128" x14ac:dyDescent="0.2">
      <c r="A179" s="2" t="s">
        <v>474</v>
      </c>
      <c r="DW179" s="1">
        <v>0</v>
      </c>
      <c r="DX179" s="1" t="s">
        <v>474</v>
      </c>
    </row>
    <row r="180" spans="1:128" x14ac:dyDescent="0.2">
      <c r="A180" s="2" t="s">
        <v>475</v>
      </c>
      <c r="DW180" s="1">
        <v>0</v>
      </c>
      <c r="DX180" s="1" t="s">
        <v>475</v>
      </c>
    </row>
    <row r="181" spans="1:128" x14ac:dyDescent="0.2">
      <c r="A181" s="2" t="s">
        <v>476</v>
      </c>
      <c r="DW181" s="1">
        <v>0</v>
      </c>
      <c r="DX181" s="1" t="s">
        <v>476</v>
      </c>
    </row>
    <row r="182" spans="1:128" x14ac:dyDescent="0.2">
      <c r="A182" s="2" t="s">
        <v>477</v>
      </c>
      <c r="DW182" s="1">
        <v>0</v>
      </c>
      <c r="DX182" s="1" t="s">
        <v>477</v>
      </c>
    </row>
    <row r="183" spans="1:128" x14ac:dyDescent="0.2">
      <c r="A183" s="2" t="s">
        <v>478</v>
      </c>
      <c r="DW183" s="1">
        <v>0</v>
      </c>
      <c r="DX183" s="1" t="s">
        <v>478</v>
      </c>
    </row>
    <row r="184" spans="1:128" x14ac:dyDescent="0.2">
      <c r="A184" s="2" t="s">
        <v>479</v>
      </c>
      <c r="DW184" s="1">
        <v>0</v>
      </c>
      <c r="DX184" s="1" t="s">
        <v>479</v>
      </c>
    </row>
    <row r="185" spans="1:128" x14ac:dyDescent="0.2">
      <c r="A185" s="2"/>
    </row>
    <row r="186" spans="1:128" x14ac:dyDescent="0.2">
      <c r="A186" s="2" t="s">
        <v>482</v>
      </c>
      <c r="B186" s="1">
        <v>-8461.8668095238099</v>
      </c>
      <c r="C186" s="1">
        <v>-277.89933333333329</v>
      </c>
      <c r="D186" s="1">
        <v>-3800.5970952380949</v>
      </c>
      <c r="E186" s="1">
        <v>-379.24761904761903</v>
      </c>
      <c r="F186" s="1">
        <v>-5301.473809523809</v>
      </c>
      <c r="G186" s="1">
        <v>-195.14285714285711</v>
      </c>
      <c r="H186" s="1">
        <v>-607.54666666666662</v>
      </c>
      <c r="I186" s="1">
        <v>-1014.920023809524</v>
      </c>
      <c r="J186" s="1">
        <v>-1937.2106666666659</v>
      </c>
      <c r="K186" s="1">
        <v>-290.22380952380951</v>
      </c>
      <c r="L186" s="1">
        <v>-216.13931547619049</v>
      </c>
      <c r="M186" s="1">
        <v>0</v>
      </c>
      <c r="N186" s="1">
        <v>-1691.474880952381</v>
      </c>
      <c r="O186" s="1">
        <v>-435.91505952380948</v>
      </c>
      <c r="P186" s="1">
        <v>-899.10000000000014</v>
      </c>
      <c r="Q186" s="1">
        <v>-1193.893333333333</v>
      </c>
      <c r="R186" s="1">
        <v>-492.35523809523812</v>
      </c>
      <c r="S186" s="1">
        <v>-25921.125000000011</v>
      </c>
      <c r="T186" s="1">
        <v>-690.09672619047626</v>
      </c>
      <c r="U186" s="1">
        <v>-2265.9364285714282</v>
      </c>
      <c r="V186" s="1">
        <v>-2053.130000000001</v>
      </c>
      <c r="W186" s="1">
        <v>-57.885714285714293</v>
      </c>
      <c r="X186" s="1">
        <v>-1095.2</v>
      </c>
      <c r="Y186" s="1">
        <v>-3167.9266071428578</v>
      </c>
      <c r="Z186" s="1">
        <v>-248.16428571428571</v>
      </c>
      <c r="AA186" s="1">
        <v>-4064.321142857144</v>
      </c>
      <c r="AB186" s="1">
        <v>-1166.268571428571</v>
      </c>
      <c r="AC186" s="1">
        <v>-226.36571428571429</v>
      </c>
      <c r="AD186" s="1">
        <v>-1615.3785714285709</v>
      </c>
      <c r="AE186" s="1">
        <v>-142.8571428571428</v>
      </c>
      <c r="AF186" s="1">
        <v>-532.96</v>
      </c>
      <c r="AG186" s="1">
        <v>-2510.0693333333338</v>
      </c>
      <c r="AH186" s="1">
        <v>-202.75933333333339</v>
      </c>
      <c r="AI186" s="1">
        <v>-5694.5357142857138</v>
      </c>
      <c r="AJ186" s="1">
        <v>-857.4571428571428</v>
      </c>
      <c r="AK186" s="1">
        <v>-2533.2571428571432</v>
      </c>
      <c r="AL186" s="1">
        <v>-1122.208333333333</v>
      </c>
      <c r="AM186" s="1">
        <v>-8345.8742857142861</v>
      </c>
      <c r="AN186" s="1">
        <v>-258.17142857142852</v>
      </c>
      <c r="AO186" s="1">
        <v>-3532.7857142857142</v>
      </c>
      <c r="AP186" s="1">
        <v>-64.65857142857142</v>
      </c>
      <c r="AQ186" s="1">
        <v>-1902.222619047619</v>
      </c>
      <c r="AR186" s="1">
        <v>0</v>
      </c>
      <c r="AS186" s="1">
        <v>-125.5543214285714</v>
      </c>
      <c r="AT186" s="1">
        <v>-83.639285714285705</v>
      </c>
      <c r="AU186" s="1">
        <v>-57.057678571428568</v>
      </c>
      <c r="AV186" s="1">
        <v>0</v>
      </c>
      <c r="AW186" s="1">
        <v>0</v>
      </c>
      <c r="AX186" s="1">
        <v>-238.66666666666671</v>
      </c>
      <c r="AY186" s="1">
        <v>-2936.570666666667</v>
      </c>
      <c r="AZ186" s="1">
        <v>-491.37</v>
      </c>
      <c r="BA186" s="1">
        <v>-556.78125</v>
      </c>
      <c r="BB186" s="1">
        <v>-1956.7386904761911</v>
      </c>
      <c r="BC186" s="1">
        <v>-640.79999999999995</v>
      </c>
      <c r="BD186" s="1">
        <v>-1110.5</v>
      </c>
      <c r="BE186" s="1">
        <v>-208.3125</v>
      </c>
      <c r="BF186" s="1">
        <v>-252.9</v>
      </c>
      <c r="BG186" s="1">
        <v>-224</v>
      </c>
      <c r="BH186" s="1">
        <v>-156</v>
      </c>
      <c r="BI186" s="1">
        <v>-125</v>
      </c>
      <c r="BJ186" s="1">
        <v>-739</v>
      </c>
      <c r="BK186" s="1">
        <v>-83.641249999999999</v>
      </c>
      <c r="BL186" s="1">
        <v>-88.341666666666669</v>
      </c>
      <c r="BM186" s="1">
        <v>-994.87916666666661</v>
      </c>
      <c r="BN186" s="1">
        <v>-143.875</v>
      </c>
      <c r="BO186" s="1">
        <v>-5822.7184523809537</v>
      </c>
      <c r="BP186" s="1">
        <v>0</v>
      </c>
      <c r="BQ186" s="1">
        <v>-189.15625</v>
      </c>
      <c r="BR186" s="1">
        <v>-348.8</v>
      </c>
      <c r="BS186" s="1">
        <v>-108</v>
      </c>
      <c r="BT186" s="1">
        <v>-379.6</v>
      </c>
      <c r="BU186" s="1">
        <v>-738.8</v>
      </c>
      <c r="BV186" s="1">
        <v>-1178.5</v>
      </c>
      <c r="BW186" s="1">
        <v>-3968.5151785714279</v>
      </c>
      <c r="BX186" s="1">
        <v>0</v>
      </c>
      <c r="BY186" s="1">
        <v>0</v>
      </c>
      <c r="BZ186" s="1">
        <v>-680.0560714285715</v>
      </c>
      <c r="CA186" s="1">
        <v>-189.21500000000009</v>
      </c>
      <c r="CB186" s="1">
        <v>-381.04607142857151</v>
      </c>
      <c r="CC186" s="1">
        <v>0</v>
      </c>
      <c r="CD186" s="1">
        <v>-7144.5714285714284</v>
      </c>
      <c r="CE186" s="1">
        <v>-11640.55535714285</v>
      </c>
      <c r="CF186" s="1">
        <v>-115.71428571428569</v>
      </c>
      <c r="CG186" s="1">
        <v>-3625.7828571428572</v>
      </c>
      <c r="CH186" s="1">
        <v>-935.03571428571422</v>
      </c>
      <c r="CI186" s="1">
        <v>-317.02857142857152</v>
      </c>
      <c r="CJ186" s="1">
        <v>-272.51428571428568</v>
      </c>
      <c r="CK186" s="1">
        <v>-605.74285714285713</v>
      </c>
      <c r="CL186" s="1">
        <v>-7954.1357142857141</v>
      </c>
      <c r="CM186" s="1">
        <v>-955.46214285714291</v>
      </c>
      <c r="CN186" s="1">
        <v>-1166.933571428571</v>
      </c>
      <c r="CO186" s="1">
        <v>-98.528571428571425</v>
      </c>
      <c r="CP186" s="1">
        <v>-634.42559523809518</v>
      </c>
      <c r="CQ186" s="1">
        <v>-131.85714285714289</v>
      </c>
      <c r="CR186" s="1">
        <v>-2036.223214285714</v>
      </c>
      <c r="CS186" s="1">
        <v>-276.85714285714289</v>
      </c>
      <c r="CT186" s="1">
        <v>-1327.1214285714291</v>
      </c>
      <c r="CU186" s="1">
        <v>-2273.849285714286</v>
      </c>
      <c r="CV186" s="1">
        <v>-170.42142857142861</v>
      </c>
      <c r="CW186" s="1">
        <v>-1628.589142857142</v>
      </c>
      <c r="CX186" s="1">
        <v>-157.54499999999999</v>
      </c>
      <c r="CY186" s="1">
        <v>-2083.5776785714279</v>
      </c>
      <c r="CZ186" s="1">
        <v>-509.42249999999979</v>
      </c>
      <c r="DA186" s="1">
        <v>-2322.5540178571432</v>
      </c>
      <c r="DB186" s="1">
        <v>-7033.1336309523813</v>
      </c>
      <c r="DC186" s="1">
        <v>-5157.8910714285703</v>
      </c>
      <c r="DD186" s="1">
        <v>-2010.928571428572</v>
      </c>
      <c r="DE186" s="1">
        <v>-338.68571428571431</v>
      </c>
      <c r="DF186" s="1">
        <v>-585.42857142857156</v>
      </c>
      <c r="DG186" s="1">
        <v>-69.599999999999994</v>
      </c>
      <c r="DH186" s="1">
        <v>-407.47678571428509</v>
      </c>
      <c r="DI186" s="1">
        <v>-1238.6571428571431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-7.630952380952408</v>
      </c>
      <c r="DP186" s="1">
        <v>-293.17857142857162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-188191.71715476201</v>
      </c>
      <c r="DX186" s="1" t="s">
        <v>482</v>
      </c>
    </row>
    <row r="187" spans="1:128" x14ac:dyDescent="0.2">
      <c r="A187" s="2" t="s">
        <v>460</v>
      </c>
      <c r="B187" s="1">
        <v>-158.32180952380961</v>
      </c>
      <c r="C187" s="1">
        <v>-44.224333333333327</v>
      </c>
      <c r="D187" s="1">
        <v>-370.59709523809522</v>
      </c>
      <c r="E187" s="1">
        <v>-76.24761904761904</v>
      </c>
      <c r="F187" s="1">
        <v>0</v>
      </c>
      <c r="G187" s="1">
        <v>-21.142857142857139</v>
      </c>
      <c r="H187" s="1">
        <v>-107.5466666666667</v>
      </c>
      <c r="I187" s="1">
        <v>-101.8675238095238</v>
      </c>
      <c r="J187" s="1">
        <v>0</v>
      </c>
      <c r="K187" s="1">
        <v>0</v>
      </c>
      <c r="L187" s="1">
        <v>-147.43619047619049</v>
      </c>
      <c r="M187" s="1">
        <v>0</v>
      </c>
      <c r="N187" s="1">
        <v>-149.09238095238101</v>
      </c>
      <c r="O187" s="1">
        <v>-24.243809523809531</v>
      </c>
      <c r="P187" s="1">
        <v>-133.94</v>
      </c>
      <c r="Q187" s="1">
        <v>-242.45333333333329</v>
      </c>
      <c r="R187" s="1">
        <v>-92.355238095238093</v>
      </c>
      <c r="S187" s="1">
        <v>0</v>
      </c>
      <c r="T187" s="1">
        <v>-25.847619047619059</v>
      </c>
      <c r="U187" s="1">
        <v>0</v>
      </c>
      <c r="V187" s="1">
        <v>-185.72</v>
      </c>
      <c r="W187" s="1">
        <v>0</v>
      </c>
      <c r="X187" s="1">
        <v>0</v>
      </c>
      <c r="Y187" s="1">
        <v>-342.67285714285708</v>
      </c>
      <c r="Z187" s="1">
        <v>-13.954285714285721</v>
      </c>
      <c r="AA187" s="1">
        <v>0</v>
      </c>
      <c r="AB187" s="1">
        <v>-337.74857142857138</v>
      </c>
      <c r="AC187" s="1">
        <v>-59.325714285714298</v>
      </c>
      <c r="AD187" s="1">
        <v>0</v>
      </c>
      <c r="AE187" s="1">
        <v>0</v>
      </c>
      <c r="AF187" s="1">
        <v>-32.95999999999998</v>
      </c>
      <c r="AG187" s="1">
        <v>-808.34666666666669</v>
      </c>
      <c r="AH187" s="1">
        <v>0</v>
      </c>
      <c r="AI187" s="1">
        <v>-379.88571428571407</v>
      </c>
      <c r="AJ187" s="1">
        <v>-157.45714285714291</v>
      </c>
      <c r="AK187" s="1">
        <v>-618.05714285714282</v>
      </c>
      <c r="AL187" s="1">
        <v>-16.25333333333333</v>
      </c>
      <c r="AM187" s="1">
        <v>-845.02857142857101</v>
      </c>
      <c r="AN187" s="1">
        <v>-79.971428571428575</v>
      </c>
      <c r="AO187" s="1">
        <v>-237.28571428571431</v>
      </c>
      <c r="AP187" s="1">
        <v>0</v>
      </c>
      <c r="AQ187" s="1">
        <v>-513.4476190476189</v>
      </c>
      <c r="AR187" s="1">
        <v>0</v>
      </c>
      <c r="AS187" s="1">
        <v>-27.89057142857143</v>
      </c>
      <c r="AT187" s="1">
        <v>0</v>
      </c>
      <c r="AU187" s="1">
        <v>-16.536428571428569</v>
      </c>
      <c r="AV187" s="1">
        <v>0</v>
      </c>
      <c r="AW187" s="1">
        <v>0</v>
      </c>
      <c r="AX187" s="1">
        <v>-238.66666666666671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-1652.071428571428</v>
      </c>
      <c r="BX187" s="1">
        <v>0</v>
      </c>
      <c r="BY187" s="1">
        <v>0</v>
      </c>
      <c r="BZ187" s="1">
        <v>0</v>
      </c>
      <c r="CA187" s="1">
        <v>-77.45999999999998</v>
      </c>
      <c r="CB187" s="1">
        <v>0</v>
      </c>
      <c r="CC187" s="1">
        <v>0</v>
      </c>
      <c r="CD187" s="1">
        <v>-2132.571428571428</v>
      </c>
      <c r="CE187" s="1">
        <v>0</v>
      </c>
      <c r="CF187" s="1">
        <v>0</v>
      </c>
      <c r="CG187" s="1">
        <v>0</v>
      </c>
      <c r="CH187" s="1">
        <v>0</v>
      </c>
      <c r="CI187" s="1">
        <v>-67.028571428571439</v>
      </c>
      <c r="CJ187" s="1">
        <v>-72.51428571428572</v>
      </c>
      <c r="CK187" s="1">
        <v>-350.74285714285719</v>
      </c>
      <c r="CL187" s="1">
        <v>-7143.7714285714283</v>
      </c>
      <c r="CM187" s="1">
        <v>-333.6571428571429</v>
      </c>
      <c r="CN187" s="1">
        <v>-249.02857142857141</v>
      </c>
      <c r="CO187" s="1">
        <v>-10.928571428571431</v>
      </c>
      <c r="CP187" s="1">
        <v>-108.7380952380952</v>
      </c>
      <c r="CQ187" s="1">
        <v>0</v>
      </c>
      <c r="CR187" s="1">
        <v>-1504.785714285714</v>
      </c>
      <c r="CS187" s="1">
        <v>-126.8571428571429</v>
      </c>
      <c r="CT187" s="1">
        <v>-796.97142857142853</v>
      </c>
      <c r="CU187" s="1">
        <v>0</v>
      </c>
      <c r="CV187" s="1">
        <v>-56.571428571428569</v>
      </c>
      <c r="CW187" s="1">
        <v>-165.85714285714269</v>
      </c>
      <c r="CX187" s="1">
        <v>-58.320000000000007</v>
      </c>
      <c r="CY187" s="1">
        <v>-429.53142857142848</v>
      </c>
      <c r="CZ187" s="1">
        <v>-105.3</v>
      </c>
      <c r="DA187" s="1">
        <v>-277.60714285714312</v>
      </c>
      <c r="DB187" s="1">
        <v>0</v>
      </c>
      <c r="DC187" s="1">
        <v>0</v>
      </c>
      <c r="DD187" s="1">
        <v>-540.42857142857156</v>
      </c>
      <c r="DE187" s="1">
        <v>-108.6857142857143</v>
      </c>
      <c r="DF187" s="1">
        <v>0</v>
      </c>
      <c r="DG187" s="1">
        <v>-15</v>
      </c>
      <c r="DH187" s="1">
        <v>0</v>
      </c>
      <c r="DI187" s="1">
        <v>-638.65714285714273</v>
      </c>
      <c r="DJ187" s="1">
        <v>0</v>
      </c>
      <c r="DK187" s="1">
        <v>0</v>
      </c>
      <c r="DO187" s="1">
        <v>0</v>
      </c>
      <c r="DP187" s="1">
        <v>0</v>
      </c>
      <c r="DQ187" s="1">
        <v>0</v>
      </c>
      <c r="DR187" s="1">
        <v>0</v>
      </c>
      <c r="DS187" s="1">
        <v>0</v>
      </c>
      <c r="DU187" s="1">
        <v>0</v>
      </c>
      <c r="DV187" s="1">
        <v>0</v>
      </c>
      <c r="DW187" s="1">
        <v>-23629.610142857138</v>
      </c>
      <c r="DX187" s="1" t="s">
        <v>460</v>
      </c>
    </row>
    <row r="188" spans="1:128" x14ac:dyDescent="0.2">
      <c r="A188" s="2" t="s">
        <v>461</v>
      </c>
      <c r="B188" s="1">
        <v>-5474.7</v>
      </c>
      <c r="C188" s="1">
        <v>0</v>
      </c>
      <c r="D188" s="1">
        <v>-1620</v>
      </c>
      <c r="E188" s="1">
        <v>0</v>
      </c>
      <c r="F188" s="1">
        <v>-1047.165238095238</v>
      </c>
      <c r="G188" s="1">
        <v>0</v>
      </c>
      <c r="H188" s="1">
        <v>0</v>
      </c>
      <c r="I188" s="1">
        <v>0</v>
      </c>
      <c r="J188" s="1">
        <v>-53.399999999999977</v>
      </c>
      <c r="K188" s="1">
        <v>0</v>
      </c>
      <c r="L188" s="1">
        <v>0</v>
      </c>
      <c r="M188" s="1">
        <v>0</v>
      </c>
      <c r="N188" s="1">
        <v>-26.63999999999999</v>
      </c>
      <c r="O188" s="1">
        <v>-20.72</v>
      </c>
      <c r="P188" s="1">
        <v>-14.80000000000001</v>
      </c>
      <c r="Q188" s="1">
        <v>0</v>
      </c>
      <c r="R188" s="1">
        <v>0</v>
      </c>
      <c r="S188" s="1">
        <v>0</v>
      </c>
      <c r="T188" s="1">
        <v>-18</v>
      </c>
      <c r="U188" s="1">
        <v>-50.771428571428487</v>
      </c>
      <c r="V188" s="1">
        <v>-15.600000000000019</v>
      </c>
      <c r="W188" s="1">
        <v>0</v>
      </c>
      <c r="X188" s="1">
        <v>0</v>
      </c>
      <c r="Y188" s="1">
        <v>-77.700000000000045</v>
      </c>
      <c r="Z188" s="1">
        <v>0</v>
      </c>
      <c r="AA188" s="1">
        <v>-122.7104761904759</v>
      </c>
      <c r="AB188" s="1">
        <v>-91.319999999999936</v>
      </c>
      <c r="AC188" s="1">
        <v>0</v>
      </c>
      <c r="AD188" s="1">
        <v>0</v>
      </c>
      <c r="AE188" s="1">
        <v>0</v>
      </c>
      <c r="AF188" s="1">
        <v>0</v>
      </c>
      <c r="AG188" s="1">
        <v>-170.52</v>
      </c>
      <c r="AH188" s="1">
        <v>-5.653333333333336</v>
      </c>
      <c r="AI188" s="1">
        <v>0</v>
      </c>
      <c r="AJ188" s="1">
        <v>0</v>
      </c>
      <c r="AK188" s="1">
        <v>0</v>
      </c>
      <c r="AL188" s="1">
        <v>-184</v>
      </c>
      <c r="AM188" s="1">
        <v>-325.80000000000018</v>
      </c>
      <c r="AN188" s="1">
        <v>0</v>
      </c>
      <c r="AO188" s="1">
        <v>-6</v>
      </c>
      <c r="AP188" s="1">
        <v>-2.2285714285714282</v>
      </c>
      <c r="AQ188" s="1">
        <v>0</v>
      </c>
      <c r="AR188" s="1">
        <v>0</v>
      </c>
      <c r="AS188" s="1">
        <v>-2.850000000000001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-62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-10.5</v>
      </c>
      <c r="BW188" s="1">
        <v>-49.75</v>
      </c>
      <c r="BX188" s="1">
        <v>0</v>
      </c>
      <c r="BY188" s="1">
        <v>0</v>
      </c>
      <c r="BZ188" s="1">
        <v>-53.794285714285706</v>
      </c>
      <c r="CA188" s="1">
        <v>-1.680000000000007</v>
      </c>
      <c r="CB188" s="1">
        <v>0</v>
      </c>
      <c r="CC188" s="1">
        <v>0</v>
      </c>
      <c r="CD188" s="1">
        <v>-1035</v>
      </c>
      <c r="CE188" s="1">
        <v>-92.057142857142026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-51</v>
      </c>
      <c r="CQ188" s="1">
        <v>0</v>
      </c>
      <c r="CR188" s="1">
        <v>-15</v>
      </c>
      <c r="CS188" s="1">
        <v>0</v>
      </c>
      <c r="CT188" s="1">
        <v>-1.200000000000045</v>
      </c>
      <c r="CU188" s="1">
        <v>0</v>
      </c>
      <c r="CV188" s="1">
        <v>0</v>
      </c>
      <c r="CW188" s="1">
        <v>-164.16000000000011</v>
      </c>
      <c r="CX188" s="1">
        <v>0</v>
      </c>
      <c r="CY188" s="1">
        <v>-31.32000000000005</v>
      </c>
      <c r="CZ188" s="1">
        <v>-5.5799999999999841</v>
      </c>
      <c r="DA188" s="1">
        <v>-18.25</v>
      </c>
      <c r="DB188" s="1">
        <v>0</v>
      </c>
      <c r="DC188" s="1">
        <v>0</v>
      </c>
      <c r="DD188" s="1">
        <v>-22.5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O188" s="1">
        <v>0</v>
      </c>
      <c r="DP188" s="1">
        <v>0</v>
      </c>
      <c r="DQ188" s="1">
        <v>0</v>
      </c>
      <c r="DR188" s="1">
        <v>0</v>
      </c>
      <c r="DS188" s="1">
        <v>0</v>
      </c>
      <c r="DU188" s="1">
        <v>0</v>
      </c>
      <c r="DV188" s="1">
        <v>0</v>
      </c>
      <c r="DW188" s="1">
        <v>-10944.370476190479</v>
      </c>
      <c r="DX188" s="1" t="s">
        <v>461</v>
      </c>
    </row>
    <row r="189" spans="1:128" x14ac:dyDescent="0.2">
      <c r="A189" s="2" t="s">
        <v>462</v>
      </c>
      <c r="B189" s="1">
        <v>-82.5</v>
      </c>
      <c r="C189" s="1">
        <v>-30.000000000000011</v>
      </c>
      <c r="D189" s="1">
        <v>-60</v>
      </c>
      <c r="E189" s="1">
        <v>-33</v>
      </c>
      <c r="F189" s="1">
        <v>-1133.68</v>
      </c>
      <c r="G189" s="1">
        <v>-60</v>
      </c>
      <c r="H189" s="1">
        <v>0</v>
      </c>
      <c r="I189" s="1">
        <v>-253</v>
      </c>
      <c r="J189" s="1">
        <v>-571.20000000000005</v>
      </c>
      <c r="K189" s="1">
        <v>-35.873809523809527</v>
      </c>
      <c r="L189" s="1">
        <v>0</v>
      </c>
      <c r="M189" s="1">
        <v>0</v>
      </c>
      <c r="N189" s="1">
        <v>-245.67999999999989</v>
      </c>
      <c r="O189" s="1">
        <v>-59.200000000000017</v>
      </c>
      <c r="P189" s="1">
        <v>-183.52</v>
      </c>
      <c r="Q189" s="1">
        <v>-183.67999999999989</v>
      </c>
      <c r="R189" s="1">
        <v>0</v>
      </c>
      <c r="S189" s="1">
        <v>-858.65333333333365</v>
      </c>
      <c r="T189" s="1">
        <v>-68.40000000000002</v>
      </c>
      <c r="U189" s="1">
        <v>-434.4</v>
      </c>
      <c r="V189" s="1">
        <v>-690.48</v>
      </c>
      <c r="W189" s="1">
        <v>0</v>
      </c>
      <c r="X189" s="1">
        <v>0</v>
      </c>
      <c r="Y189" s="1">
        <v>-517.2600000000001</v>
      </c>
      <c r="Z189" s="1">
        <v>-31.08</v>
      </c>
      <c r="AA189" s="1">
        <v>-1527.2</v>
      </c>
      <c r="AB189" s="1">
        <v>-147.6</v>
      </c>
      <c r="AC189" s="1">
        <v>0</v>
      </c>
      <c r="AD189" s="1">
        <v>0</v>
      </c>
      <c r="AE189" s="1">
        <v>0</v>
      </c>
      <c r="AF189" s="1">
        <v>0</v>
      </c>
      <c r="AG189" s="1">
        <v>-226.2399999999999</v>
      </c>
      <c r="AH189" s="1">
        <v>-10.08</v>
      </c>
      <c r="AI189" s="1">
        <v>-789.59999999999991</v>
      </c>
      <c r="AJ189" s="1">
        <v>0</v>
      </c>
      <c r="AK189" s="1">
        <v>0</v>
      </c>
      <c r="AL189" s="1">
        <v>-283.36</v>
      </c>
      <c r="AM189" s="1">
        <v>-617.39999999999964</v>
      </c>
      <c r="AN189" s="1">
        <v>0</v>
      </c>
      <c r="AO189" s="1">
        <v>-935.99999999999989</v>
      </c>
      <c r="AP189" s="1">
        <v>-6.4799999999999969</v>
      </c>
      <c r="AQ189" s="1">
        <v>-211.6</v>
      </c>
      <c r="AR189" s="1">
        <v>0</v>
      </c>
      <c r="AS189" s="1">
        <v>0</v>
      </c>
      <c r="AT189" s="1">
        <v>0</v>
      </c>
      <c r="AU189" s="1">
        <v>-3.8000000000000012</v>
      </c>
      <c r="AV189" s="1">
        <v>0</v>
      </c>
      <c r="AW189" s="1">
        <v>0</v>
      </c>
      <c r="AX189" s="1">
        <v>0</v>
      </c>
      <c r="AY189" s="1">
        <v>0</v>
      </c>
      <c r="AZ189" s="1">
        <v>-72.5</v>
      </c>
      <c r="BA189" s="1">
        <v>0</v>
      </c>
      <c r="BB189" s="1">
        <v>0</v>
      </c>
      <c r="BC189" s="1">
        <v>-220.8</v>
      </c>
      <c r="BD189" s="1">
        <v>-310.5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-5</v>
      </c>
      <c r="BL189" s="1">
        <v>0</v>
      </c>
      <c r="BM189" s="1">
        <v>-68.5</v>
      </c>
      <c r="BN189" s="1">
        <v>0</v>
      </c>
      <c r="BO189" s="1">
        <v>-786.40000000000009</v>
      </c>
      <c r="BP189" s="1">
        <v>0</v>
      </c>
      <c r="BQ189" s="1">
        <v>-13.5</v>
      </c>
      <c r="BR189" s="1">
        <v>0</v>
      </c>
      <c r="BS189" s="1">
        <v>0</v>
      </c>
      <c r="BT189" s="1">
        <v>0</v>
      </c>
      <c r="BU189" s="1">
        <v>-238.8</v>
      </c>
      <c r="BV189" s="1">
        <v>-168</v>
      </c>
      <c r="BW189" s="1">
        <v>-361</v>
      </c>
      <c r="BX189" s="1">
        <v>0</v>
      </c>
      <c r="BY189" s="1">
        <v>0</v>
      </c>
      <c r="BZ189" s="1">
        <v>-268.92000000000007</v>
      </c>
      <c r="CA189" s="1">
        <v>-7.2800000000000011</v>
      </c>
      <c r="CB189" s="1">
        <v>-2.2799999999999989</v>
      </c>
      <c r="CC189" s="1">
        <v>0</v>
      </c>
      <c r="CD189" s="1">
        <v>-3177</v>
      </c>
      <c r="CE189" s="1">
        <v>-2138.4</v>
      </c>
      <c r="CF189" s="1">
        <v>0</v>
      </c>
      <c r="CG189" s="1">
        <v>-625.78285714285721</v>
      </c>
      <c r="CH189" s="1">
        <v>-22.285714285714221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-30</v>
      </c>
      <c r="CP189" s="1">
        <v>-48</v>
      </c>
      <c r="CQ189" s="1">
        <v>0</v>
      </c>
      <c r="CR189" s="1">
        <v>-36</v>
      </c>
      <c r="CS189" s="1">
        <v>0</v>
      </c>
      <c r="CT189" s="1">
        <v>-92</v>
      </c>
      <c r="CU189" s="1">
        <v>-184.45428571428579</v>
      </c>
      <c r="CV189" s="1">
        <v>0</v>
      </c>
      <c r="CW189" s="1">
        <v>-273.23999999999978</v>
      </c>
      <c r="CX189" s="1">
        <v>0</v>
      </c>
      <c r="CY189" s="1">
        <v>-127.4399999999999</v>
      </c>
      <c r="CZ189" s="1">
        <v>-100.44</v>
      </c>
      <c r="DA189" s="1">
        <v>-493.5</v>
      </c>
      <c r="DB189" s="1">
        <v>-45.5</v>
      </c>
      <c r="DC189" s="1">
        <v>-408.42857142857162</v>
      </c>
      <c r="DD189" s="1">
        <v>-348</v>
      </c>
      <c r="DE189" s="1">
        <v>0</v>
      </c>
      <c r="DF189" s="1">
        <v>0</v>
      </c>
      <c r="DG189" s="1">
        <v>-7.5</v>
      </c>
      <c r="DH189" s="1">
        <v>0</v>
      </c>
      <c r="DI189" s="1">
        <v>0</v>
      </c>
      <c r="DJ189" s="1">
        <v>0</v>
      </c>
      <c r="DK189" s="1">
        <v>0</v>
      </c>
      <c r="DO189" s="1">
        <v>0</v>
      </c>
      <c r="DP189" s="1">
        <v>0</v>
      </c>
      <c r="DQ189" s="1">
        <v>0</v>
      </c>
      <c r="DR189" s="1">
        <v>0</v>
      </c>
      <c r="DS189" s="1">
        <v>0</v>
      </c>
      <c r="DU189" s="1">
        <v>0</v>
      </c>
      <c r="DV189" s="1">
        <v>0</v>
      </c>
      <c r="DW189" s="1">
        <v>-20972.41857142857</v>
      </c>
      <c r="DX189" s="1" t="s">
        <v>462</v>
      </c>
    </row>
    <row r="190" spans="1:128" x14ac:dyDescent="0.2">
      <c r="A190" s="2"/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O190" s="1">
        <v>0</v>
      </c>
      <c r="DP190" s="1">
        <v>0</v>
      </c>
      <c r="DQ190" s="1">
        <v>0</v>
      </c>
      <c r="DR190" s="1">
        <v>0</v>
      </c>
      <c r="DS190" s="1">
        <v>0</v>
      </c>
      <c r="DU190" s="1">
        <v>0</v>
      </c>
      <c r="DV190" s="1">
        <v>0</v>
      </c>
      <c r="DW190" s="1">
        <v>0</v>
      </c>
    </row>
    <row r="191" spans="1:128" x14ac:dyDescent="0.2">
      <c r="A191" s="2"/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O191" s="1">
        <v>0</v>
      </c>
      <c r="DP191" s="1">
        <v>0</v>
      </c>
      <c r="DQ191" s="1">
        <v>0</v>
      </c>
      <c r="DR191" s="1">
        <v>0</v>
      </c>
      <c r="DS191" s="1">
        <v>0</v>
      </c>
      <c r="DU191" s="1">
        <v>0</v>
      </c>
      <c r="DV191" s="1">
        <v>0</v>
      </c>
      <c r="DW191" s="1">
        <v>0</v>
      </c>
    </row>
    <row r="192" spans="1:128" x14ac:dyDescent="0.2">
      <c r="A192" s="2" t="s">
        <v>483</v>
      </c>
      <c r="B192" s="1">
        <v>-2746.3449999999998</v>
      </c>
      <c r="C192" s="1">
        <v>-203.67500000000001</v>
      </c>
      <c r="D192" s="1">
        <v>-1750</v>
      </c>
      <c r="E192" s="1">
        <v>-270</v>
      </c>
      <c r="F192" s="1">
        <v>-3120.6285714285709</v>
      </c>
      <c r="G192" s="1">
        <v>-114</v>
      </c>
      <c r="H192" s="1">
        <v>-499.99999999999989</v>
      </c>
      <c r="I192" s="1">
        <v>-660.05250000000001</v>
      </c>
      <c r="J192" s="1">
        <v>-1312.610666666666</v>
      </c>
      <c r="K192" s="1">
        <v>-254.35</v>
      </c>
      <c r="L192" s="1">
        <v>-68.703125</v>
      </c>
      <c r="M192" s="1">
        <v>0</v>
      </c>
      <c r="N192" s="1">
        <v>-1270.0625</v>
      </c>
      <c r="O192" s="1">
        <v>-331.75124999999991</v>
      </c>
      <c r="P192" s="1">
        <v>-566.84000000000015</v>
      </c>
      <c r="Q192" s="1">
        <v>-767.76000000000022</v>
      </c>
      <c r="R192" s="1">
        <v>-400</v>
      </c>
      <c r="S192" s="1">
        <v>-25062.471666666672</v>
      </c>
      <c r="T192" s="1">
        <v>-577.84910714285718</v>
      </c>
      <c r="U192" s="1">
        <v>-1780.7650000000001</v>
      </c>
      <c r="V192" s="1">
        <v>-1161.33</v>
      </c>
      <c r="W192" s="1">
        <v>-57.885714285714293</v>
      </c>
      <c r="X192" s="1">
        <v>-1095.2</v>
      </c>
      <c r="Y192" s="1">
        <v>-2230.2937500000012</v>
      </c>
      <c r="Z192" s="1">
        <v>-203.12999999999991</v>
      </c>
      <c r="AA192" s="1">
        <v>-2414.410666666668</v>
      </c>
      <c r="AB192" s="1">
        <v>-589.59999999999991</v>
      </c>
      <c r="AC192" s="1">
        <v>-167.04</v>
      </c>
      <c r="AD192" s="1">
        <v>-1615.3785714285709</v>
      </c>
      <c r="AE192" s="1">
        <v>-142.8571428571428</v>
      </c>
      <c r="AF192" s="1">
        <v>-500.00000000000011</v>
      </c>
      <c r="AG192" s="1">
        <v>-1304.962666666667</v>
      </c>
      <c r="AH192" s="1">
        <v>-187.0260000000001</v>
      </c>
      <c r="AI192" s="1">
        <v>-4525.0499999999993</v>
      </c>
      <c r="AJ192" s="1">
        <v>-700</v>
      </c>
      <c r="AK192" s="1">
        <v>-1915.2</v>
      </c>
      <c r="AL192" s="1">
        <v>-638.59500000000014</v>
      </c>
      <c r="AM192" s="1">
        <v>-6557.6457142857153</v>
      </c>
      <c r="AN192" s="1">
        <v>-178.1999999999999</v>
      </c>
      <c r="AO192" s="1">
        <v>-2353.5</v>
      </c>
      <c r="AP192" s="1">
        <v>-55.95</v>
      </c>
      <c r="AQ192" s="1">
        <v>-1177.1750000000011</v>
      </c>
      <c r="AR192" s="1">
        <v>0</v>
      </c>
      <c r="AS192" s="1">
        <v>-94.813749999999999</v>
      </c>
      <c r="AT192" s="1">
        <v>-83.639285714285705</v>
      </c>
      <c r="AU192" s="1">
        <v>-36.721249999999998</v>
      </c>
      <c r="AV192" s="1">
        <v>0</v>
      </c>
      <c r="AW192" s="1">
        <v>0</v>
      </c>
      <c r="AX192" s="1">
        <v>0</v>
      </c>
      <c r="AY192" s="1">
        <v>-2936.570666666667</v>
      </c>
      <c r="AZ192" s="1">
        <v>-356.87</v>
      </c>
      <c r="BA192" s="1">
        <v>-556.78125</v>
      </c>
      <c r="BB192" s="1">
        <v>-1956.7386904761911</v>
      </c>
      <c r="BC192" s="1">
        <v>-419.99999999999989</v>
      </c>
      <c r="BD192" s="1">
        <v>-800</v>
      </c>
      <c r="BE192" s="1">
        <v>-208.3125</v>
      </c>
      <c r="BF192" s="1">
        <v>-252.9</v>
      </c>
      <c r="BG192" s="1">
        <v>-224</v>
      </c>
      <c r="BH192" s="1">
        <v>-156</v>
      </c>
      <c r="BI192" s="1">
        <v>-125</v>
      </c>
      <c r="BJ192" s="1">
        <v>-739</v>
      </c>
      <c r="BK192" s="1">
        <v>-78.641249999999999</v>
      </c>
      <c r="BL192" s="1">
        <v>-88.341666666666669</v>
      </c>
      <c r="BM192" s="1">
        <v>-926.37916666666661</v>
      </c>
      <c r="BN192" s="1">
        <v>-143.875</v>
      </c>
      <c r="BO192" s="1">
        <v>-5036.3184523809541</v>
      </c>
      <c r="BP192" s="1">
        <v>0</v>
      </c>
      <c r="BQ192" s="1">
        <v>-175.65625</v>
      </c>
      <c r="BR192" s="1">
        <v>-348.8</v>
      </c>
      <c r="BS192" s="1">
        <v>-108</v>
      </c>
      <c r="BT192" s="1">
        <v>-379.6</v>
      </c>
      <c r="BU192" s="1">
        <v>-499.99999999999989</v>
      </c>
      <c r="BV192" s="1">
        <v>-1000</v>
      </c>
      <c r="BW192" s="1">
        <v>-1905.693749999999</v>
      </c>
      <c r="BX192" s="1">
        <v>0</v>
      </c>
      <c r="BY192" s="1">
        <v>0</v>
      </c>
      <c r="BZ192" s="1">
        <v>-357.34178571428572</v>
      </c>
      <c r="CA192" s="1">
        <v>-102.7950000000002</v>
      </c>
      <c r="CB192" s="1">
        <v>-378.76607142857148</v>
      </c>
      <c r="CC192" s="1">
        <v>0</v>
      </c>
      <c r="CD192" s="1">
        <v>-800</v>
      </c>
      <c r="CE192" s="1">
        <v>-9410.0982142857119</v>
      </c>
      <c r="CF192" s="1">
        <v>-115.71428571428569</v>
      </c>
      <c r="CG192" s="1">
        <v>-3000</v>
      </c>
      <c r="CH192" s="1">
        <v>-912.75</v>
      </c>
      <c r="CI192" s="1">
        <v>-250</v>
      </c>
      <c r="CJ192" s="1">
        <v>-199.99999999999989</v>
      </c>
      <c r="CK192" s="1">
        <v>-254.99999999999989</v>
      </c>
      <c r="CL192" s="1">
        <v>-810.36428571428587</v>
      </c>
      <c r="CM192" s="1">
        <v>-621.80500000000006</v>
      </c>
      <c r="CN192" s="1">
        <v>-917.90499999999975</v>
      </c>
      <c r="CO192" s="1">
        <v>-57.599999999999987</v>
      </c>
      <c r="CP192" s="1">
        <v>-426.6875</v>
      </c>
      <c r="CQ192" s="1">
        <v>-131.85714285714289</v>
      </c>
      <c r="CR192" s="1">
        <v>-480.4375</v>
      </c>
      <c r="CS192" s="1">
        <v>-150</v>
      </c>
      <c r="CT192" s="1">
        <v>-436.95</v>
      </c>
      <c r="CU192" s="1">
        <v>-2089.395</v>
      </c>
      <c r="CV192" s="1">
        <v>-113.85</v>
      </c>
      <c r="CW192" s="1">
        <v>-1025.331999999999</v>
      </c>
      <c r="CX192" s="1">
        <v>-99.225000000000009</v>
      </c>
      <c r="CY192" s="1">
        <v>-1495.286249999999</v>
      </c>
      <c r="CZ192" s="1">
        <v>-298.10249999999979</v>
      </c>
      <c r="DA192" s="1">
        <v>-1533.1968750000001</v>
      </c>
      <c r="DB192" s="1">
        <v>-6987.6336309523813</v>
      </c>
      <c r="DC192" s="1">
        <v>-4749.4624999999987</v>
      </c>
      <c r="DD192" s="1">
        <v>-1100</v>
      </c>
      <c r="DE192" s="1">
        <v>-230</v>
      </c>
      <c r="DF192" s="1">
        <v>-585.42857142857156</v>
      </c>
      <c r="DG192" s="1">
        <v>-47.099999999999987</v>
      </c>
      <c r="DH192" s="1">
        <v>-407.47678571428509</v>
      </c>
      <c r="DI192" s="1">
        <v>-599.99999999999989</v>
      </c>
      <c r="DJ192" s="1">
        <v>0</v>
      </c>
      <c r="DK192" s="1">
        <v>0</v>
      </c>
      <c r="DO192" s="1">
        <v>-7.630952380952408</v>
      </c>
      <c r="DP192" s="1">
        <v>-293.17857142857162</v>
      </c>
      <c r="DQ192" s="1">
        <v>0</v>
      </c>
      <c r="DR192" s="1">
        <v>0</v>
      </c>
      <c r="DS192" s="1">
        <v>0</v>
      </c>
      <c r="DU192" s="1">
        <v>0</v>
      </c>
      <c r="DV192" s="1">
        <v>0</v>
      </c>
      <c r="DW192" s="1">
        <v>-132645.3179642857</v>
      </c>
      <c r="DX192" s="1" t="s">
        <v>483</v>
      </c>
    </row>
    <row r="193" spans="1:128" x14ac:dyDescent="0.2">
      <c r="A193" s="2" t="s">
        <v>484</v>
      </c>
      <c r="B193" s="1">
        <v>-2746.3449999999989</v>
      </c>
      <c r="C193" s="1">
        <v>-203.67500000000001</v>
      </c>
      <c r="D193" s="1">
        <v>-1750</v>
      </c>
      <c r="E193" s="1">
        <v>-270</v>
      </c>
      <c r="F193" s="1">
        <v>-3120.6285714285718</v>
      </c>
      <c r="G193" s="1">
        <v>-114</v>
      </c>
      <c r="H193" s="1">
        <v>-500.00000000000011</v>
      </c>
      <c r="I193" s="1">
        <v>-1860.0525</v>
      </c>
      <c r="J193" s="1">
        <v>-1312.6106666666651</v>
      </c>
      <c r="K193" s="1">
        <v>-754.35000000000014</v>
      </c>
      <c r="L193" s="1">
        <v>-68.703125</v>
      </c>
      <c r="M193" s="1">
        <v>0</v>
      </c>
      <c r="N193" s="1">
        <v>-1270.0625</v>
      </c>
      <c r="O193" s="1">
        <v>-331.7512499999998</v>
      </c>
      <c r="P193" s="1">
        <v>-566.84000000000037</v>
      </c>
      <c r="Q193" s="1">
        <v>-767.75999999999976</v>
      </c>
      <c r="R193" s="1">
        <v>-400</v>
      </c>
      <c r="S193" s="1">
        <v>-35082.471666666701</v>
      </c>
      <c r="T193" s="1">
        <v>-577.84910714285695</v>
      </c>
      <c r="U193" s="1">
        <v>-1780.765000000001</v>
      </c>
      <c r="V193" s="1">
        <v>-1161.3300000000011</v>
      </c>
      <c r="W193" s="1">
        <v>-70.000000000000014</v>
      </c>
      <c r="X193" s="1">
        <v>-1100</v>
      </c>
      <c r="Y193" s="1">
        <v>-2629.5937499999991</v>
      </c>
      <c r="Z193" s="1">
        <v>-203.12999999999991</v>
      </c>
      <c r="AA193" s="1">
        <v>-2496.4506666666662</v>
      </c>
      <c r="AB193" s="1">
        <v>-1532.5</v>
      </c>
      <c r="AC193" s="1">
        <v>-167.04</v>
      </c>
      <c r="AD193" s="1">
        <v>-1707.150000000001</v>
      </c>
      <c r="AE193" s="1">
        <v>-150</v>
      </c>
      <c r="AF193" s="1">
        <v>-499.99999999999989</v>
      </c>
      <c r="AG193" s="1">
        <v>-1876.1626666666671</v>
      </c>
      <c r="AH193" s="1">
        <v>-187.0260000000001</v>
      </c>
      <c r="AI193" s="1">
        <v>-4525.0499999999993</v>
      </c>
      <c r="AJ193" s="1">
        <v>-700</v>
      </c>
      <c r="AK193" s="1">
        <v>-1915.2</v>
      </c>
      <c r="AL193" s="1">
        <v>-2404.994999999999</v>
      </c>
      <c r="AM193" s="1">
        <v>-5621.645714285708</v>
      </c>
      <c r="AN193" s="1">
        <v>-178.2</v>
      </c>
      <c r="AO193" s="1">
        <v>-2353.5</v>
      </c>
      <c r="AP193" s="1">
        <v>-55.95000000000001</v>
      </c>
      <c r="AQ193" s="1">
        <v>-1177.1750000000011</v>
      </c>
      <c r="AR193" s="1">
        <v>-181.98542857142851</v>
      </c>
      <c r="AS193" s="1">
        <v>-94.813750000000027</v>
      </c>
      <c r="AT193" s="1">
        <v>-104.265</v>
      </c>
      <c r="AU193" s="1">
        <v>-36.721249999999984</v>
      </c>
      <c r="AV193" s="1">
        <v>0</v>
      </c>
      <c r="AW193" s="1">
        <v>0</v>
      </c>
      <c r="AX193" s="1">
        <v>0</v>
      </c>
      <c r="AY193" s="1">
        <v>-1232.368285714286</v>
      </c>
      <c r="AZ193" s="1">
        <v>-356.87</v>
      </c>
      <c r="BA193" s="1">
        <v>-670.78125</v>
      </c>
      <c r="BB193" s="1">
        <v>-1519.9386904761909</v>
      </c>
      <c r="BC193" s="1">
        <v>-420.00000000000011</v>
      </c>
      <c r="BD193" s="1">
        <v>-800</v>
      </c>
      <c r="BE193" s="1">
        <v>-211.3125</v>
      </c>
      <c r="BF193" s="1">
        <v>-252.9</v>
      </c>
      <c r="BG193" s="1">
        <v>-320</v>
      </c>
      <c r="BH193" s="1">
        <v>-300</v>
      </c>
      <c r="BI193" s="1">
        <v>-170</v>
      </c>
      <c r="BJ193" s="1">
        <v>-950</v>
      </c>
      <c r="BK193" s="1">
        <v>-78.641249999999999</v>
      </c>
      <c r="BL193" s="1">
        <v>-129.7416666666667</v>
      </c>
      <c r="BM193" s="1">
        <v>-926.37916666666661</v>
      </c>
      <c r="BN193" s="1">
        <v>-157.375</v>
      </c>
      <c r="BO193" s="1">
        <v>-4436.3184523809541</v>
      </c>
      <c r="BP193" s="1">
        <v>0</v>
      </c>
      <c r="BQ193" s="1">
        <v>-175.65625</v>
      </c>
      <c r="BR193" s="1">
        <v>-349.99999999999989</v>
      </c>
      <c r="BS193" s="1">
        <v>-170</v>
      </c>
      <c r="BT193" s="1">
        <v>-550</v>
      </c>
      <c r="BU193" s="1">
        <v>-500.00000000000011</v>
      </c>
      <c r="BV193" s="1">
        <v>-1000</v>
      </c>
      <c r="BW193" s="1">
        <v>-2205.6937499999999</v>
      </c>
      <c r="BX193" s="1">
        <v>-335.86428571428593</v>
      </c>
      <c r="BY193" s="1">
        <v>0</v>
      </c>
      <c r="BZ193" s="1">
        <v>-357.34178571428589</v>
      </c>
      <c r="CA193" s="1">
        <v>-102.7950000000002</v>
      </c>
      <c r="CB193" s="1">
        <v>-378.76607142857142</v>
      </c>
      <c r="CC193" s="1">
        <v>0</v>
      </c>
      <c r="CD193" s="1">
        <v>-1100</v>
      </c>
      <c r="CE193" s="1">
        <v>-8708.2982142857127</v>
      </c>
      <c r="CF193" s="1">
        <v>-258</v>
      </c>
      <c r="CG193" s="1">
        <v>-3000</v>
      </c>
      <c r="CH193" s="1">
        <v>-912.75</v>
      </c>
      <c r="CI193" s="1">
        <v>-249.99999999999989</v>
      </c>
      <c r="CJ193" s="1">
        <v>-200</v>
      </c>
      <c r="CK193" s="1">
        <v>-255</v>
      </c>
      <c r="CL193" s="1">
        <v>-810.36428571428587</v>
      </c>
      <c r="CM193" s="1">
        <v>-621.80500000000006</v>
      </c>
      <c r="CN193" s="1">
        <v>-642.50500000000011</v>
      </c>
      <c r="CO193" s="1">
        <v>-57.599999999999987</v>
      </c>
      <c r="CP193" s="1">
        <v>-436.6875</v>
      </c>
      <c r="CQ193" s="1">
        <v>-150</v>
      </c>
      <c r="CR193" s="1">
        <v>-480.4375</v>
      </c>
      <c r="CS193" s="1">
        <v>-150</v>
      </c>
      <c r="CT193" s="1">
        <v>-556.95000000000027</v>
      </c>
      <c r="CU193" s="1">
        <v>-2089.395</v>
      </c>
      <c r="CV193" s="1">
        <v>-113.85</v>
      </c>
      <c r="CW193" s="1">
        <v>-1216.98914285714</v>
      </c>
      <c r="CX193" s="1">
        <v>-99.225000000000037</v>
      </c>
      <c r="CY193" s="1">
        <v>-715.28624999999988</v>
      </c>
      <c r="CZ193" s="1">
        <v>-298.10250000000008</v>
      </c>
      <c r="DA193" s="1">
        <v>-1935.6968750000001</v>
      </c>
      <c r="DB193" s="1">
        <v>-4629.6711309523798</v>
      </c>
      <c r="DC193" s="1">
        <v>-5032.2125000000005</v>
      </c>
      <c r="DD193" s="1">
        <v>-1100</v>
      </c>
      <c r="DE193" s="1">
        <v>-229.99999999999989</v>
      </c>
      <c r="DF193" s="1">
        <v>-1518</v>
      </c>
      <c r="DG193" s="1">
        <v>-47.100000000000009</v>
      </c>
      <c r="DH193" s="1">
        <v>-661.76250000000027</v>
      </c>
      <c r="DI193" s="1">
        <v>-700.00000000000011</v>
      </c>
      <c r="DJ193" s="1">
        <v>-98.880952380952294</v>
      </c>
      <c r="DK193" s="1">
        <v>-459.02380952380958</v>
      </c>
      <c r="DO193" s="1">
        <v>-277.25</v>
      </c>
      <c r="DP193" s="1">
        <v>-909.75</v>
      </c>
      <c r="DQ193" s="1">
        <v>0</v>
      </c>
      <c r="DR193" s="1">
        <v>0</v>
      </c>
      <c r="DS193" s="1">
        <v>0</v>
      </c>
      <c r="DU193" s="1">
        <v>0</v>
      </c>
      <c r="DV193" s="1">
        <v>0</v>
      </c>
      <c r="DW193" s="1">
        <v>-146389.08517857149</v>
      </c>
      <c r="DX193" s="1" t="s">
        <v>484</v>
      </c>
    </row>
    <row r="194" spans="1:128" x14ac:dyDescent="0.2">
      <c r="A194" s="2" t="s">
        <v>485</v>
      </c>
      <c r="B194" s="1">
        <v>-2746.3449999999998</v>
      </c>
      <c r="C194" s="1">
        <v>-203.67500000000001</v>
      </c>
      <c r="D194" s="1">
        <v>-2165.6574999999989</v>
      </c>
      <c r="E194" s="1">
        <v>-270</v>
      </c>
      <c r="F194" s="1">
        <v>-2120.6285714285709</v>
      </c>
      <c r="G194" s="1">
        <v>-114</v>
      </c>
      <c r="H194" s="1">
        <v>-499.99999999999989</v>
      </c>
      <c r="I194" s="1">
        <v>-660.05250000000046</v>
      </c>
      <c r="J194" s="1">
        <v>-1312.6106666666681</v>
      </c>
      <c r="K194" s="1">
        <v>-254.35000000000011</v>
      </c>
      <c r="L194" s="1">
        <v>-68.703125</v>
      </c>
      <c r="M194" s="1">
        <v>0</v>
      </c>
      <c r="N194" s="1">
        <v>-770.06250000000091</v>
      </c>
      <c r="O194" s="1">
        <v>-331.75125000000008</v>
      </c>
      <c r="P194" s="1">
        <v>-566.83999999999992</v>
      </c>
      <c r="Q194" s="1">
        <v>-767.76000000000022</v>
      </c>
      <c r="R194" s="1">
        <v>-400</v>
      </c>
      <c r="S194" s="1">
        <v>-21405.291666666672</v>
      </c>
      <c r="T194" s="1">
        <v>-477.84910714285718</v>
      </c>
      <c r="U194" s="1">
        <v>-1780.765000000001</v>
      </c>
      <c r="V194" s="1">
        <v>-1161.3299999999981</v>
      </c>
      <c r="W194" s="1">
        <v>-69.999999999999986</v>
      </c>
      <c r="X194" s="1">
        <v>-1100</v>
      </c>
      <c r="Y194" s="1">
        <v>-1942.453750000001</v>
      </c>
      <c r="Z194" s="1">
        <v>-203.1299999999998</v>
      </c>
      <c r="AA194" s="1">
        <v>-2496.4506666666671</v>
      </c>
      <c r="AB194" s="1">
        <v>-589.59999999999945</v>
      </c>
      <c r="AC194" s="1">
        <v>-167.04</v>
      </c>
      <c r="AD194" s="1">
        <v>-1707.149999999999</v>
      </c>
      <c r="AE194" s="1">
        <v>-150</v>
      </c>
      <c r="AF194" s="1">
        <v>-500.00000000000011</v>
      </c>
      <c r="AG194" s="1">
        <v>-924.96266666666725</v>
      </c>
      <c r="AH194" s="1">
        <v>-187.02600000000001</v>
      </c>
      <c r="AI194" s="1">
        <v>-4525.0499999999975</v>
      </c>
      <c r="AJ194" s="1">
        <v>-700</v>
      </c>
      <c r="AK194" s="1">
        <v>-1915.200000000001</v>
      </c>
      <c r="AL194" s="1">
        <v>-638.59500000000025</v>
      </c>
      <c r="AM194" s="1">
        <v>-4281.4957142857156</v>
      </c>
      <c r="AN194" s="1">
        <v>-178.2</v>
      </c>
      <c r="AO194" s="1">
        <v>-2353.4999999999991</v>
      </c>
      <c r="AP194" s="1">
        <v>-55.95</v>
      </c>
      <c r="AQ194" s="1">
        <v>-1177.1750000000011</v>
      </c>
      <c r="AR194" s="1">
        <v>-292.09699999999992</v>
      </c>
      <c r="AS194" s="1">
        <v>-94.813749999999999</v>
      </c>
      <c r="AT194" s="1">
        <v>-104.265</v>
      </c>
      <c r="AU194" s="1">
        <v>-36.721250000000012</v>
      </c>
      <c r="AV194" s="1">
        <v>0</v>
      </c>
      <c r="AW194" s="1">
        <v>0</v>
      </c>
      <c r="AX194" s="1">
        <v>0</v>
      </c>
      <c r="AY194" s="1">
        <v>-1732.368285714286</v>
      </c>
      <c r="AZ194" s="1">
        <v>-356.87000000000012</v>
      </c>
      <c r="BA194" s="1">
        <v>-670.78125</v>
      </c>
      <c r="BB194" s="1">
        <v>-1419.9386904761921</v>
      </c>
      <c r="BC194" s="1">
        <v>-419.99999999999989</v>
      </c>
      <c r="BD194" s="1">
        <v>-800</v>
      </c>
      <c r="BE194" s="1">
        <v>-211.3125</v>
      </c>
      <c r="BF194" s="1">
        <v>-252.9</v>
      </c>
      <c r="BG194" s="1">
        <v>-320</v>
      </c>
      <c r="BH194" s="1">
        <v>-300</v>
      </c>
      <c r="BI194" s="1">
        <v>-170</v>
      </c>
      <c r="BJ194" s="1">
        <v>-950</v>
      </c>
      <c r="BK194" s="1">
        <v>-78.641249999999971</v>
      </c>
      <c r="BL194" s="1">
        <v>-129.7416666666667</v>
      </c>
      <c r="BM194" s="1">
        <v>-6676.3791666666684</v>
      </c>
      <c r="BN194" s="1">
        <v>-357.375</v>
      </c>
      <c r="BO194" s="1">
        <v>-3878.5184523809512</v>
      </c>
      <c r="BP194" s="1">
        <v>0</v>
      </c>
      <c r="BQ194" s="1">
        <v>-175.65625</v>
      </c>
      <c r="BR194" s="1">
        <v>-350.00000000000011</v>
      </c>
      <c r="BS194" s="1">
        <v>-170</v>
      </c>
      <c r="BT194" s="1">
        <v>-550</v>
      </c>
      <c r="BU194" s="1">
        <v>-499.99999999999989</v>
      </c>
      <c r="BV194" s="1">
        <v>-1000</v>
      </c>
      <c r="BW194" s="1">
        <v>-1907.693749999999</v>
      </c>
      <c r="BX194" s="1">
        <v>-234.0750000000003</v>
      </c>
      <c r="BY194" s="1">
        <v>0</v>
      </c>
      <c r="BZ194" s="1">
        <v>-357.34178571428578</v>
      </c>
      <c r="CA194" s="1">
        <v>-102.7950000000001</v>
      </c>
      <c r="CB194" s="1">
        <v>-378.76607142857171</v>
      </c>
      <c r="CC194" s="1">
        <v>0</v>
      </c>
      <c r="CD194" s="1">
        <v>-800</v>
      </c>
      <c r="CE194" s="1">
        <v>-13977.09821428571</v>
      </c>
      <c r="CF194" s="1">
        <v>-258</v>
      </c>
      <c r="CG194" s="1">
        <v>-3000</v>
      </c>
      <c r="CH194" s="1">
        <v>-912.75</v>
      </c>
      <c r="CI194" s="1">
        <v>-250</v>
      </c>
      <c r="CJ194" s="1">
        <v>-200.00000000000011</v>
      </c>
      <c r="CK194" s="1">
        <v>-254.9999999999998</v>
      </c>
      <c r="CL194" s="1">
        <v>-810.36428571428587</v>
      </c>
      <c r="CM194" s="1">
        <v>-621.80500000000029</v>
      </c>
      <c r="CN194" s="1">
        <v>-642.50500000000011</v>
      </c>
      <c r="CO194" s="1">
        <v>-57.599999999999973</v>
      </c>
      <c r="CP194" s="1">
        <v>-436.6875</v>
      </c>
      <c r="CQ194" s="1">
        <v>-150</v>
      </c>
      <c r="CR194" s="1">
        <v>-480.4375</v>
      </c>
      <c r="CS194" s="1">
        <v>-150</v>
      </c>
      <c r="CT194" s="1">
        <v>-436.95000000000027</v>
      </c>
      <c r="CU194" s="1">
        <v>-2089.395</v>
      </c>
      <c r="CV194" s="1">
        <v>-113.85</v>
      </c>
      <c r="CW194" s="1">
        <v>-1108.989142857143</v>
      </c>
      <c r="CX194" s="1">
        <v>-99.224999999999952</v>
      </c>
      <c r="CY194" s="1">
        <v>-1015.28625</v>
      </c>
      <c r="CZ194" s="1">
        <v>-298.10249999999968</v>
      </c>
      <c r="DA194" s="1">
        <v>-1485.696875000001</v>
      </c>
      <c r="DB194" s="1">
        <v>-4379.671130952378</v>
      </c>
      <c r="DC194" s="1">
        <v>-4724.4624999999987</v>
      </c>
      <c r="DD194" s="1">
        <v>-1100</v>
      </c>
      <c r="DE194" s="1">
        <v>-230</v>
      </c>
      <c r="DF194" s="1">
        <v>-1518</v>
      </c>
      <c r="DG194" s="1">
        <v>-47.100000000000009</v>
      </c>
      <c r="DH194" s="1">
        <v>-499.76250000000027</v>
      </c>
      <c r="DI194" s="1">
        <v>-599.99999999999989</v>
      </c>
      <c r="DJ194" s="1">
        <v>-1058.25</v>
      </c>
      <c r="DK194" s="1">
        <v>-1321.75</v>
      </c>
      <c r="DO194" s="1">
        <v>-277.24999999999989</v>
      </c>
      <c r="DP194" s="1">
        <v>-909.75</v>
      </c>
      <c r="DQ194" s="1">
        <v>0</v>
      </c>
      <c r="DR194" s="1">
        <v>0</v>
      </c>
      <c r="DS194" s="1">
        <v>0</v>
      </c>
      <c r="DU194" s="1">
        <v>0</v>
      </c>
      <c r="DV194" s="1">
        <v>0</v>
      </c>
      <c r="DW194" s="1">
        <v>-135235.44020238091</v>
      </c>
      <c r="DX194" s="1" t="s">
        <v>485</v>
      </c>
    </row>
    <row r="195" spans="1:128" x14ac:dyDescent="0.2">
      <c r="A195" s="2" t="s">
        <v>486</v>
      </c>
      <c r="B195" s="1">
        <v>-2746.3449999999998</v>
      </c>
      <c r="C195" s="1">
        <v>-203.67500000000001</v>
      </c>
      <c r="D195" s="1">
        <v>-2165.6574999999989</v>
      </c>
      <c r="E195" s="1">
        <v>-304.40999999999991</v>
      </c>
      <c r="F195" s="1">
        <v>-2620.6285714285718</v>
      </c>
      <c r="G195" s="1">
        <v>-114</v>
      </c>
      <c r="H195" s="1">
        <v>-500.00000000000011</v>
      </c>
      <c r="I195" s="1">
        <v>-660.05249999999978</v>
      </c>
      <c r="J195" s="1">
        <v>-1287.6106666666651</v>
      </c>
      <c r="K195" s="1">
        <v>-254.34999999999971</v>
      </c>
      <c r="L195" s="1">
        <v>-68.703125</v>
      </c>
      <c r="M195" s="1">
        <v>0</v>
      </c>
      <c r="N195" s="1">
        <v>-770.0625</v>
      </c>
      <c r="O195" s="1">
        <v>-331.75125000000003</v>
      </c>
      <c r="P195" s="1">
        <v>-566.83999999999969</v>
      </c>
      <c r="Q195" s="1">
        <v>-767.76000000000022</v>
      </c>
      <c r="R195" s="1">
        <v>-400</v>
      </c>
      <c r="S195" s="1">
        <v>-15962.31166666667</v>
      </c>
      <c r="T195" s="1">
        <v>-477.84910714285712</v>
      </c>
      <c r="U195" s="1">
        <v>-1780.7650000000001</v>
      </c>
      <c r="V195" s="1">
        <v>-1161.33</v>
      </c>
      <c r="W195" s="1">
        <v>-70.000000000000014</v>
      </c>
      <c r="X195" s="1">
        <v>-1100</v>
      </c>
      <c r="Y195" s="1">
        <v>-1942.4537499999999</v>
      </c>
      <c r="Z195" s="1">
        <v>-203.12999999999991</v>
      </c>
      <c r="AA195" s="1">
        <v>-2496.450666666668</v>
      </c>
      <c r="AB195" s="1">
        <v>-589.60000000000036</v>
      </c>
      <c r="AC195" s="1">
        <v>-167.04000000000011</v>
      </c>
      <c r="AD195" s="1">
        <v>-1707.150000000001</v>
      </c>
      <c r="AE195" s="1">
        <v>-150.00000000000011</v>
      </c>
      <c r="AF195" s="1">
        <v>-499.99999999999989</v>
      </c>
      <c r="AG195" s="1">
        <v>-924.96266666666634</v>
      </c>
      <c r="AH195" s="1">
        <v>-187.0260000000001</v>
      </c>
      <c r="AI195" s="1">
        <v>-4525.0500000000011</v>
      </c>
      <c r="AJ195" s="1">
        <v>-700</v>
      </c>
      <c r="AK195" s="1">
        <v>-1915.2</v>
      </c>
      <c r="AL195" s="1">
        <v>-638.59500000000071</v>
      </c>
      <c r="AM195" s="1">
        <v>-5381.4957142857102</v>
      </c>
      <c r="AN195" s="1">
        <v>-178.2</v>
      </c>
      <c r="AO195" s="1">
        <v>-2353.5000000000009</v>
      </c>
      <c r="AP195" s="1">
        <v>-55.949999999999982</v>
      </c>
      <c r="AQ195" s="1">
        <v>-1177.1750000000011</v>
      </c>
      <c r="AR195" s="1">
        <v>-292.09700000000021</v>
      </c>
      <c r="AS195" s="1">
        <v>-94.813750000000056</v>
      </c>
      <c r="AT195" s="1">
        <v>-104.265</v>
      </c>
      <c r="AU195" s="1">
        <v>-36.721250000000033</v>
      </c>
      <c r="AV195" s="1">
        <v>0</v>
      </c>
      <c r="AW195" s="1">
        <v>0</v>
      </c>
      <c r="AX195" s="1">
        <v>0</v>
      </c>
      <c r="AY195" s="1">
        <v>-7232.3682857142876</v>
      </c>
      <c r="AZ195" s="1">
        <v>-356.87</v>
      </c>
      <c r="BA195" s="1">
        <v>-670.78125</v>
      </c>
      <c r="BB195" s="1">
        <v>-1246.13869047619</v>
      </c>
      <c r="BC195" s="1">
        <v>-420.00000000000011</v>
      </c>
      <c r="BD195" s="1">
        <v>-800</v>
      </c>
      <c r="BE195" s="1">
        <v>-211.3125</v>
      </c>
      <c r="BF195" s="1">
        <v>-252.9</v>
      </c>
      <c r="BG195" s="1">
        <v>-320</v>
      </c>
      <c r="BH195" s="1">
        <v>-300</v>
      </c>
      <c r="BI195" s="1">
        <v>-170</v>
      </c>
      <c r="BJ195" s="1">
        <v>-950</v>
      </c>
      <c r="BK195" s="1">
        <v>-78.641249999999999</v>
      </c>
      <c r="BL195" s="1">
        <v>-129.7416666666667</v>
      </c>
      <c r="BM195" s="1">
        <v>-2176.379166666668</v>
      </c>
      <c r="BN195" s="1">
        <v>-357.375</v>
      </c>
      <c r="BO195" s="1">
        <v>-4793.4934523809497</v>
      </c>
      <c r="BP195" s="1">
        <v>0</v>
      </c>
      <c r="BQ195" s="1">
        <v>-175.65625</v>
      </c>
      <c r="BR195" s="1">
        <v>-349.99999999999989</v>
      </c>
      <c r="BS195" s="1">
        <v>-170</v>
      </c>
      <c r="BT195" s="1">
        <v>-550</v>
      </c>
      <c r="BU195" s="1">
        <v>-500.00000000000028</v>
      </c>
      <c r="BV195" s="1">
        <v>-1000</v>
      </c>
      <c r="BW195" s="1">
        <v>-1907.6937500000031</v>
      </c>
      <c r="BX195" s="1">
        <v>-234.07499999999939</v>
      </c>
      <c r="BY195" s="1">
        <v>0</v>
      </c>
      <c r="BZ195" s="1">
        <v>-357.34178571428572</v>
      </c>
      <c r="CA195" s="1">
        <v>-102.7950000000002</v>
      </c>
      <c r="CB195" s="1">
        <v>-378.76607142857142</v>
      </c>
      <c r="CC195" s="1">
        <v>0</v>
      </c>
      <c r="CD195" s="1">
        <v>-800</v>
      </c>
      <c r="CE195" s="1">
        <v>-18622.78571428571</v>
      </c>
      <c r="CF195" s="1">
        <v>-257.99999999999977</v>
      </c>
      <c r="CG195" s="1">
        <v>-3000</v>
      </c>
      <c r="CH195" s="1">
        <v>-912.74999999999955</v>
      </c>
      <c r="CI195" s="1">
        <v>-250.00000000000011</v>
      </c>
      <c r="CJ195" s="1">
        <v>-199.99999999999989</v>
      </c>
      <c r="CK195" s="1">
        <v>-254.99999999999989</v>
      </c>
      <c r="CL195" s="1">
        <v>-610.36428571428587</v>
      </c>
      <c r="CM195" s="1">
        <v>-621.80500000000029</v>
      </c>
      <c r="CN195" s="1">
        <v>-442.50500000000011</v>
      </c>
      <c r="CO195" s="1">
        <v>-57.600000000000023</v>
      </c>
      <c r="CP195" s="1">
        <v>-436.6875</v>
      </c>
      <c r="CQ195" s="1">
        <v>-150</v>
      </c>
      <c r="CR195" s="1">
        <v>-480.43749999999949</v>
      </c>
      <c r="CS195" s="1">
        <v>-150</v>
      </c>
      <c r="CT195" s="1">
        <v>-436.95000000000027</v>
      </c>
      <c r="CU195" s="1">
        <v>-2089.395</v>
      </c>
      <c r="CV195" s="1">
        <v>-113.85</v>
      </c>
      <c r="CW195" s="1">
        <v>-1808.989142857143</v>
      </c>
      <c r="CX195" s="1">
        <v>-99.225000000000037</v>
      </c>
      <c r="CY195" s="1">
        <v>-1015.28625</v>
      </c>
      <c r="CZ195" s="1">
        <v>-298.10250000000002</v>
      </c>
      <c r="DA195" s="1">
        <v>-1352.8218750000001</v>
      </c>
      <c r="DB195" s="1">
        <v>-8433.4461309523813</v>
      </c>
      <c r="DC195" s="1">
        <v>-4724.4625000000005</v>
      </c>
      <c r="DD195" s="1">
        <v>-1100</v>
      </c>
      <c r="DE195" s="1">
        <v>-230.00000000000011</v>
      </c>
      <c r="DF195" s="1">
        <v>-1518</v>
      </c>
      <c r="DG195" s="1">
        <v>-47.099999999999987</v>
      </c>
      <c r="DH195" s="1">
        <v>-499.76249999999982</v>
      </c>
      <c r="DI195" s="1">
        <v>-600.00000000000011</v>
      </c>
      <c r="DJ195" s="1">
        <v>-1150.625</v>
      </c>
      <c r="DK195" s="1">
        <v>-1321.75</v>
      </c>
      <c r="DO195" s="1">
        <v>-277.25</v>
      </c>
      <c r="DP195" s="1">
        <v>-909.75</v>
      </c>
      <c r="DQ195" s="1">
        <v>0</v>
      </c>
      <c r="DR195" s="1">
        <v>0</v>
      </c>
      <c r="DS195" s="1">
        <v>0</v>
      </c>
      <c r="DU195" s="1">
        <v>0</v>
      </c>
      <c r="DV195" s="1">
        <v>0</v>
      </c>
      <c r="DW195" s="1">
        <v>-142102.007702381</v>
      </c>
      <c r="DX195" s="1" t="s">
        <v>486</v>
      </c>
    </row>
    <row r="196" spans="1:128" x14ac:dyDescent="0.2">
      <c r="A196" s="2" t="s">
        <v>487</v>
      </c>
      <c r="B196" s="1">
        <v>-2746.3450000000012</v>
      </c>
      <c r="C196" s="1">
        <v>-203.6750000000001</v>
      </c>
      <c r="D196" s="1">
        <v>-2165.6574999999989</v>
      </c>
      <c r="E196" s="1">
        <v>-304.40999999999991</v>
      </c>
      <c r="F196" s="1">
        <v>-2620.6285714285709</v>
      </c>
      <c r="G196" s="1">
        <v>-114</v>
      </c>
      <c r="H196" s="1">
        <v>-499.99999999999989</v>
      </c>
      <c r="I196" s="1">
        <v>-660.05249999999978</v>
      </c>
      <c r="J196" s="1">
        <v>-1287.610666666666</v>
      </c>
      <c r="K196" s="1">
        <v>-254.35000000000011</v>
      </c>
      <c r="L196" s="1">
        <v>-68.703125</v>
      </c>
      <c r="M196" s="1">
        <v>0</v>
      </c>
      <c r="N196" s="1">
        <v>-770.06249999999955</v>
      </c>
      <c r="O196" s="1">
        <v>-331.75125000000008</v>
      </c>
      <c r="P196" s="1">
        <v>-566.84000000000015</v>
      </c>
      <c r="Q196" s="1">
        <v>-767.76000000000067</v>
      </c>
      <c r="R196" s="1">
        <v>-399.99999999999977</v>
      </c>
      <c r="S196" s="1">
        <v>-43555.29166666665</v>
      </c>
      <c r="T196" s="1">
        <v>-477.84910714285701</v>
      </c>
      <c r="U196" s="1">
        <v>-1780.7650000000031</v>
      </c>
      <c r="V196" s="1">
        <v>-1161.33</v>
      </c>
      <c r="W196" s="1">
        <v>-69.999999999999986</v>
      </c>
      <c r="X196" s="1">
        <v>-1100</v>
      </c>
      <c r="Y196" s="1">
        <v>-1942.453750000001</v>
      </c>
      <c r="Z196" s="1">
        <v>-203.12999999999991</v>
      </c>
      <c r="AA196" s="1">
        <v>-2796.4506666666671</v>
      </c>
      <c r="AB196" s="1">
        <v>-589.59999999999945</v>
      </c>
      <c r="AC196" s="1">
        <v>-5767.04</v>
      </c>
      <c r="AD196" s="1">
        <v>-1707.149999999999</v>
      </c>
      <c r="AE196" s="1">
        <v>-149.99999999999989</v>
      </c>
      <c r="AF196" s="1">
        <v>-500.00000000000011</v>
      </c>
      <c r="AG196" s="1">
        <v>-1224.9626666666679</v>
      </c>
      <c r="AH196" s="1">
        <v>-187.0260000000001</v>
      </c>
      <c r="AI196" s="1">
        <v>-4525.0500000000029</v>
      </c>
      <c r="AJ196" s="1">
        <v>-700</v>
      </c>
      <c r="AK196" s="1">
        <v>-1915.2</v>
      </c>
      <c r="AL196" s="1">
        <v>-638.59500000000025</v>
      </c>
      <c r="AM196" s="1">
        <v>-16781.495714285709</v>
      </c>
      <c r="AN196" s="1">
        <v>-178.2000000000001</v>
      </c>
      <c r="AO196" s="1">
        <v>-2353.5</v>
      </c>
      <c r="AP196" s="1">
        <v>-55.94999999999991</v>
      </c>
      <c r="AQ196" s="1">
        <v>-1177.1750000000011</v>
      </c>
      <c r="AR196" s="1">
        <v>-392.09699999999981</v>
      </c>
      <c r="AS196" s="1">
        <v>-94.813750000000027</v>
      </c>
      <c r="AT196" s="1">
        <v>-104.2649999999999</v>
      </c>
      <c r="AU196" s="1">
        <v>-36.721249999999998</v>
      </c>
      <c r="AV196" s="1">
        <v>0</v>
      </c>
      <c r="AW196" s="1">
        <v>0</v>
      </c>
      <c r="AX196" s="1">
        <v>0</v>
      </c>
      <c r="AY196" s="1">
        <v>-1232.368285714286</v>
      </c>
      <c r="AZ196" s="1">
        <v>-356.87</v>
      </c>
      <c r="BA196" s="1">
        <v>-670.78125</v>
      </c>
      <c r="BB196" s="1">
        <v>-1446.138690476191</v>
      </c>
      <c r="BC196" s="1">
        <v>-419.99999999999989</v>
      </c>
      <c r="BD196" s="1">
        <v>-800</v>
      </c>
      <c r="BE196" s="1">
        <v>-211.3125</v>
      </c>
      <c r="BF196" s="1">
        <v>-252.9</v>
      </c>
      <c r="BG196" s="1">
        <v>-320</v>
      </c>
      <c r="BH196" s="1">
        <v>-300</v>
      </c>
      <c r="BI196" s="1">
        <v>-170</v>
      </c>
      <c r="BJ196" s="1">
        <v>-950</v>
      </c>
      <c r="BK196" s="1">
        <v>-78.641250000000028</v>
      </c>
      <c r="BL196" s="1">
        <v>-429.74166666666662</v>
      </c>
      <c r="BM196" s="1">
        <v>-1426.3791666666659</v>
      </c>
      <c r="BN196" s="1">
        <v>-157.375</v>
      </c>
      <c r="BO196" s="1">
        <v>-5293.4934523809497</v>
      </c>
      <c r="BP196" s="1">
        <v>0</v>
      </c>
      <c r="BQ196" s="1">
        <v>-175.65625</v>
      </c>
      <c r="BR196" s="1">
        <v>-350.00000000000011</v>
      </c>
      <c r="BS196" s="1">
        <v>-170</v>
      </c>
      <c r="BT196" s="1">
        <v>-550</v>
      </c>
      <c r="BU196" s="1">
        <v>-499.99999999999972</v>
      </c>
      <c r="BV196" s="1">
        <v>-1000</v>
      </c>
      <c r="BW196" s="1">
        <v>-1907.693749999999</v>
      </c>
      <c r="BX196" s="1">
        <v>-234.0750000000003</v>
      </c>
      <c r="BY196" s="1">
        <v>0</v>
      </c>
      <c r="BZ196" s="1">
        <v>-357.34178571428589</v>
      </c>
      <c r="CA196" s="1">
        <v>-102.7950000000002</v>
      </c>
      <c r="CB196" s="1">
        <v>-138.76607142857151</v>
      </c>
      <c r="CC196" s="1">
        <v>0</v>
      </c>
      <c r="CD196" s="1">
        <v>-800</v>
      </c>
      <c r="CE196" s="1">
        <v>-9522.7857142857101</v>
      </c>
      <c r="CF196" s="1">
        <v>-258</v>
      </c>
      <c r="CG196" s="1">
        <v>-3000</v>
      </c>
      <c r="CH196" s="1">
        <v>-912.75000000000045</v>
      </c>
      <c r="CI196" s="1">
        <v>-250</v>
      </c>
      <c r="CJ196" s="1">
        <v>-200</v>
      </c>
      <c r="CK196" s="1">
        <v>-255</v>
      </c>
      <c r="CL196" s="1">
        <v>-970.36428571428587</v>
      </c>
      <c r="CM196" s="1">
        <v>-381.80499999999961</v>
      </c>
      <c r="CN196" s="1">
        <v>-442.50500000000011</v>
      </c>
      <c r="CO196" s="1">
        <v>-57.600000000000023</v>
      </c>
      <c r="CP196" s="1">
        <v>-436.6875</v>
      </c>
      <c r="CQ196" s="1">
        <v>-150</v>
      </c>
      <c r="CR196" s="1">
        <v>-480.4375</v>
      </c>
      <c r="CS196" s="1">
        <v>-150</v>
      </c>
      <c r="CT196" s="1">
        <v>-436.95</v>
      </c>
      <c r="CU196" s="1">
        <v>-2089.3950000000009</v>
      </c>
      <c r="CV196" s="1">
        <v>-113.85</v>
      </c>
      <c r="CW196" s="1">
        <v>-1808.989142857143</v>
      </c>
      <c r="CX196" s="1">
        <v>-99.225000000000009</v>
      </c>
      <c r="CY196" s="1">
        <v>-715.28624999999988</v>
      </c>
      <c r="CZ196" s="1">
        <v>-298.10250000000008</v>
      </c>
      <c r="DA196" s="1">
        <v>-1352.8218750000001</v>
      </c>
      <c r="DB196" s="1">
        <v>-5383.4461309523813</v>
      </c>
      <c r="DC196" s="1">
        <v>-4449.4625000000024</v>
      </c>
      <c r="DD196" s="1">
        <v>-1100</v>
      </c>
      <c r="DE196" s="1">
        <v>-230</v>
      </c>
      <c r="DF196" s="1">
        <v>-1518.0000000000009</v>
      </c>
      <c r="DG196" s="1">
        <v>-47.100000000000009</v>
      </c>
      <c r="DH196" s="1">
        <v>-499.76249999999982</v>
      </c>
      <c r="DI196" s="1">
        <v>-599.99999999999989</v>
      </c>
      <c r="DJ196" s="1">
        <v>-1150.625</v>
      </c>
      <c r="DK196" s="1">
        <v>-1321.75</v>
      </c>
      <c r="DO196" s="1">
        <v>-277.25000000000011</v>
      </c>
      <c r="DP196" s="1">
        <v>-909.75</v>
      </c>
      <c r="DQ196" s="1">
        <v>0</v>
      </c>
      <c r="DR196" s="1">
        <v>0</v>
      </c>
      <c r="DS196" s="1">
        <v>0</v>
      </c>
      <c r="DU196" s="1">
        <v>0</v>
      </c>
      <c r="DV196" s="1">
        <v>0</v>
      </c>
      <c r="DW196" s="1">
        <v>-168599.98770238101</v>
      </c>
      <c r="DX196" s="1" t="s">
        <v>487</v>
      </c>
    </row>
    <row r="197" spans="1:128" x14ac:dyDescent="0.2">
      <c r="A197" s="2" t="s">
        <v>488</v>
      </c>
      <c r="B197" s="1">
        <v>-2746.3449999999998</v>
      </c>
      <c r="C197" s="1">
        <v>-203.67500000000001</v>
      </c>
      <c r="D197" s="1">
        <v>-2165.6574999999998</v>
      </c>
      <c r="E197" s="1">
        <v>-304.41000000000003</v>
      </c>
      <c r="F197" s="1">
        <v>-2120.6285714285709</v>
      </c>
      <c r="G197" s="1">
        <v>-114</v>
      </c>
      <c r="H197" s="1">
        <v>-500.00000000000011</v>
      </c>
      <c r="I197" s="1">
        <v>-660.05250000000001</v>
      </c>
      <c r="J197" s="1">
        <v>-1287.610666666666</v>
      </c>
      <c r="K197" s="1">
        <v>-254.35</v>
      </c>
      <c r="L197" s="1">
        <v>-68.703125</v>
      </c>
      <c r="M197" s="1">
        <v>0</v>
      </c>
      <c r="N197" s="1">
        <v>-770.06250000000034</v>
      </c>
      <c r="O197" s="1">
        <v>-331.75125000000003</v>
      </c>
      <c r="P197" s="1">
        <v>-566.84000000000015</v>
      </c>
      <c r="Q197" s="1">
        <v>-5367.76</v>
      </c>
      <c r="R197" s="1">
        <v>-400.00000000000011</v>
      </c>
      <c r="S197" s="1">
        <v>-17487.311666666668</v>
      </c>
      <c r="T197" s="1">
        <v>-477.84910714285712</v>
      </c>
      <c r="U197" s="1">
        <v>-1780.765000000001</v>
      </c>
      <c r="V197" s="1">
        <v>-1161.33</v>
      </c>
      <c r="W197" s="1">
        <v>-70</v>
      </c>
      <c r="X197" s="1">
        <v>-1100</v>
      </c>
      <c r="Y197" s="1">
        <v>-1942.453750000001</v>
      </c>
      <c r="Z197" s="1">
        <v>-203.12999999999991</v>
      </c>
      <c r="AA197" s="1">
        <v>-2796.450666666668</v>
      </c>
      <c r="AB197" s="1">
        <v>-589.5999999999998</v>
      </c>
      <c r="AC197" s="1">
        <v>-5767.04</v>
      </c>
      <c r="AD197" s="1">
        <v>-1707.15</v>
      </c>
      <c r="AE197" s="1">
        <v>-150</v>
      </c>
      <c r="AF197" s="1">
        <v>-499.99999999999989</v>
      </c>
      <c r="AG197" s="1">
        <v>-1224.962666666667</v>
      </c>
      <c r="AH197" s="1">
        <v>-187.0260000000001</v>
      </c>
      <c r="AI197" s="1">
        <v>-4525.0499999999993</v>
      </c>
      <c r="AJ197" s="1">
        <v>-700</v>
      </c>
      <c r="AK197" s="1">
        <v>-1915.2</v>
      </c>
      <c r="AL197" s="1">
        <v>-638.59500000000014</v>
      </c>
      <c r="AM197" s="1">
        <v>-11881.495714285709</v>
      </c>
      <c r="AN197" s="1">
        <v>-178.2</v>
      </c>
      <c r="AO197" s="1">
        <v>-2353.5</v>
      </c>
      <c r="AP197" s="1">
        <v>-55.95</v>
      </c>
      <c r="AQ197" s="1">
        <v>-1177.1750000000011</v>
      </c>
      <c r="AR197" s="1">
        <v>-311.02542857142862</v>
      </c>
      <c r="AS197" s="1">
        <v>-94.813750000000041</v>
      </c>
      <c r="AT197" s="1">
        <v>-104.265</v>
      </c>
      <c r="AU197" s="1">
        <v>-36.721249999999991</v>
      </c>
      <c r="AV197" s="1">
        <v>0</v>
      </c>
      <c r="AW197" s="1">
        <v>0</v>
      </c>
      <c r="AX197" s="1">
        <v>0</v>
      </c>
      <c r="AY197" s="1">
        <v>-1532.368285714286</v>
      </c>
      <c r="AZ197" s="1">
        <v>-356.87</v>
      </c>
      <c r="BA197" s="1">
        <v>-670.78125</v>
      </c>
      <c r="BB197" s="1">
        <v>-1446.138690476191</v>
      </c>
      <c r="BC197" s="1">
        <v>-420</v>
      </c>
      <c r="BD197" s="1">
        <v>-800</v>
      </c>
      <c r="BE197" s="1">
        <v>-211.3125</v>
      </c>
      <c r="BF197" s="1">
        <v>-252.9</v>
      </c>
      <c r="BG197" s="1">
        <v>-320</v>
      </c>
      <c r="BH197" s="1">
        <v>-300</v>
      </c>
      <c r="BI197" s="1">
        <v>-170</v>
      </c>
      <c r="BJ197" s="1">
        <v>-950</v>
      </c>
      <c r="BK197" s="1">
        <v>-78.641249999999999</v>
      </c>
      <c r="BL197" s="1">
        <v>-414.74166666666667</v>
      </c>
      <c r="BM197" s="1">
        <v>-926.37916666666661</v>
      </c>
      <c r="BN197" s="1">
        <v>-157.375</v>
      </c>
      <c r="BO197" s="1">
        <v>-6743.4934523809516</v>
      </c>
      <c r="BP197" s="1">
        <v>0</v>
      </c>
      <c r="BQ197" s="1">
        <v>-175.65625</v>
      </c>
      <c r="BR197" s="1">
        <v>-350</v>
      </c>
      <c r="BS197" s="1">
        <v>-170</v>
      </c>
      <c r="BT197" s="1">
        <v>-550</v>
      </c>
      <c r="BU197" s="1">
        <v>-500</v>
      </c>
      <c r="BV197" s="1">
        <v>-1000</v>
      </c>
      <c r="BW197" s="1">
        <v>-2207.6937499999999</v>
      </c>
      <c r="BX197" s="1">
        <v>0</v>
      </c>
      <c r="BY197" s="1">
        <v>0</v>
      </c>
      <c r="BZ197" s="1">
        <v>-357.34178571428572</v>
      </c>
      <c r="CA197" s="1">
        <v>-102.7950000000002</v>
      </c>
      <c r="CB197" s="1">
        <v>-138.76607142857139</v>
      </c>
      <c r="CC197" s="1">
        <v>0</v>
      </c>
      <c r="CD197" s="1">
        <v>-800</v>
      </c>
      <c r="CE197" s="1">
        <v>-6322.7857142857119</v>
      </c>
      <c r="CF197" s="1">
        <v>-258</v>
      </c>
      <c r="CG197" s="1">
        <v>-3000</v>
      </c>
      <c r="CH197" s="1">
        <v>-912.75</v>
      </c>
      <c r="CI197" s="1">
        <v>-250</v>
      </c>
      <c r="CJ197" s="1">
        <v>-200</v>
      </c>
      <c r="CK197" s="1">
        <v>-255.00000000000011</v>
      </c>
      <c r="CL197" s="1">
        <v>-970.36428571428587</v>
      </c>
      <c r="CM197" s="1">
        <v>-381.80500000000001</v>
      </c>
      <c r="CN197" s="1">
        <v>-442.505</v>
      </c>
      <c r="CO197" s="1">
        <v>-57.6</v>
      </c>
      <c r="CP197" s="1">
        <v>-426.68750000000011</v>
      </c>
      <c r="CQ197" s="1">
        <v>-150</v>
      </c>
      <c r="CR197" s="1">
        <v>-480.4375</v>
      </c>
      <c r="CS197" s="1">
        <v>-150</v>
      </c>
      <c r="CT197" s="1">
        <v>-436.95000000000027</v>
      </c>
      <c r="CU197" s="1">
        <v>-2089.395</v>
      </c>
      <c r="CV197" s="1">
        <v>-113.85</v>
      </c>
      <c r="CW197" s="1">
        <v>-1150</v>
      </c>
      <c r="CX197" s="1">
        <v>-99.225000000000023</v>
      </c>
      <c r="CY197" s="1">
        <v>-715.28625</v>
      </c>
      <c r="CZ197" s="1">
        <v>-298.10250000000002</v>
      </c>
      <c r="DA197" s="1">
        <v>-1302.8218750000001</v>
      </c>
      <c r="DB197" s="1">
        <v>-3633.4461309523808</v>
      </c>
      <c r="DC197" s="1">
        <v>-4449.4625000000005</v>
      </c>
      <c r="DD197" s="1">
        <v>-1100</v>
      </c>
      <c r="DE197" s="1">
        <v>-230</v>
      </c>
      <c r="DF197" s="1">
        <v>-1518</v>
      </c>
      <c r="DG197" s="1">
        <v>-47.100000000000009</v>
      </c>
      <c r="DH197" s="1">
        <v>-499.76249999999999</v>
      </c>
      <c r="DI197" s="1">
        <v>-600</v>
      </c>
      <c r="DJ197" s="1">
        <v>-191.25595238095241</v>
      </c>
      <c r="DK197" s="1">
        <v>-459.02380952380952</v>
      </c>
      <c r="DO197" s="1">
        <v>-277.25</v>
      </c>
      <c r="DP197" s="1">
        <v>-909.74999999999989</v>
      </c>
      <c r="DQ197" s="1">
        <v>0</v>
      </c>
      <c r="DR197" s="1">
        <v>0</v>
      </c>
      <c r="DS197" s="1">
        <v>0</v>
      </c>
      <c r="DU197" s="1">
        <v>0</v>
      </c>
      <c r="DV197" s="1">
        <v>0</v>
      </c>
      <c r="DW197" s="1">
        <v>-135460.77674999999</v>
      </c>
      <c r="DX197" s="1" t="s">
        <v>488</v>
      </c>
    </row>
    <row r="198" spans="1:128" x14ac:dyDescent="0.2">
      <c r="A198" s="2" t="s">
        <v>489</v>
      </c>
      <c r="B198" s="1">
        <v>-2746.3449999999989</v>
      </c>
      <c r="C198" s="1">
        <v>-203.67500000000001</v>
      </c>
      <c r="D198" s="1">
        <v>-2165.6574999999998</v>
      </c>
      <c r="E198" s="1">
        <v>-304.41000000000003</v>
      </c>
      <c r="F198" s="1">
        <v>-2120.62857142857</v>
      </c>
      <c r="G198" s="1">
        <v>-114</v>
      </c>
      <c r="H198" s="1">
        <v>-500.00000000000011</v>
      </c>
      <c r="I198" s="1">
        <v>-660.05250000000001</v>
      </c>
      <c r="J198" s="1">
        <v>-1287.610666666666</v>
      </c>
      <c r="K198" s="1">
        <v>-254.35000000000011</v>
      </c>
      <c r="L198" s="1">
        <v>-68.703125</v>
      </c>
      <c r="M198" s="1">
        <v>0</v>
      </c>
      <c r="N198" s="1">
        <v>-770.06250000000023</v>
      </c>
      <c r="O198" s="1">
        <v>-331.75125000000003</v>
      </c>
      <c r="P198" s="1">
        <v>-566.84000000000015</v>
      </c>
      <c r="Q198" s="1">
        <v>-767.75999999999988</v>
      </c>
      <c r="R198" s="1">
        <v>-400.00000000000011</v>
      </c>
      <c r="S198" s="1">
        <v>-13787.31166666667</v>
      </c>
      <c r="T198" s="1">
        <v>-477.84910714285712</v>
      </c>
      <c r="U198" s="1">
        <v>-1780.7650000000001</v>
      </c>
      <c r="V198" s="1">
        <v>-1161.33</v>
      </c>
      <c r="W198" s="1">
        <v>-69.999999999999986</v>
      </c>
      <c r="X198" s="1">
        <v>-1100</v>
      </c>
      <c r="Y198" s="1">
        <v>-1942.453750000001</v>
      </c>
      <c r="Z198" s="1">
        <v>-203.12999999999991</v>
      </c>
      <c r="AA198" s="1">
        <v>-2796.4506666666671</v>
      </c>
      <c r="AB198" s="1">
        <v>-589.59999999999968</v>
      </c>
      <c r="AC198" s="1">
        <v>-5767.04</v>
      </c>
      <c r="AD198" s="1">
        <v>-1707.15</v>
      </c>
      <c r="AE198" s="1">
        <v>-150</v>
      </c>
      <c r="AF198" s="1">
        <v>-499.99999999999989</v>
      </c>
      <c r="AG198" s="1">
        <v>-924.96266666666679</v>
      </c>
      <c r="AH198" s="1">
        <v>-187.0260000000001</v>
      </c>
      <c r="AI198" s="1">
        <v>-4525.0499999999993</v>
      </c>
      <c r="AJ198" s="1">
        <v>-700</v>
      </c>
      <c r="AK198" s="1">
        <v>-1915.1999999999989</v>
      </c>
      <c r="AL198" s="1">
        <v>-638.59500000000025</v>
      </c>
      <c r="AM198" s="1">
        <v>-14381.495714285709</v>
      </c>
      <c r="AN198" s="1">
        <v>-178.2</v>
      </c>
      <c r="AO198" s="1">
        <v>-2353.5</v>
      </c>
      <c r="AP198" s="1">
        <v>-55.949999999999989</v>
      </c>
      <c r="AQ198" s="1">
        <v>-1177.1750000000011</v>
      </c>
      <c r="AR198" s="1">
        <v>-392.09699999999992</v>
      </c>
      <c r="AS198" s="1">
        <v>-94.813750000000013</v>
      </c>
      <c r="AT198" s="1">
        <v>-104.265</v>
      </c>
      <c r="AU198" s="1">
        <v>-36.721249999999998</v>
      </c>
      <c r="AV198" s="1">
        <v>0</v>
      </c>
      <c r="AW198" s="1">
        <v>0</v>
      </c>
      <c r="AX198" s="1">
        <v>0</v>
      </c>
      <c r="AY198" s="1">
        <v>-1632.368285714286</v>
      </c>
      <c r="AZ198" s="1">
        <v>-356.87</v>
      </c>
      <c r="BA198" s="1">
        <v>-670.78125</v>
      </c>
      <c r="BB198" s="1">
        <v>-1446.13869047619</v>
      </c>
      <c r="BC198" s="1">
        <v>-420</v>
      </c>
      <c r="BD198" s="1">
        <v>-800</v>
      </c>
      <c r="BE198" s="1">
        <v>-211.3125</v>
      </c>
      <c r="BF198" s="1">
        <v>-252.9</v>
      </c>
      <c r="BG198" s="1">
        <v>-320</v>
      </c>
      <c r="BH198" s="1">
        <v>-300</v>
      </c>
      <c r="BI198" s="1">
        <v>-170</v>
      </c>
      <c r="BJ198" s="1">
        <v>-950</v>
      </c>
      <c r="BK198" s="1">
        <v>-78.641249999999999</v>
      </c>
      <c r="BL198" s="1">
        <v>-114.7416666666666</v>
      </c>
      <c r="BM198" s="1">
        <v>-2626.3791666666671</v>
      </c>
      <c r="BN198" s="1">
        <v>-157.375</v>
      </c>
      <c r="BO198" s="1">
        <v>-3343.493452380952</v>
      </c>
      <c r="BP198" s="1">
        <v>0</v>
      </c>
      <c r="BQ198" s="1">
        <v>-175.65625</v>
      </c>
      <c r="BR198" s="1">
        <v>-350</v>
      </c>
      <c r="BS198" s="1">
        <v>-170</v>
      </c>
      <c r="BT198" s="1">
        <v>-550</v>
      </c>
      <c r="BU198" s="1">
        <v>-500</v>
      </c>
      <c r="BV198" s="1">
        <v>-1000</v>
      </c>
      <c r="BW198" s="1">
        <v>-2307.6937499999999</v>
      </c>
      <c r="BX198" s="1">
        <v>0</v>
      </c>
      <c r="BY198" s="1">
        <v>0</v>
      </c>
      <c r="BZ198" s="1">
        <v>-357.34178571428561</v>
      </c>
      <c r="CA198" s="1">
        <v>-102.7950000000001</v>
      </c>
      <c r="CB198" s="1">
        <v>-138.76607142857139</v>
      </c>
      <c r="CC198" s="1">
        <v>0</v>
      </c>
      <c r="CD198" s="1">
        <v>-800</v>
      </c>
      <c r="CE198" s="1">
        <v>-3922.7857142857142</v>
      </c>
      <c r="CF198" s="1">
        <v>-258</v>
      </c>
      <c r="CG198" s="1">
        <v>-3000</v>
      </c>
      <c r="CH198" s="1">
        <v>-912.75</v>
      </c>
      <c r="CI198" s="1">
        <v>-249.99999999999989</v>
      </c>
      <c r="CJ198" s="1">
        <v>-200</v>
      </c>
      <c r="CK198" s="1">
        <v>-255.00000000000011</v>
      </c>
      <c r="CL198" s="1">
        <v>-970.36428571428587</v>
      </c>
      <c r="CM198" s="1">
        <v>-381.80499999999989</v>
      </c>
      <c r="CN198" s="1">
        <v>-442.50499999999982</v>
      </c>
      <c r="CO198" s="1">
        <v>-57.599999999999987</v>
      </c>
      <c r="CP198" s="1">
        <v>-426.68750000000011</v>
      </c>
      <c r="CQ198" s="1">
        <v>-150</v>
      </c>
      <c r="CR198" s="1">
        <v>-480.4375</v>
      </c>
      <c r="CS198" s="1">
        <v>-150</v>
      </c>
      <c r="CT198" s="1">
        <v>-3436.95</v>
      </c>
      <c r="CU198" s="1">
        <v>-2089.395</v>
      </c>
      <c r="CV198" s="1">
        <v>-113.85</v>
      </c>
      <c r="CW198" s="1">
        <v>-1150</v>
      </c>
      <c r="CX198" s="1">
        <v>-99.225000000000023</v>
      </c>
      <c r="CY198" s="1">
        <v>-715.28624999999965</v>
      </c>
      <c r="CZ198" s="1">
        <v>-298.10250000000002</v>
      </c>
      <c r="DA198" s="1">
        <v>-1302.8218750000001</v>
      </c>
      <c r="DB198" s="1">
        <v>-2383.4461309523808</v>
      </c>
      <c r="DC198" s="1">
        <v>-4449.4624999999987</v>
      </c>
      <c r="DD198" s="1">
        <v>-1100</v>
      </c>
      <c r="DE198" s="1">
        <v>-230.00000000000011</v>
      </c>
      <c r="DF198" s="1">
        <v>-1518</v>
      </c>
      <c r="DG198" s="1">
        <v>-47.100000000000009</v>
      </c>
      <c r="DH198" s="1">
        <v>-499.76249999999999</v>
      </c>
      <c r="DI198" s="1">
        <v>-600</v>
      </c>
      <c r="DJ198" s="1">
        <v>-1150.625</v>
      </c>
      <c r="DK198" s="1">
        <v>-1321.75</v>
      </c>
      <c r="DO198" s="1">
        <v>-277.25</v>
      </c>
      <c r="DP198" s="1">
        <v>-909.74999999999989</v>
      </c>
      <c r="DQ198" s="1">
        <v>0</v>
      </c>
      <c r="DR198" s="1">
        <v>0</v>
      </c>
      <c r="DS198" s="1">
        <v>0</v>
      </c>
      <c r="DU198" s="1">
        <v>0</v>
      </c>
      <c r="DV198" s="1">
        <v>0</v>
      </c>
      <c r="DW198" s="1">
        <v>-128813.9435595238</v>
      </c>
      <c r="DX198" s="1" t="s">
        <v>489</v>
      </c>
    </row>
    <row r="199" spans="1:128" x14ac:dyDescent="0.2">
      <c r="A199" s="2" t="s">
        <v>490</v>
      </c>
      <c r="B199" s="1">
        <v>-2746.3450000000021</v>
      </c>
      <c r="C199" s="1">
        <v>-203.67500000000001</v>
      </c>
      <c r="D199" s="1">
        <v>-2165.6574999999998</v>
      </c>
      <c r="E199" s="1">
        <v>-304.40999999999991</v>
      </c>
      <c r="F199" s="1">
        <v>-2120.6285714285718</v>
      </c>
      <c r="G199" s="1">
        <v>-114</v>
      </c>
      <c r="H199" s="1">
        <v>-500.00000000000011</v>
      </c>
      <c r="I199" s="1">
        <v>-660.05249999999978</v>
      </c>
      <c r="J199" s="1">
        <v>-1287.610666666666</v>
      </c>
      <c r="K199" s="1">
        <v>-254.34999999999991</v>
      </c>
      <c r="L199" s="1">
        <v>-68.703125</v>
      </c>
      <c r="M199" s="1">
        <v>0</v>
      </c>
      <c r="N199" s="1">
        <v>-770.06250000000045</v>
      </c>
      <c r="O199" s="1">
        <v>-331.75125000000003</v>
      </c>
      <c r="P199" s="1">
        <v>-566.84000000000026</v>
      </c>
      <c r="Q199" s="1">
        <v>-767.75999999999965</v>
      </c>
      <c r="R199" s="1">
        <v>-400.00000000000011</v>
      </c>
      <c r="S199" s="1">
        <v>-10355.291666666681</v>
      </c>
      <c r="T199" s="1">
        <v>-477.84910714285718</v>
      </c>
      <c r="U199" s="1">
        <v>-1780.765000000001</v>
      </c>
      <c r="V199" s="1">
        <v>-1161.33</v>
      </c>
      <c r="W199" s="1">
        <v>-70.000000000000014</v>
      </c>
      <c r="X199" s="1">
        <v>-1100</v>
      </c>
      <c r="Y199" s="1">
        <v>-2180.2937499999998</v>
      </c>
      <c r="Z199" s="1">
        <v>-203.12999999999991</v>
      </c>
      <c r="AA199" s="1">
        <v>-2496.450666666668</v>
      </c>
      <c r="AB199" s="1">
        <v>-589.59999999999991</v>
      </c>
      <c r="AC199" s="1">
        <v>-5767.0400000000018</v>
      </c>
      <c r="AD199" s="1">
        <v>-1707.15</v>
      </c>
      <c r="AE199" s="1">
        <v>-150</v>
      </c>
      <c r="AF199" s="1">
        <v>-499.99999999999989</v>
      </c>
      <c r="AG199" s="1">
        <v>-924.96266666666747</v>
      </c>
      <c r="AH199" s="1">
        <v>-187.02600000000021</v>
      </c>
      <c r="AI199" s="1">
        <v>-4525.0499999999975</v>
      </c>
      <c r="AJ199" s="1">
        <v>-700.00000000000023</v>
      </c>
      <c r="AK199" s="1">
        <v>-1915.2</v>
      </c>
      <c r="AL199" s="1">
        <v>-638.59500000000014</v>
      </c>
      <c r="AM199" s="1">
        <v>-7281.4957142857102</v>
      </c>
      <c r="AN199" s="1">
        <v>-178.1999999999999</v>
      </c>
      <c r="AO199" s="1">
        <v>-2353.5</v>
      </c>
      <c r="AP199" s="1">
        <v>-55.950000000000017</v>
      </c>
      <c r="AQ199" s="1">
        <v>-1177.1750000000011</v>
      </c>
      <c r="AR199" s="1">
        <v>-292.09700000000009</v>
      </c>
      <c r="AS199" s="1">
        <v>-94.813750000000013</v>
      </c>
      <c r="AT199" s="1">
        <v>-104.265</v>
      </c>
      <c r="AU199" s="1">
        <v>-36.721249999999984</v>
      </c>
      <c r="AV199" s="1">
        <v>0</v>
      </c>
      <c r="AW199" s="1">
        <v>0</v>
      </c>
      <c r="AX199" s="1">
        <v>0</v>
      </c>
      <c r="AY199" s="1">
        <v>-1532.368285714286</v>
      </c>
      <c r="AZ199" s="1">
        <v>-356.86999999999989</v>
      </c>
      <c r="BA199" s="1">
        <v>-670.78125</v>
      </c>
      <c r="BB199" s="1">
        <v>-1246.138690476191</v>
      </c>
      <c r="BC199" s="1">
        <v>-420</v>
      </c>
      <c r="BD199" s="1">
        <v>-800</v>
      </c>
      <c r="BE199" s="1">
        <v>-211.3125</v>
      </c>
      <c r="BF199" s="1">
        <v>-252.90000000000009</v>
      </c>
      <c r="BG199" s="1">
        <v>-320</v>
      </c>
      <c r="BH199" s="1">
        <v>-300</v>
      </c>
      <c r="BI199" s="1">
        <v>-170</v>
      </c>
      <c r="BJ199" s="1">
        <v>-950</v>
      </c>
      <c r="BK199" s="1">
        <v>-78.641250000000028</v>
      </c>
      <c r="BL199" s="1">
        <v>-114.7416666666668</v>
      </c>
      <c r="BM199" s="1">
        <v>-5726.3791666666666</v>
      </c>
      <c r="BN199" s="1">
        <v>-157.375</v>
      </c>
      <c r="BO199" s="1">
        <v>-3343.4934523809529</v>
      </c>
      <c r="BP199" s="1">
        <v>0</v>
      </c>
      <c r="BQ199" s="1">
        <v>-175.65625</v>
      </c>
      <c r="BR199" s="1">
        <v>-350</v>
      </c>
      <c r="BS199" s="1">
        <v>-170</v>
      </c>
      <c r="BT199" s="1">
        <v>-550</v>
      </c>
      <c r="BU199" s="1">
        <v>-500</v>
      </c>
      <c r="BV199" s="1">
        <v>-1000</v>
      </c>
      <c r="BW199" s="1">
        <v>-2207.6937499999999</v>
      </c>
      <c r="BX199" s="1">
        <v>-4.0142857142858466</v>
      </c>
      <c r="BY199" s="1">
        <v>0</v>
      </c>
      <c r="BZ199" s="1">
        <v>-357.34178571428589</v>
      </c>
      <c r="CA199" s="1">
        <v>-102.7950000000002</v>
      </c>
      <c r="CB199" s="1">
        <v>-138.76607142857139</v>
      </c>
      <c r="CC199" s="1">
        <v>0</v>
      </c>
      <c r="CD199" s="1">
        <v>-800</v>
      </c>
      <c r="CE199" s="1">
        <v>-12122.78571428571</v>
      </c>
      <c r="CF199" s="1">
        <v>-258</v>
      </c>
      <c r="CG199" s="1">
        <v>-3000.0000000000009</v>
      </c>
      <c r="CH199" s="1">
        <v>-912.75</v>
      </c>
      <c r="CI199" s="1">
        <v>-250.00000000000011</v>
      </c>
      <c r="CJ199" s="1">
        <v>-200</v>
      </c>
      <c r="CK199" s="1">
        <v>-255.00000000000011</v>
      </c>
      <c r="CL199" s="1">
        <v>-970.36428571428587</v>
      </c>
      <c r="CM199" s="1">
        <v>-381.80500000000018</v>
      </c>
      <c r="CN199" s="1">
        <v>-442.505</v>
      </c>
      <c r="CO199" s="1">
        <v>-57.599999999999987</v>
      </c>
      <c r="CP199" s="1">
        <v>-426.68750000000011</v>
      </c>
      <c r="CQ199" s="1">
        <v>-150</v>
      </c>
      <c r="CR199" s="1">
        <v>-480.4375</v>
      </c>
      <c r="CS199" s="1">
        <v>-150</v>
      </c>
      <c r="CT199" s="1">
        <v>-436.94999999999919</v>
      </c>
      <c r="CU199" s="1">
        <v>-2089.395</v>
      </c>
      <c r="CV199" s="1">
        <v>-113.85</v>
      </c>
      <c r="CW199" s="1">
        <v>-1450</v>
      </c>
      <c r="CX199" s="1">
        <v>-99.225000000000023</v>
      </c>
      <c r="CY199" s="1">
        <v>-715.28624999999988</v>
      </c>
      <c r="CZ199" s="1">
        <v>-298.10250000000002</v>
      </c>
      <c r="DA199" s="1">
        <v>-1302.821874999999</v>
      </c>
      <c r="DB199" s="1">
        <v>-2183.4461309523831</v>
      </c>
      <c r="DC199" s="1">
        <v>-4449.4625000000005</v>
      </c>
      <c r="DD199" s="1">
        <v>-1100</v>
      </c>
      <c r="DE199" s="1">
        <v>-229.99999999999989</v>
      </c>
      <c r="DF199" s="1">
        <v>-1518</v>
      </c>
      <c r="DG199" s="1">
        <v>-47.09999999999998</v>
      </c>
      <c r="DH199" s="1">
        <v>-499.76249999999999</v>
      </c>
      <c r="DI199" s="1">
        <v>-599.99999999999977</v>
      </c>
      <c r="DJ199" s="1">
        <v>-1150.625</v>
      </c>
      <c r="DK199" s="1">
        <v>-1321.75</v>
      </c>
      <c r="DO199" s="1">
        <v>-277.25000000000011</v>
      </c>
      <c r="DP199" s="1">
        <v>-909.74999999999989</v>
      </c>
      <c r="DQ199" s="1">
        <v>0</v>
      </c>
      <c r="DR199" s="1">
        <v>0</v>
      </c>
      <c r="DS199" s="1">
        <v>0</v>
      </c>
      <c r="DU199" s="1">
        <v>0</v>
      </c>
      <c r="DV199" s="1">
        <v>0</v>
      </c>
      <c r="DW199" s="1">
        <v>-126123.7778452381</v>
      </c>
      <c r="DX199" s="1" t="s">
        <v>490</v>
      </c>
    </row>
    <row r="200" spans="1:128" x14ac:dyDescent="0.2">
      <c r="A200" s="2"/>
    </row>
    <row r="201" spans="1:128" x14ac:dyDescent="0.2">
      <c r="A201" s="2" t="s">
        <v>491</v>
      </c>
      <c r="B201" s="1">
        <v>0.47499999999999998</v>
      </c>
      <c r="C201" s="1">
        <v>0.47499999999999998</v>
      </c>
      <c r="D201" s="1">
        <v>0.47499999999999998</v>
      </c>
      <c r="E201" s="1">
        <v>0.47499999999999998</v>
      </c>
      <c r="F201" s="1">
        <v>0.47499999999999998</v>
      </c>
      <c r="G201" s="1">
        <v>0.47499999999999998</v>
      </c>
      <c r="I201" s="1">
        <v>0.47499999999999998</v>
      </c>
      <c r="J201" s="1">
        <v>0.47499999999999998</v>
      </c>
      <c r="K201" s="1">
        <v>0.47499999999999998</v>
      </c>
      <c r="L201" s="1">
        <v>0.47499999999999998</v>
      </c>
      <c r="M201" s="1">
        <v>0.47499999999999998</v>
      </c>
      <c r="N201" s="1">
        <v>0.47499999999999998</v>
      </c>
      <c r="O201" s="1">
        <v>0.47499999999999998</v>
      </c>
      <c r="P201" s="1">
        <v>0.26500000000000001</v>
      </c>
      <c r="Q201" s="1">
        <v>0.47499999999999998</v>
      </c>
      <c r="R201" s="1">
        <v>0.47499999999999998</v>
      </c>
      <c r="S201" s="1">
        <v>0.47499999999999998</v>
      </c>
      <c r="T201" s="1">
        <v>0.47499999999999998</v>
      </c>
      <c r="U201" s="1">
        <v>0.75</v>
      </c>
      <c r="V201" s="1">
        <v>0.47499999999999998</v>
      </c>
      <c r="Y201" s="1">
        <v>0.51400000000000001</v>
      </c>
      <c r="Z201" s="1">
        <v>0.51400000000000001</v>
      </c>
      <c r="AA201" s="1">
        <v>0.51400000000000001</v>
      </c>
      <c r="AB201" s="1">
        <v>0.51400000000000001</v>
      </c>
      <c r="AC201" s="1">
        <v>0.51400000000000001</v>
      </c>
      <c r="AD201" s="1">
        <v>0.51400000000000001</v>
      </c>
      <c r="AG201" s="1">
        <v>0.51400000000000001</v>
      </c>
      <c r="AH201" s="1">
        <v>0.51400000000000001</v>
      </c>
      <c r="AI201" s="1">
        <v>0.51400000000000001</v>
      </c>
      <c r="AL201" s="1">
        <v>0.51400000000000001</v>
      </c>
      <c r="AM201" s="1">
        <v>0.51400000000000001</v>
      </c>
      <c r="AN201" s="1">
        <v>0.51400000000000001</v>
      </c>
      <c r="AO201" s="1">
        <v>0.51400000000000001</v>
      </c>
      <c r="AP201" s="1">
        <v>0.51400000000000001</v>
      </c>
      <c r="AQ201" s="1">
        <v>0.51400000000000001</v>
      </c>
      <c r="AR201" s="1">
        <v>0.63300000000000001</v>
      </c>
      <c r="AS201" s="1">
        <v>0.64600000000000002</v>
      </c>
      <c r="AT201" s="1">
        <v>0.64600000000000002</v>
      </c>
      <c r="AU201" s="1">
        <v>0.64600000000000002</v>
      </c>
      <c r="AV201" s="1">
        <v>0.64600000000000002</v>
      </c>
      <c r="AW201" s="1">
        <v>0.51400000000000001</v>
      </c>
      <c r="AX201" s="1">
        <v>0.51400000000000001</v>
      </c>
      <c r="AY201" s="1">
        <v>0.46300000000000002</v>
      </c>
      <c r="AZ201" s="1">
        <v>0.46300000000000002</v>
      </c>
      <c r="BA201" s="1">
        <v>0.46300000000000002</v>
      </c>
      <c r="BB201" s="1">
        <v>0.46300000000000002</v>
      </c>
      <c r="BC201" s="1">
        <v>0.46300000000000002</v>
      </c>
      <c r="BD201" s="1">
        <v>0.46300000000000002</v>
      </c>
      <c r="BE201" s="1">
        <v>0.46300000000000002</v>
      </c>
      <c r="BF201" s="1">
        <v>0.46300000000000002</v>
      </c>
      <c r="BG201" s="1">
        <v>0.46300000000000002</v>
      </c>
      <c r="BH201" s="1">
        <v>0.46300000000000002</v>
      </c>
      <c r="BI201" s="1">
        <v>0.46300000000000002</v>
      </c>
      <c r="BJ201" s="1">
        <v>0.46300000000000002</v>
      </c>
      <c r="BK201" s="1">
        <v>0.46300000000000002</v>
      </c>
      <c r="BL201" s="1">
        <v>0.45900000000000002</v>
      </c>
      <c r="BM201" s="1">
        <v>0.45900000000000002</v>
      </c>
      <c r="BN201" s="1">
        <v>0.45900000000000002</v>
      </c>
      <c r="BO201" s="1">
        <v>0.46300000000000002</v>
      </c>
      <c r="BP201" s="1">
        <v>0.46300000000000002</v>
      </c>
      <c r="BQ201" s="1">
        <v>0.45900000000000002</v>
      </c>
      <c r="BR201" s="1">
        <v>0.46300000000000002</v>
      </c>
      <c r="BS201" s="1">
        <v>0.46300000000000002</v>
      </c>
      <c r="BT201" s="1">
        <v>0.45900000000000002</v>
      </c>
      <c r="BU201" s="1">
        <v>0.45900000000000002</v>
      </c>
      <c r="BV201" s="1">
        <v>0.45900000000000002</v>
      </c>
      <c r="BW201" s="1">
        <v>0.3</v>
      </c>
      <c r="BX201" s="1">
        <v>0.3</v>
      </c>
      <c r="BY201" s="1">
        <v>0.3</v>
      </c>
      <c r="BZ201" s="1">
        <v>0.24199999999999999</v>
      </c>
      <c r="CA201" s="1">
        <v>0.24199999999999999</v>
      </c>
      <c r="CB201" s="1">
        <v>0.24199999999999999</v>
      </c>
      <c r="CC201" s="1">
        <v>0.24199999999999999</v>
      </c>
      <c r="CD201" s="1">
        <v>0.26500000000000001</v>
      </c>
      <c r="CE201" s="1">
        <v>0.26500000000000001</v>
      </c>
      <c r="CF201" s="1">
        <v>0.26500000000000001</v>
      </c>
      <c r="CG201" s="1">
        <v>0.26500000000000001</v>
      </c>
      <c r="CH201" s="1">
        <v>0.26500000000000001</v>
      </c>
      <c r="CK201" s="1">
        <v>0.26500000000000001</v>
      </c>
      <c r="CL201" s="1">
        <v>0.24199999999999999</v>
      </c>
      <c r="CM201" s="1">
        <v>0.24199999999999999</v>
      </c>
      <c r="CN201" s="1">
        <v>0.24199999999999999</v>
      </c>
      <c r="CO201" s="1">
        <v>0.26500000000000001</v>
      </c>
      <c r="CR201" s="1">
        <v>0.36499999999999999</v>
      </c>
      <c r="CT201" s="1">
        <v>0.36499999999999999</v>
      </c>
      <c r="CU201" s="1">
        <v>0.36499999999999999</v>
      </c>
      <c r="CV201" s="1">
        <v>0.36499999999999999</v>
      </c>
      <c r="CW201" s="1">
        <v>0.36499999999999999</v>
      </c>
      <c r="CX201" s="1">
        <v>0.36</v>
      </c>
      <c r="CY201" s="1">
        <v>0.36</v>
      </c>
      <c r="CZ201" s="1">
        <v>0.35699999999999998</v>
      </c>
      <c r="DA201" s="1">
        <v>0.49</v>
      </c>
      <c r="DB201" s="1">
        <v>0.49</v>
      </c>
      <c r="DC201" s="1">
        <v>0.49</v>
      </c>
      <c r="DD201" s="1">
        <v>0.49</v>
      </c>
      <c r="DF201" s="1">
        <v>0.49</v>
      </c>
      <c r="DG201" s="1">
        <v>0.49</v>
      </c>
      <c r="DH201" s="1">
        <v>0.49</v>
      </c>
      <c r="DI201" s="1">
        <v>0.49</v>
      </c>
      <c r="DJ201" s="1">
        <v>0.76400000000000001</v>
      </c>
      <c r="DK201" s="1">
        <v>0.76400000000000001</v>
      </c>
      <c r="DL201" s="1">
        <v>0.76400000000000001</v>
      </c>
      <c r="DM201" s="1">
        <v>0.76400000000000001</v>
      </c>
      <c r="DN201" s="1">
        <v>0.76400000000000001</v>
      </c>
      <c r="DO201" s="1">
        <v>0.85570000000000002</v>
      </c>
      <c r="DP201" s="1">
        <v>0.85199999999999998</v>
      </c>
      <c r="DX201" s="1" t="s">
        <v>491</v>
      </c>
    </row>
    <row r="202" spans="1:128" x14ac:dyDescent="0.2">
      <c r="A202" s="2" t="s">
        <v>492</v>
      </c>
      <c r="B202" s="1">
        <v>68.5</v>
      </c>
      <c r="DX202" s="1" t="s">
        <v>492</v>
      </c>
    </row>
    <row r="203" spans="1:128" x14ac:dyDescent="0.2">
      <c r="A203" s="2" t="s">
        <v>493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R203" s="1">
        <v>0</v>
      </c>
      <c r="DS203" s="1">
        <v>0</v>
      </c>
      <c r="DU203" s="1">
        <v>0</v>
      </c>
      <c r="DV203" s="1">
        <v>0</v>
      </c>
      <c r="DW203" s="1">
        <v>0</v>
      </c>
      <c r="DX203" s="1" t="s">
        <v>493</v>
      </c>
    </row>
    <row r="204" spans="1:128" x14ac:dyDescent="0.2">
      <c r="A204" s="2" t="s">
        <v>494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1">
        <v>0</v>
      </c>
      <c r="DQ204" s="1">
        <v>0</v>
      </c>
      <c r="DR204" s="1">
        <v>0</v>
      </c>
      <c r="DS204" s="1">
        <v>0</v>
      </c>
      <c r="DU204" s="1">
        <v>0</v>
      </c>
      <c r="DV204" s="1">
        <v>0</v>
      </c>
      <c r="DW204" s="1">
        <v>0</v>
      </c>
      <c r="DX204" s="1" t="s">
        <v>494</v>
      </c>
    </row>
    <row r="205" spans="1:128" x14ac:dyDescent="0.2">
      <c r="A205" s="2" t="s">
        <v>495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1">
        <v>0</v>
      </c>
      <c r="DP205" s="1">
        <v>0</v>
      </c>
      <c r="DQ205" s="1">
        <v>0</v>
      </c>
      <c r="DR205" s="1">
        <v>0</v>
      </c>
      <c r="DS205" s="1">
        <v>0</v>
      </c>
      <c r="DU205" s="1">
        <v>0</v>
      </c>
      <c r="DV205" s="1">
        <v>0</v>
      </c>
      <c r="DW205" s="1">
        <v>0</v>
      </c>
      <c r="DX205" s="1" t="s">
        <v>495</v>
      </c>
    </row>
    <row r="206" spans="1:128" x14ac:dyDescent="0.2">
      <c r="A206" s="2" t="s">
        <v>496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1">
        <v>0</v>
      </c>
      <c r="DQ206" s="1">
        <v>0</v>
      </c>
      <c r="DR206" s="1">
        <v>0</v>
      </c>
      <c r="DS206" s="1">
        <v>0</v>
      </c>
      <c r="DU206" s="1">
        <v>0</v>
      </c>
      <c r="DV206" s="1">
        <v>0</v>
      </c>
      <c r="DW206" s="1">
        <v>0</v>
      </c>
      <c r="DX206" s="1" t="s">
        <v>496</v>
      </c>
    </row>
    <row r="207" spans="1:128" x14ac:dyDescent="0.2">
      <c r="A207" s="2" t="s">
        <v>497</v>
      </c>
      <c r="DX207" s="1" t="s">
        <v>497</v>
      </c>
    </row>
    <row r="208" spans="1:128" x14ac:dyDescent="0.2">
      <c r="A208" s="2" t="s">
        <v>498</v>
      </c>
      <c r="B208" s="1">
        <v>50</v>
      </c>
      <c r="C208" s="1">
        <v>50</v>
      </c>
      <c r="D208" s="1">
        <v>50</v>
      </c>
      <c r="E208" s="1">
        <v>50</v>
      </c>
      <c r="F208" s="1">
        <v>50</v>
      </c>
      <c r="G208" s="1">
        <v>50</v>
      </c>
      <c r="H208" s="1">
        <v>50</v>
      </c>
      <c r="I208" s="1">
        <v>50</v>
      </c>
      <c r="J208" s="1">
        <v>50</v>
      </c>
      <c r="K208" s="1">
        <v>50</v>
      </c>
      <c r="L208" s="1">
        <v>50</v>
      </c>
      <c r="M208" s="1">
        <v>50</v>
      </c>
      <c r="N208" s="1">
        <v>50</v>
      </c>
      <c r="O208" s="1">
        <v>50</v>
      </c>
      <c r="P208" s="1">
        <v>35</v>
      </c>
      <c r="Q208" s="1">
        <v>65</v>
      </c>
      <c r="R208" s="1">
        <v>45</v>
      </c>
      <c r="S208" s="1">
        <v>50</v>
      </c>
      <c r="T208" s="1">
        <v>50</v>
      </c>
      <c r="U208" s="1">
        <v>50</v>
      </c>
      <c r="V208" s="1">
        <v>45</v>
      </c>
      <c r="W208" s="1">
        <v>50</v>
      </c>
      <c r="X208" s="1">
        <v>30</v>
      </c>
      <c r="Y208" s="1">
        <v>50</v>
      </c>
      <c r="Z208" s="1">
        <v>65</v>
      </c>
      <c r="AA208" s="1">
        <v>65</v>
      </c>
      <c r="AB208" s="1">
        <v>65</v>
      </c>
      <c r="AC208" s="1">
        <v>65</v>
      </c>
      <c r="AD208" s="1">
        <v>35</v>
      </c>
      <c r="AE208" s="1">
        <v>65</v>
      </c>
      <c r="AF208" s="1">
        <v>65</v>
      </c>
      <c r="AG208" s="1">
        <v>65</v>
      </c>
      <c r="AH208" s="1">
        <v>65</v>
      </c>
      <c r="AI208" s="1">
        <v>75</v>
      </c>
      <c r="AJ208" s="1">
        <v>65</v>
      </c>
      <c r="AK208" s="1">
        <v>75</v>
      </c>
      <c r="AL208" s="1">
        <v>65</v>
      </c>
      <c r="AM208" s="1">
        <v>65</v>
      </c>
      <c r="AN208" s="1">
        <v>65</v>
      </c>
      <c r="AO208" s="1">
        <v>45</v>
      </c>
      <c r="AP208" s="1">
        <v>45</v>
      </c>
      <c r="AQ208" s="1">
        <v>65</v>
      </c>
      <c r="AR208" s="1">
        <v>120</v>
      </c>
      <c r="AS208" s="1">
        <v>120</v>
      </c>
      <c r="AT208" s="1">
        <v>120</v>
      </c>
      <c r="AU208" s="1">
        <v>120</v>
      </c>
      <c r="AV208" s="1">
        <v>120</v>
      </c>
      <c r="AW208" s="1">
        <v>20</v>
      </c>
      <c r="AX208" s="1">
        <v>35</v>
      </c>
      <c r="AY208" s="1">
        <v>31</v>
      </c>
      <c r="AZ208" s="1">
        <v>31</v>
      </c>
      <c r="BA208" s="1">
        <v>31</v>
      </c>
      <c r="BB208" s="1">
        <v>31</v>
      </c>
      <c r="BC208" s="1">
        <v>25</v>
      </c>
      <c r="BD208" s="1">
        <v>25</v>
      </c>
      <c r="BE208" s="1">
        <v>25</v>
      </c>
      <c r="BF208" s="1">
        <v>31</v>
      </c>
      <c r="BG208" s="1">
        <v>31</v>
      </c>
      <c r="BH208" s="1">
        <v>31</v>
      </c>
      <c r="BI208" s="1">
        <v>31</v>
      </c>
      <c r="BJ208" s="1">
        <v>25</v>
      </c>
      <c r="BK208" s="1">
        <v>31</v>
      </c>
      <c r="BL208" s="1">
        <v>31</v>
      </c>
      <c r="BM208" s="1">
        <v>31</v>
      </c>
      <c r="BN208" s="1">
        <v>31</v>
      </c>
      <c r="BO208" s="1">
        <v>31</v>
      </c>
      <c r="BP208" s="1">
        <v>31</v>
      </c>
      <c r="BQ208" s="1">
        <v>25</v>
      </c>
      <c r="BR208" s="1">
        <v>31</v>
      </c>
      <c r="BS208" s="1">
        <v>31</v>
      </c>
      <c r="BT208" s="1">
        <v>31</v>
      </c>
      <c r="BU208" s="1">
        <v>25</v>
      </c>
      <c r="BV208" s="1">
        <v>25</v>
      </c>
      <c r="BW208" s="1">
        <v>90</v>
      </c>
      <c r="BX208" s="1">
        <v>90</v>
      </c>
      <c r="BY208" s="1">
        <v>90</v>
      </c>
      <c r="BZ208" s="1">
        <v>120</v>
      </c>
      <c r="CA208" s="1">
        <v>120</v>
      </c>
      <c r="CB208" s="1">
        <v>25</v>
      </c>
      <c r="CC208" s="1">
        <v>25</v>
      </c>
      <c r="CD208" s="1">
        <v>120</v>
      </c>
      <c r="CE208" s="1">
        <v>120</v>
      </c>
      <c r="CF208" s="1">
        <v>120</v>
      </c>
      <c r="CG208" s="1">
        <v>90</v>
      </c>
      <c r="CH208" s="1">
        <v>90</v>
      </c>
      <c r="CI208" s="1">
        <v>90</v>
      </c>
      <c r="CJ208" s="1">
        <v>90</v>
      </c>
      <c r="CK208" s="1">
        <v>120</v>
      </c>
      <c r="CL208" s="1">
        <v>90</v>
      </c>
      <c r="CM208" s="1">
        <v>90</v>
      </c>
      <c r="CN208" s="1">
        <v>90</v>
      </c>
      <c r="CO208" s="1">
        <v>90</v>
      </c>
      <c r="CP208" s="1">
        <v>45</v>
      </c>
      <c r="CQ208" s="1">
        <v>45</v>
      </c>
      <c r="CR208" s="1">
        <v>120</v>
      </c>
      <c r="CS208" s="1">
        <v>120</v>
      </c>
      <c r="CT208" s="1">
        <v>120</v>
      </c>
      <c r="CU208" s="1">
        <v>60</v>
      </c>
      <c r="CV208" s="1">
        <v>120</v>
      </c>
      <c r="CW208" s="1">
        <v>120</v>
      </c>
      <c r="CX208" s="1">
        <v>90</v>
      </c>
      <c r="CY208" s="1">
        <v>90</v>
      </c>
      <c r="CZ208" s="1">
        <v>120</v>
      </c>
      <c r="DA208" s="1">
        <v>120</v>
      </c>
      <c r="DB208" s="1">
        <v>120</v>
      </c>
      <c r="DC208" s="1">
        <v>120</v>
      </c>
      <c r="DD208" s="1">
        <v>90</v>
      </c>
      <c r="DE208" s="1">
        <v>120</v>
      </c>
      <c r="DF208" s="1">
        <v>90</v>
      </c>
      <c r="DG208" s="1">
        <v>90</v>
      </c>
      <c r="DH208" s="1">
        <v>120</v>
      </c>
      <c r="DI208" s="1">
        <v>90</v>
      </c>
      <c r="DJ208" s="1">
        <v>60</v>
      </c>
      <c r="DK208" s="1">
        <v>60</v>
      </c>
      <c r="DL208" s="1">
        <v>60</v>
      </c>
      <c r="DM208" s="1">
        <v>60</v>
      </c>
      <c r="DN208" s="1">
        <v>60</v>
      </c>
      <c r="DO208" s="1">
        <v>60</v>
      </c>
      <c r="DP208" s="1">
        <v>60</v>
      </c>
      <c r="DX208" s="1" t="s">
        <v>498</v>
      </c>
    </row>
    <row r="209" spans="1:128" x14ac:dyDescent="0.2">
      <c r="A209" s="2" t="s">
        <v>499</v>
      </c>
      <c r="B209" s="1">
        <v>10</v>
      </c>
      <c r="C209" s="1">
        <v>10</v>
      </c>
      <c r="D209" s="1">
        <v>10</v>
      </c>
      <c r="E209" s="1">
        <v>10</v>
      </c>
      <c r="F209" s="1">
        <v>10</v>
      </c>
      <c r="G209" s="1">
        <v>10</v>
      </c>
      <c r="H209" s="1">
        <v>10</v>
      </c>
      <c r="I209" s="1">
        <v>10</v>
      </c>
      <c r="J209" s="1">
        <v>10</v>
      </c>
      <c r="K209" s="1">
        <v>10</v>
      </c>
      <c r="L209" s="1">
        <v>10</v>
      </c>
      <c r="M209" s="1">
        <v>10</v>
      </c>
      <c r="N209" s="1">
        <v>10</v>
      </c>
      <c r="O209" s="1">
        <v>10</v>
      </c>
      <c r="P209" s="1">
        <v>7</v>
      </c>
      <c r="Q209" s="1">
        <v>13</v>
      </c>
      <c r="R209" s="1">
        <v>10</v>
      </c>
      <c r="S209" s="1">
        <v>10</v>
      </c>
      <c r="T209" s="1">
        <v>10</v>
      </c>
      <c r="U209" s="1">
        <v>10</v>
      </c>
      <c r="V209" s="1">
        <v>10</v>
      </c>
      <c r="W209" s="1">
        <v>10</v>
      </c>
      <c r="X209" s="1">
        <v>3</v>
      </c>
      <c r="Y209" s="1">
        <v>10</v>
      </c>
      <c r="Z209" s="1">
        <v>13</v>
      </c>
      <c r="AA209" s="1">
        <v>13</v>
      </c>
      <c r="AB209" s="1">
        <v>13</v>
      </c>
      <c r="AC209" s="1">
        <v>13</v>
      </c>
      <c r="AD209" s="1">
        <v>7</v>
      </c>
      <c r="AE209" s="1">
        <v>13</v>
      </c>
      <c r="AF209" s="1">
        <v>13</v>
      </c>
      <c r="AG209" s="1">
        <v>13</v>
      </c>
      <c r="AH209" s="1">
        <v>13</v>
      </c>
      <c r="AI209" s="1">
        <v>15</v>
      </c>
      <c r="AJ209" s="1">
        <v>13</v>
      </c>
      <c r="AK209" s="1">
        <v>15</v>
      </c>
      <c r="AL209" s="1">
        <v>13</v>
      </c>
      <c r="AM209" s="1">
        <v>13</v>
      </c>
      <c r="AN209" s="1">
        <v>13</v>
      </c>
      <c r="AO209" s="1">
        <v>10</v>
      </c>
      <c r="AP209" s="1">
        <v>10</v>
      </c>
      <c r="AQ209" s="1">
        <v>13</v>
      </c>
      <c r="AR209" s="1">
        <v>24</v>
      </c>
      <c r="AS209" s="1">
        <v>24</v>
      </c>
      <c r="AT209" s="1">
        <v>24</v>
      </c>
      <c r="AU209" s="1">
        <v>24</v>
      </c>
      <c r="AV209" s="1">
        <v>24</v>
      </c>
      <c r="AW209" s="1">
        <v>4</v>
      </c>
      <c r="AX209" s="1">
        <v>7</v>
      </c>
      <c r="AY209" s="1">
        <v>6</v>
      </c>
      <c r="AZ209" s="1">
        <v>6</v>
      </c>
      <c r="BA209" s="1">
        <v>6</v>
      </c>
      <c r="BB209" s="1">
        <v>6</v>
      </c>
      <c r="BC209" s="1">
        <v>5</v>
      </c>
      <c r="BD209" s="1">
        <v>5</v>
      </c>
      <c r="BE209" s="1">
        <v>5</v>
      </c>
      <c r="BF209" s="1">
        <v>6</v>
      </c>
      <c r="BG209" s="1">
        <v>6</v>
      </c>
      <c r="BH209" s="1">
        <v>6</v>
      </c>
      <c r="BI209" s="1">
        <v>6</v>
      </c>
      <c r="BJ209" s="1">
        <v>3</v>
      </c>
      <c r="BK209" s="1">
        <v>6</v>
      </c>
      <c r="BL209" s="1">
        <v>6</v>
      </c>
      <c r="BM209" s="1">
        <v>6</v>
      </c>
      <c r="BN209" s="1">
        <v>6</v>
      </c>
      <c r="BO209" s="1">
        <v>6</v>
      </c>
      <c r="BP209" s="1">
        <v>6</v>
      </c>
      <c r="BQ209" s="1">
        <v>5</v>
      </c>
      <c r="BR209" s="1">
        <v>6</v>
      </c>
      <c r="BS209" s="1">
        <v>6</v>
      </c>
      <c r="BT209" s="1">
        <v>6</v>
      </c>
      <c r="BU209" s="1">
        <v>5</v>
      </c>
      <c r="BV209" s="1">
        <v>5</v>
      </c>
      <c r="BW209" s="1">
        <v>18</v>
      </c>
      <c r="BX209" s="1">
        <v>18</v>
      </c>
      <c r="BY209" s="1">
        <v>18</v>
      </c>
      <c r="BZ209" s="1">
        <v>24</v>
      </c>
      <c r="CA209" s="1">
        <v>24</v>
      </c>
      <c r="CB209" s="1">
        <v>3</v>
      </c>
      <c r="CC209" s="1">
        <v>3</v>
      </c>
      <c r="CD209" s="1">
        <v>24</v>
      </c>
      <c r="CE209" s="1">
        <v>24</v>
      </c>
      <c r="CF209" s="1">
        <v>24</v>
      </c>
      <c r="CG209" s="1">
        <v>18</v>
      </c>
      <c r="CH209" s="1">
        <v>18</v>
      </c>
      <c r="CI209" s="1">
        <v>18</v>
      </c>
      <c r="CJ209" s="1">
        <v>18</v>
      </c>
      <c r="CK209" s="1">
        <v>24</v>
      </c>
      <c r="CL209" s="1">
        <v>18</v>
      </c>
      <c r="CM209" s="1">
        <v>18</v>
      </c>
      <c r="CN209" s="1">
        <v>18</v>
      </c>
      <c r="CO209" s="1">
        <v>18</v>
      </c>
      <c r="CP209" s="1">
        <v>10</v>
      </c>
      <c r="CQ209" s="1">
        <v>10</v>
      </c>
      <c r="CR209" s="1">
        <v>24</v>
      </c>
      <c r="CS209" s="1">
        <v>24</v>
      </c>
      <c r="CT209" s="1">
        <v>24</v>
      </c>
      <c r="CU209" s="1">
        <v>12</v>
      </c>
      <c r="CV209" s="1">
        <v>24</v>
      </c>
      <c r="CW209" s="1">
        <v>24</v>
      </c>
      <c r="CX209" s="1">
        <v>18</v>
      </c>
      <c r="CY209" s="1">
        <v>18</v>
      </c>
      <c r="CZ209" s="1">
        <v>24</v>
      </c>
      <c r="DA209" s="1">
        <v>24</v>
      </c>
      <c r="DB209" s="1">
        <v>24</v>
      </c>
      <c r="DC209" s="1">
        <v>24</v>
      </c>
      <c r="DD209" s="1">
        <v>18</v>
      </c>
      <c r="DE209" s="1">
        <v>24</v>
      </c>
      <c r="DF209" s="1">
        <v>18</v>
      </c>
      <c r="DG209" s="1">
        <v>18</v>
      </c>
      <c r="DH209" s="1">
        <v>24</v>
      </c>
      <c r="DI209" s="1">
        <v>18</v>
      </c>
      <c r="DJ209" s="1">
        <v>12</v>
      </c>
      <c r="DK209" s="1">
        <v>12</v>
      </c>
      <c r="DL209" s="1">
        <v>12</v>
      </c>
      <c r="DM209" s="1">
        <v>12</v>
      </c>
      <c r="DN209" s="1">
        <v>12</v>
      </c>
      <c r="DO209" s="1">
        <v>12</v>
      </c>
      <c r="DP209" s="1">
        <v>12</v>
      </c>
      <c r="DQ209" s="1">
        <v>0</v>
      </c>
      <c r="DR209" s="1">
        <v>0</v>
      </c>
      <c r="DS209" s="1">
        <v>0</v>
      </c>
      <c r="DU209" s="1">
        <v>0</v>
      </c>
      <c r="DV209" s="1">
        <v>0</v>
      </c>
      <c r="DX209" s="1" t="s">
        <v>499</v>
      </c>
    </row>
    <row r="210" spans="1:128" x14ac:dyDescent="0.2">
      <c r="A210" s="2" t="s">
        <v>500</v>
      </c>
      <c r="B210" s="1">
        <v>2</v>
      </c>
      <c r="C210" s="1">
        <v>2</v>
      </c>
      <c r="D210" s="1">
        <v>2</v>
      </c>
      <c r="E210" s="1">
        <v>2</v>
      </c>
      <c r="F210" s="1">
        <v>2</v>
      </c>
      <c r="G210" s="1">
        <v>2</v>
      </c>
      <c r="H210" s="1">
        <v>2</v>
      </c>
      <c r="I210" s="1">
        <v>2</v>
      </c>
      <c r="J210" s="1">
        <v>2</v>
      </c>
      <c r="K210" s="1">
        <v>2</v>
      </c>
      <c r="L210" s="1">
        <v>2</v>
      </c>
      <c r="M210" s="1">
        <v>2</v>
      </c>
      <c r="N210" s="1">
        <v>2</v>
      </c>
      <c r="O210" s="1">
        <v>2</v>
      </c>
      <c r="P210" s="1">
        <v>2</v>
      </c>
      <c r="Q210" s="1">
        <v>4</v>
      </c>
      <c r="R210" s="1">
        <v>2</v>
      </c>
      <c r="S210" s="1">
        <v>2</v>
      </c>
      <c r="T210" s="1">
        <v>2</v>
      </c>
      <c r="U210" s="1">
        <v>2</v>
      </c>
      <c r="V210" s="1">
        <v>2</v>
      </c>
      <c r="W210" s="1">
        <v>2</v>
      </c>
      <c r="X210" s="1">
        <v>0</v>
      </c>
      <c r="Y210" s="1">
        <v>2</v>
      </c>
      <c r="Z210" s="1">
        <v>4</v>
      </c>
      <c r="AA210" s="1">
        <v>4</v>
      </c>
      <c r="AB210" s="1">
        <v>4</v>
      </c>
      <c r="AC210" s="1">
        <v>4</v>
      </c>
      <c r="AD210" s="1">
        <v>2</v>
      </c>
      <c r="AE210" s="1">
        <v>4</v>
      </c>
      <c r="AF210" s="1">
        <v>4</v>
      </c>
      <c r="AG210" s="1">
        <v>4</v>
      </c>
      <c r="AH210" s="1">
        <v>4</v>
      </c>
      <c r="AI210" s="1">
        <v>4</v>
      </c>
      <c r="AJ210" s="1">
        <v>4</v>
      </c>
      <c r="AK210" s="1">
        <v>4</v>
      </c>
      <c r="AL210" s="1">
        <v>4</v>
      </c>
      <c r="AM210" s="1">
        <v>4</v>
      </c>
      <c r="AN210" s="1">
        <v>4</v>
      </c>
      <c r="AO210" s="1">
        <v>2</v>
      </c>
      <c r="AP210" s="1">
        <v>2</v>
      </c>
      <c r="AQ210" s="1">
        <v>4</v>
      </c>
      <c r="AR210" s="1">
        <v>6</v>
      </c>
      <c r="AS210" s="1">
        <v>6</v>
      </c>
      <c r="AT210" s="1">
        <v>6</v>
      </c>
      <c r="AU210" s="1">
        <v>6</v>
      </c>
      <c r="AV210" s="1">
        <v>6</v>
      </c>
      <c r="AW210" s="1">
        <v>2</v>
      </c>
      <c r="AX210" s="1">
        <v>2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6</v>
      </c>
      <c r="BX210" s="1">
        <v>6</v>
      </c>
      <c r="BY210" s="1">
        <v>6</v>
      </c>
      <c r="BZ210" s="1">
        <v>9</v>
      </c>
      <c r="CA210" s="1">
        <v>9</v>
      </c>
      <c r="CB210" s="1">
        <v>0</v>
      </c>
      <c r="CC210" s="1">
        <v>0</v>
      </c>
      <c r="CD210" s="1">
        <v>6</v>
      </c>
      <c r="CE210" s="1">
        <v>6</v>
      </c>
      <c r="CF210" s="1">
        <v>6</v>
      </c>
      <c r="CG210" s="1">
        <v>6</v>
      </c>
      <c r="CH210" s="1">
        <v>6</v>
      </c>
      <c r="CI210" s="1">
        <v>6</v>
      </c>
      <c r="CJ210" s="1">
        <v>6</v>
      </c>
      <c r="CK210" s="1">
        <v>6</v>
      </c>
      <c r="CL210" s="1">
        <v>6</v>
      </c>
      <c r="CM210" s="1">
        <v>6</v>
      </c>
      <c r="CN210" s="1">
        <v>6</v>
      </c>
      <c r="CO210" s="1">
        <v>6</v>
      </c>
      <c r="CP210" s="1">
        <v>2</v>
      </c>
      <c r="CQ210" s="1">
        <v>2</v>
      </c>
      <c r="CR210" s="1">
        <v>6</v>
      </c>
      <c r="CS210" s="1">
        <v>6</v>
      </c>
      <c r="CT210" s="1">
        <v>6</v>
      </c>
      <c r="CU210" s="1">
        <v>4</v>
      </c>
      <c r="CV210" s="1">
        <v>6</v>
      </c>
      <c r="CW210" s="1">
        <v>6</v>
      </c>
      <c r="CX210" s="1">
        <v>6</v>
      </c>
      <c r="CY210" s="1">
        <v>6</v>
      </c>
      <c r="CZ210" s="1">
        <v>6</v>
      </c>
      <c r="DA210" s="1">
        <v>6</v>
      </c>
      <c r="DB210" s="1">
        <v>6</v>
      </c>
      <c r="DC210" s="1">
        <v>6</v>
      </c>
      <c r="DD210" s="1">
        <v>6</v>
      </c>
      <c r="DE210" s="1">
        <v>6</v>
      </c>
      <c r="DF210" s="1">
        <v>6</v>
      </c>
      <c r="DG210" s="1">
        <v>6</v>
      </c>
      <c r="DH210" s="1">
        <v>6</v>
      </c>
      <c r="DI210" s="1">
        <v>6</v>
      </c>
      <c r="DJ210" s="1">
        <v>4</v>
      </c>
      <c r="DK210" s="1">
        <v>4</v>
      </c>
      <c r="DL210" s="1">
        <v>4</v>
      </c>
      <c r="DM210" s="1">
        <v>4</v>
      </c>
      <c r="DN210" s="1">
        <v>4</v>
      </c>
      <c r="DO210" s="1">
        <v>4</v>
      </c>
      <c r="DP210" s="1">
        <v>4</v>
      </c>
      <c r="DQ210" s="1">
        <v>0</v>
      </c>
      <c r="DR210" s="1">
        <v>0</v>
      </c>
      <c r="DS210" s="1">
        <v>0</v>
      </c>
      <c r="DU210" s="1">
        <v>0</v>
      </c>
      <c r="DV210" s="1">
        <v>0</v>
      </c>
      <c r="DX210" s="1" t="s">
        <v>500</v>
      </c>
    </row>
    <row r="211" spans="1:128" x14ac:dyDescent="0.2">
      <c r="A211" s="2" t="s">
        <v>501</v>
      </c>
      <c r="DX211" s="1" t="s">
        <v>501</v>
      </c>
    </row>
    <row r="212" spans="1:128" x14ac:dyDescent="0.2">
      <c r="A212" s="2" t="s">
        <v>502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0</v>
      </c>
      <c r="DG212" s="1">
        <v>0</v>
      </c>
      <c r="DH212" s="1">
        <v>0</v>
      </c>
      <c r="DI212" s="1">
        <v>0</v>
      </c>
      <c r="DJ212" s="1">
        <v>0</v>
      </c>
      <c r="DK212" s="1">
        <v>0</v>
      </c>
      <c r="DL212" s="1">
        <v>0</v>
      </c>
      <c r="DM212" s="1">
        <v>0</v>
      </c>
      <c r="DN212" s="1">
        <v>0</v>
      </c>
      <c r="DO212" s="1">
        <v>0</v>
      </c>
      <c r="DP212" s="1">
        <v>0</v>
      </c>
      <c r="DQ212" s="1">
        <v>0</v>
      </c>
      <c r="DR212" s="1">
        <v>0</v>
      </c>
      <c r="DS212" s="1">
        <v>0</v>
      </c>
      <c r="DU212" s="1">
        <v>0</v>
      </c>
      <c r="DV212" s="1">
        <v>0</v>
      </c>
      <c r="DX212" s="1" t="s">
        <v>502</v>
      </c>
    </row>
    <row r="213" spans="1:128" x14ac:dyDescent="0.2">
      <c r="A213" s="2" t="s">
        <v>503</v>
      </c>
      <c r="B213" s="1" t="s">
        <v>303</v>
      </c>
      <c r="C213" s="1" t="s">
        <v>304</v>
      </c>
      <c r="D213" s="1" t="s">
        <v>305</v>
      </c>
      <c r="E213" s="1" t="s">
        <v>306</v>
      </c>
      <c r="F213" s="1" t="s">
        <v>307</v>
      </c>
      <c r="G213" s="1" t="s">
        <v>308</v>
      </c>
      <c r="H213" s="1" t="s">
        <v>309</v>
      </c>
      <c r="I213" s="1" t="s">
        <v>310</v>
      </c>
      <c r="J213" s="1" t="s">
        <v>311</v>
      </c>
      <c r="K213" s="1" t="s">
        <v>312</v>
      </c>
      <c r="L213" s="1" t="s">
        <v>313</v>
      </c>
      <c r="M213" s="1" t="s">
        <v>314</v>
      </c>
      <c r="N213" s="1" t="s">
        <v>315</v>
      </c>
      <c r="O213" s="1" t="s">
        <v>316</v>
      </c>
      <c r="P213" s="1" t="s">
        <v>317</v>
      </c>
      <c r="Q213" s="1">
        <v>3503984</v>
      </c>
      <c r="R213" s="1" t="s">
        <v>318</v>
      </c>
      <c r="S213" s="1" t="s">
        <v>319</v>
      </c>
      <c r="T213" s="1" t="s">
        <v>320</v>
      </c>
      <c r="U213" s="1" t="s">
        <v>321</v>
      </c>
      <c r="V213" s="1" t="s">
        <v>322</v>
      </c>
      <c r="W213" s="1" t="s">
        <v>323</v>
      </c>
      <c r="X213" s="1" t="s">
        <v>324</v>
      </c>
      <c r="Y213" s="1" t="s">
        <v>325</v>
      </c>
      <c r="Z213" s="1" t="s">
        <v>326</v>
      </c>
      <c r="AA213" s="1" t="s">
        <v>327</v>
      </c>
      <c r="AB213" s="1" t="s">
        <v>328</v>
      </c>
      <c r="AC213" s="1" t="s">
        <v>329</v>
      </c>
      <c r="AD213" s="1" t="s">
        <v>330</v>
      </c>
      <c r="AE213" s="1" t="s">
        <v>331</v>
      </c>
      <c r="AF213" s="1" t="s">
        <v>332</v>
      </c>
      <c r="AG213" s="1" t="s">
        <v>333</v>
      </c>
      <c r="AH213" s="1" t="s">
        <v>334</v>
      </c>
      <c r="AI213" s="1" t="s">
        <v>335</v>
      </c>
      <c r="AJ213" s="1" t="s">
        <v>504</v>
      </c>
      <c r="AK213" s="1" t="s">
        <v>337</v>
      </c>
      <c r="AL213" s="1" t="s">
        <v>338</v>
      </c>
      <c r="AM213" s="1" t="s">
        <v>339</v>
      </c>
      <c r="AN213" s="1" t="s">
        <v>340</v>
      </c>
      <c r="AO213" s="1" t="s">
        <v>341</v>
      </c>
      <c r="AP213" s="1" t="s">
        <v>342</v>
      </c>
      <c r="AQ213" s="1" t="s">
        <v>343</v>
      </c>
      <c r="AR213" s="1" t="s">
        <v>344</v>
      </c>
      <c r="AS213" s="1" t="s">
        <v>345</v>
      </c>
      <c r="AT213" s="1" t="s">
        <v>346</v>
      </c>
      <c r="AU213" s="1" t="s">
        <v>347</v>
      </c>
      <c r="AV213" s="1" t="s">
        <v>348</v>
      </c>
      <c r="AW213" s="1" t="s">
        <v>349</v>
      </c>
      <c r="AX213" s="1" t="s">
        <v>350</v>
      </c>
      <c r="AY213" s="1" t="s">
        <v>351</v>
      </c>
      <c r="AZ213" s="1" t="s">
        <v>352</v>
      </c>
      <c r="BA213" s="1" t="s">
        <v>353</v>
      </c>
      <c r="BB213" s="1" t="s">
        <v>354</v>
      </c>
      <c r="BC213" s="1">
        <v>327193010</v>
      </c>
      <c r="BD213" s="1" t="s">
        <v>355</v>
      </c>
      <c r="BE213" s="1" t="s">
        <v>356</v>
      </c>
      <c r="BF213" s="1" t="s">
        <v>357</v>
      </c>
      <c r="BG213" s="1" t="s">
        <v>358</v>
      </c>
      <c r="BH213" s="1" t="s">
        <v>359</v>
      </c>
      <c r="BI213" s="1" t="s">
        <v>360</v>
      </c>
      <c r="BJ213" s="1" t="s">
        <v>361</v>
      </c>
      <c r="BK213" s="1" t="s">
        <v>362</v>
      </c>
      <c r="BL213" s="1" t="s">
        <v>363</v>
      </c>
      <c r="BM213" s="1" t="s">
        <v>364</v>
      </c>
      <c r="BN213" s="1" t="s">
        <v>365</v>
      </c>
      <c r="BO213" s="1" t="s">
        <v>366</v>
      </c>
      <c r="BP213" s="1" t="s">
        <v>367</v>
      </c>
      <c r="BQ213" s="1" t="s">
        <v>368</v>
      </c>
      <c r="BR213" s="1" t="s">
        <v>369</v>
      </c>
      <c r="BS213" s="1" t="s">
        <v>370</v>
      </c>
      <c r="BT213" s="1" t="s">
        <v>371</v>
      </c>
      <c r="BU213" s="1">
        <v>327192013</v>
      </c>
      <c r="BV213" s="1" t="s">
        <v>372</v>
      </c>
      <c r="BW213" s="1" t="s">
        <v>373</v>
      </c>
      <c r="BX213" s="1" t="s">
        <v>374</v>
      </c>
      <c r="BY213" s="1" t="s">
        <v>375</v>
      </c>
      <c r="BZ213" s="1" t="s">
        <v>376</v>
      </c>
      <c r="CA213" s="1" t="s">
        <v>377</v>
      </c>
      <c r="CB213" s="1" t="s">
        <v>378</v>
      </c>
      <c r="CC213" s="1" t="s">
        <v>379</v>
      </c>
      <c r="CD213" s="1" t="s">
        <v>380</v>
      </c>
      <c r="CE213" s="1" t="s">
        <v>381</v>
      </c>
      <c r="CF213" s="1" t="s">
        <v>382</v>
      </c>
      <c r="CG213" s="1" t="s">
        <v>383</v>
      </c>
      <c r="CH213" s="1" t="s">
        <v>384</v>
      </c>
      <c r="CI213" s="1" t="s">
        <v>505</v>
      </c>
      <c r="CJ213" s="1" t="s">
        <v>506</v>
      </c>
      <c r="CK213" s="1" t="s">
        <v>387</v>
      </c>
      <c r="CL213" s="1" t="s">
        <v>388</v>
      </c>
      <c r="CM213" s="1" t="s">
        <v>389</v>
      </c>
      <c r="CN213" s="1" t="s">
        <v>390</v>
      </c>
      <c r="CO213" s="1">
        <v>326635016</v>
      </c>
      <c r="CP213" s="1" t="s">
        <v>391</v>
      </c>
      <c r="CQ213" s="1" t="s">
        <v>392</v>
      </c>
      <c r="CR213" s="1" t="s">
        <v>393</v>
      </c>
      <c r="CS213" s="1" t="s">
        <v>394</v>
      </c>
      <c r="CT213" s="1" t="s">
        <v>395</v>
      </c>
      <c r="CU213" s="1" t="s">
        <v>396</v>
      </c>
      <c r="CV213" s="1" t="s">
        <v>397</v>
      </c>
      <c r="CW213" s="1" t="s">
        <v>398</v>
      </c>
      <c r="CX213" s="1" t="s">
        <v>399</v>
      </c>
      <c r="CY213" s="1" t="s">
        <v>400</v>
      </c>
      <c r="CZ213" s="1" t="s">
        <v>401</v>
      </c>
      <c r="DA213" s="1" t="s">
        <v>402</v>
      </c>
      <c r="DB213" s="1" t="s">
        <v>403</v>
      </c>
      <c r="DC213" s="1" t="s">
        <v>404</v>
      </c>
      <c r="DD213" s="1" t="s">
        <v>405</v>
      </c>
      <c r="DE213" s="1" t="s">
        <v>384</v>
      </c>
      <c r="DF213" s="1" t="s">
        <v>407</v>
      </c>
      <c r="DG213" s="1">
        <v>326636013</v>
      </c>
      <c r="DH213" s="1" t="s">
        <v>408</v>
      </c>
      <c r="DI213" s="1" t="s">
        <v>409</v>
      </c>
      <c r="DJ213" s="1" t="s">
        <v>410</v>
      </c>
      <c r="DK213" s="1" t="s">
        <v>411</v>
      </c>
      <c r="DL213" s="1" t="s">
        <v>412</v>
      </c>
      <c r="DM213" s="1" t="s">
        <v>413</v>
      </c>
      <c r="DN213" s="1" t="s">
        <v>414</v>
      </c>
      <c r="DO213" s="1" t="s">
        <v>415</v>
      </c>
      <c r="DP213" s="1" t="s">
        <v>416</v>
      </c>
      <c r="DQ213" s="1">
        <v>0</v>
      </c>
      <c r="DR213" s="1" t="s">
        <v>417</v>
      </c>
      <c r="DS213" s="1" t="s">
        <v>418</v>
      </c>
      <c r="DU213" s="1" t="s">
        <v>419</v>
      </c>
      <c r="DV213" s="1" t="s">
        <v>419</v>
      </c>
      <c r="DX213" s="1" t="s">
        <v>503</v>
      </c>
    </row>
    <row r="214" spans="1:128" x14ac:dyDescent="0.2">
      <c r="A214" s="2"/>
    </row>
    <row r="215" spans="1:128" x14ac:dyDescent="0.2">
      <c r="A215" s="2" t="s">
        <v>507</v>
      </c>
      <c r="B215" s="1">
        <v>607.65700000000004</v>
      </c>
      <c r="C215" s="1">
        <v>3.9620000000000002</v>
      </c>
      <c r="D215" s="1">
        <v>254.726</v>
      </c>
      <c r="E215" s="1">
        <v>5.766</v>
      </c>
      <c r="F215" s="1">
        <v>723.35</v>
      </c>
      <c r="G215" s="1">
        <v>0</v>
      </c>
      <c r="H215" s="1">
        <v>0</v>
      </c>
      <c r="I215" s="1">
        <v>41.402000000000001</v>
      </c>
      <c r="J215" s="1">
        <v>689.3599999999999</v>
      </c>
      <c r="K215" s="1">
        <v>47.512</v>
      </c>
      <c r="L215" s="1">
        <v>-0.93</v>
      </c>
      <c r="M215" s="1">
        <v>0</v>
      </c>
      <c r="N215" s="1">
        <v>135.41999999999999</v>
      </c>
      <c r="O215" s="1">
        <v>60.31</v>
      </c>
      <c r="P215" s="1">
        <v>33.299999999999997</v>
      </c>
      <c r="Q215" s="1">
        <v>817.6</v>
      </c>
      <c r="R215" s="1">
        <v>11.2</v>
      </c>
      <c r="S215" s="1">
        <v>15341.2</v>
      </c>
      <c r="T215" s="1">
        <v>81</v>
      </c>
      <c r="U215" s="1">
        <v>67.44</v>
      </c>
      <c r="V215" s="1">
        <v>109.8</v>
      </c>
      <c r="W215" s="1">
        <v>7.2</v>
      </c>
      <c r="X215" s="1">
        <v>16.8</v>
      </c>
      <c r="Y215" s="1">
        <v>572.02</v>
      </c>
      <c r="Z215" s="1">
        <v>0</v>
      </c>
      <c r="AA215" s="1">
        <v>1825.28</v>
      </c>
      <c r="AB215" s="1">
        <v>199.32</v>
      </c>
      <c r="AC215" s="1">
        <v>24.12</v>
      </c>
      <c r="AD215" s="1">
        <v>31.2</v>
      </c>
      <c r="AE215" s="1">
        <v>16.8</v>
      </c>
      <c r="AF215" s="1">
        <v>208.32</v>
      </c>
      <c r="AG215" s="1">
        <v>212.8</v>
      </c>
      <c r="AH215" s="1">
        <v>122.08</v>
      </c>
      <c r="AI215" s="1">
        <v>1642.8</v>
      </c>
      <c r="AJ215" s="1">
        <v>9</v>
      </c>
      <c r="AK215" s="1">
        <v>327.60000000000002</v>
      </c>
      <c r="AL215" s="1">
        <v>410.78</v>
      </c>
      <c r="AM215" s="1">
        <v>3640.4</v>
      </c>
      <c r="AN215" s="1">
        <v>12.6</v>
      </c>
      <c r="AO215" s="1">
        <v>9</v>
      </c>
      <c r="AP215" s="1">
        <v>22.08</v>
      </c>
      <c r="AQ215" s="1">
        <v>92</v>
      </c>
      <c r="AR215" s="1">
        <v>746.04</v>
      </c>
      <c r="AS215" s="1">
        <v>4.6180000000000003</v>
      </c>
      <c r="AT215" s="1">
        <v>1.679</v>
      </c>
      <c r="AU215" s="1">
        <v>2.7709999999999999</v>
      </c>
      <c r="AV215" s="1">
        <v>0</v>
      </c>
      <c r="AW215" s="1">
        <v>0</v>
      </c>
      <c r="AX215" s="1">
        <v>15.228</v>
      </c>
      <c r="AY215" s="1">
        <v>-7.25</v>
      </c>
      <c r="AZ215" s="1">
        <v>21.75</v>
      </c>
      <c r="BA215" s="1">
        <v>97.25</v>
      </c>
      <c r="BB215" s="1">
        <v>344.10199999999998</v>
      </c>
      <c r="BC215" s="1">
        <v>1.2</v>
      </c>
      <c r="BD215" s="1">
        <v>-6</v>
      </c>
      <c r="BE215" s="1">
        <v>0</v>
      </c>
      <c r="BF215" s="1">
        <v>0.8</v>
      </c>
      <c r="BG215" s="1">
        <v>0</v>
      </c>
      <c r="BH215" s="1">
        <v>33.200000000000003</v>
      </c>
      <c r="BI215" s="1">
        <v>57</v>
      </c>
      <c r="BJ215" s="1">
        <v>0</v>
      </c>
      <c r="BK215" s="1">
        <v>4</v>
      </c>
      <c r="BL215" s="1">
        <v>23</v>
      </c>
      <c r="BM215" s="1">
        <v>101.75</v>
      </c>
      <c r="BN215" s="1">
        <v>43.875</v>
      </c>
      <c r="BO215" s="1">
        <v>793.40000000000009</v>
      </c>
      <c r="BP215" s="1">
        <v>6.4</v>
      </c>
      <c r="BQ215" s="1">
        <v>0</v>
      </c>
      <c r="BR215" s="1">
        <v>8.4</v>
      </c>
      <c r="BS215" s="1">
        <v>-8</v>
      </c>
      <c r="BT215" s="1">
        <v>178.4</v>
      </c>
      <c r="BU215" s="1">
        <v>2.4</v>
      </c>
      <c r="BV215" s="1">
        <v>247.5</v>
      </c>
      <c r="BW215" s="1">
        <v>369.75</v>
      </c>
      <c r="BX215" s="1">
        <v>1954</v>
      </c>
      <c r="BY215" s="1">
        <v>454.8</v>
      </c>
      <c r="BZ215" s="1">
        <v>327.78</v>
      </c>
      <c r="CA215" s="1">
        <v>52.5</v>
      </c>
      <c r="CB215" s="1">
        <v>9.6</v>
      </c>
      <c r="CC215" s="1">
        <v>0</v>
      </c>
      <c r="CD215" s="1">
        <v>7435.5</v>
      </c>
      <c r="CE215" s="1">
        <v>9346.1999999999989</v>
      </c>
      <c r="CF215" s="1">
        <v>343.2</v>
      </c>
      <c r="CG215" s="1">
        <v>1027.08</v>
      </c>
      <c r="CH215" s="1">
        <v>1005</v>
      </c>
      <c r="CI215" s="1">
        <v>52.8</v>
      </c>
      <c r="CJ215" s="1">
        <v>37.200000000000003</v>
      </c>
      <c r="CK215" s="1">
        <v>50.4</v>
      </c>
      <c r="CL215" s="1">
        <v>177</v>
      </c>
      <c r="CM215" s="1">
        <v>119.2</v>
      </c>
      <c r="CN215" s="1">
        <v>40</v>
      </c>
      <c r="CO215" s="1">
        <v>22.5</v>
      </c>
      <c r="CP215" s="1">
        <v>6.5</v>
      </c>
      <c r="CQ215" s="1">
        <v>54</v>
      </c>
      <c r="CR215" s="1">
        <v>628</v>
      </c>
      <c r="CS215" s="1">
        <v>9.6</v>
      </c>
      <c r="CT215" s="1">
        <v>518</v>
      </c>
      <c r="CU215" s="1">
        <v>730.07999999999993</v>
      </c>
      <c r="CV215" s="1">
        <v>12</v>
      </c>
      <c r="CW215" s="1">
        <v>484.38</v>
      </c>
      <c r="CX215" s="1">
        <v>5.4</v>
      </c>
      <c r="CY215" s="1">
        <v>319.32</v>
      </c>
      <c r="CZ215" s="1">
        <v>211.86</v>
      </c>
      <c r="DA215" s="1">
        <v>1573.75</v>
      </c>
      <c r="DB215" s="1">
        <v>5615.25</v>
      </c>
      <c r="DC215" s="1">
        <v>3669.5</v>
      </c>
      <c r="DD215" s="1">
        <v>493.5</v>
      </c>
      <c r="DE215" s="1">
        <v>28.8</v>
      </c>
      <c r="DF215" s="1">
        <v>1291.5</v>
      </c>
      <c r="DG215" s="1">
        <v>-6</v>
      </c>
      <c r="DH215" s="1">
        <v>0</v>
      </c>
      <c r="DI215" s="1">
        <v>93.8</v>
      </c>
      <c r="DJ215" s="1">
        <v>2964.5</v>
      </c>
      <c r="DK215" s="1">
        <v>3188</v>
      </c>
      <c r="DL215" s="1">
        <v>669</v>
      </c>
      <c r="DM215" s="1">
        <v>865.5</v>
      </c>
      <c r="DN215" s="1">
        <v>336</v>
      </c>
      <c r="DO215" s="1">
        <v>766</v>
      </c>
      <c r="DP215" s="1">
        <v>820</v>
      </c>
      <c r="DQ215" s="1">
        <v>0</v>
      </c>
      <c r="DR215" s="1">
        <v>0</v>
      </c>
      <c r="DS215" s="1">
        <v>0</v>
      </c>
      <c r="DU215" s="1">
        <v>0</v>
      </c>
      <c r="DV215" s="1">
        <v>0</v>
      </c>
      <c r="DW215" s="1">
        <v>79318.538</v>
      </c>
      <c r="DX215" s="1" t="s">
        <v>507</v>
      </c>
    </row>
    <row r="216" spans="1:128" x14ac:dyDescent="0.2">
      <c r="A216" s="2" t="s">
        <v>428</v>
      </c>
      <c r="B216" s="1">
        <v>588.34100000000001</v>
      </c>
      <c r="C216" s="1">
        <v>4.0019999999999998</v>
      </c>
      <c r="D216" s="1">
        <v>254.76</v>
      </c>
      <c r="E216" s="1">
        <v>2.3540000000000001</v>
      </c>
      <c r="F216" s="1">
        <v>693.38</v>
      </c>
      <c r="I216" s="1">
        <v>31.994</v>
      </c>
      <c r="J216" s="1">
        <v>537.04</v>
      </c>
      <c r="K216" s="1">
        <v>47.512</v>
      </c>
      <c r="L216" s="1">
        <v>-0.93</v>
      </c>
      <c r="N216" s="1">
        <v>126.54</v>
      </c>
      <c r="O216" s="1">
        <v>60.31</v>
      </c>
      <c r="P216" s="1">
        <v>18.5</v>
      </c>
      <c r="Q216" s="1">
        <v>723.52</v>
      </c>
      <c r="R216" s="1">
        <v>11.2</v>
      </c>
      <c r="S216" s="1">
        <v>740.88</v>
      </c>
      <c r="T216" s="1">
        <v>81</v>
      </c>
      <c r="U216" s="1">
        <v>24.24</v>
      </c>
      <c r="V216" s="1">
        <v>100.2</v>
      </c>
      <c r="W216" s="1">
        <v>7.2</v>
      </c>
      <c r="X216" s="1">
        <v>16.8</v>
      </c>
      <c r="Y216" s="1">
        <v>163.54</v>
      </c>
      <c r="AA216" s="1">
        <v>353.28</v>
      </c>
      <c r="AB216" s="1">
        <v>136.91999999999999</v>
      </c>
      <c r="AC216" s="1">
        <v>0.12</v>
      </c>
      <c r="AD216" s="1">
        <v>31.2</v>
      </c>
      <c r="AE216" s="1">
        <v>16.8</v>
      </c>
      <c r="AF216" s="1">
        <v>208.32</v>
      </c>
      <c r="AG216" s="1">
        <v>199.36</v>
      </c>
      <c r="AH216" s="1">
        <v>115.36</v>
      </c>
      <c r="AI216" s="1">
        <v>39.6</v>
      </c>
      <c r="AJ216" s="1">
        <v>9</v>
      </c>
      <c r="AK216" s="1">
        <v>10.8</v>
      </c>
      <c r="AL216" s="1">
        <v>344.54</v>
      </c>
      <c r="AM216" s="1">
        <v>44</v>
      </c>
      <c r="AN216" s="1">
        <v>12.6</v>
      </c>
      <c r="AO216" s="1">
        <v>9</v>
      </c>
      <c r="AP216" s="1">
        <v>18.48</v>
      </c>
      <c r="AQ216" s="1">
        <v>92</v>
      </c>
      <c r="AR216" s="1">
        <v>741.88</v>
      </c>
      <c r="AS216" s="1">
        <v>4.6180000000000003</v>
      </c>
      <c r="AT216" s="1">
        <v>1.679</v>
      </c>
      <c r="AU216" s="1">
        <v>2.7709999999999999</v>
      </c>
      <c r="AX216" s="1">
        <v>15.228</v>
      </c>
      <c r="AY216" s="1">
        <v>-50.25</v>
      </c>
      <c r="AZ216" s="1">
        <v>0.75</v>
      </c>
      <c r="BA216" s="1">
        <v>97.25</v>
      </c>
      <c r="BB216" s="1">
        <v>323.30200000000002</v>
      </c>
      <c r="BC216" s="1">
        <v>1.2</v>
      </c>
      <c r="BD216" s="1">
        <v>-6</v>
      </c>
      <c r="BF216" s="1">
        <v>0.8</v>
      </c>
      <c r="BH216" s="1">
        <v>33.200000000000003</v>
      </c>
      <c r="BI216" s="1">
        <v>57</v>
      </c>
      <c r="BK216" s="1">
        <v>3</v>
      </c>
      <c r="BL216" s="1">
        <v>19.600000000000001</v>
      </c>
      <c r="BM216" s="1">
        <v>52.75</v>
      </c>
      <c r="BN216" s="1">
        <v>43.875</v>
      </c>
      <c r="BO216" s="1">
        <v>734.2</v>
      </c>
      <c r="BP216" s="1">
        <v>-1.6</v>
      </c>
      <c r="BR216" s="1">
        <v>1.2</v>
      </c>
      <c r="BS216" s="1">
        <v>-8</v>
      </c>
      <c r="BT216" s="1">
        <v>178.4</v>
      </c>
      <c r="BU216" s="1">
        <v>2.4</v>
      </c>
      <c r="BV216" s="1">
        <v>21</v>
      </c>
      <c r="BW216" s="1">
        <v>297.75</v>
      </c>
      <c r="BX216" s="1">
        <v>901</v>
      </c>
      <c r="BY216" s="1">
        <v>-1.2</v>
      </c>
      <c r="BZ216" s="1">
        <v>67.5</v>
      </c>
      <c r="CA216" s="1">
        <v>52.5</v>
      </c>
      <c r="CB216" s="1">
        <v>7.8</v>
      </c>
      <c r="CD216" s="1">
        <v>5110.5</v>
      </c>
      <c r="CE216" s="1">
        <v>433.8</v>
      </c>
      <c r="CG216" s="1">
        <v>913.68</v>
      </c>
      <c r="CH216" s="1">
        <v>4.5</v>
      </c>
      <c r="CI216" s="1">
        <v>52.8</v>
      </c>
      <c r="CJ216" s="1">
        <v>37.200000000000003</v>
      </c>
      <c r="CK216" s="1">
        <v>50.4</v>
      </c>
      <c r="CL216" s="1">
        <v>151.80000000000001</v>
      </c>
      <c r="CM216" s="1">
        <v>100</v>
      </c>
      <c r="CN216" s="1">
        <v>31.6</v>
      </c>
      <c r="CO216" s="1">
        <v>22.5</v>
      </c>
      <c r="CP216" s="1">
        <v>6.5</v>
      </c>
      <c r="CQ216" s="1">
        <v>54</v>
      </c>
      <c r="CR216" s="1">
        <v>325</v>
      </c>
      <c r="CS216" s="1">
        <v>9.6</v>
      </c>
      <c r="CT216" s="1">
        <v>226.4</v>
      </c>
      <c r="CU216" s="1">
        <v>581.04</v>
      </c>
      <c r="CV216" s="1">
        <v>12</v>
      </c>
      <c r="CW216" s="1">
        <v>468.18</v>
      </c>
      <c r="CX216" s="1">
        <v>5.4</v>
      </c>
      <c r="CY216" s="1">
        <v>303.12</v>
      </c>
      <c r="CZ216" s="1">
        <v>206.46</v>
      </c>
      <c r="DA216" s="1">
        <v>932</v>
      </c>
      <c r="DB216" s="1">
        <v>62.25</v>
      </c>
      <c r="DC216" s="1">
        <v>306.5</v>
      </c>
      <c r="DD216" s="1">
        <v>493.5</v>
      </c>
      <c r="DE216" s="1">
        <v>28.8</v>
      </c>
      <c r="DF216" s="1">
        <v>321</v>
      </c>
      <c r="DG216" s="1">
        <v>-6</v>
      </c>
      <c r="DI216" s="1">
        <v>83</v>
      </c>
      <c r="DJ216" s="1">
        <v>2940.5</v>
      </c>
      <c r="DK216" s="1">
        <v>3188</v>
      </c>
      <c r="DL216" s="1">
        <v>669</v>
      </c>
      <c r="DM216" s="1">
        <v>865.5</v>
      </c>
      <c r="DN216" s="1">
        <v>336</v>
      </c>
      <c r="DO216" s="1">
        <v>766</v>
      </c>
      <c r="DP216" s="1">
        <v>820</v>
      </c>
      <c r="DW216" s="1">
        <v>30381.89599999999</v>
      </c>
      <c r="DX216" s="1" t="s">
        <v>433</v>
      </c>
    </row>
    <row r="217" spans="1:128" x14ac:dyDescent="0.2">
      <c r="A217" s="2" t="s">
        <v>429</v>
      </c>
      <c r="B217" s="1">
        <v>19.315999999999999</v>
      </c>
      <c r="C217" s="1">
        <v>-0.04</v>
      </c>
      <c r="D217" s="1">
        <v>-3.4000000000000002E-2</v>
      </c>
      <c r="E217" s="1">
        <v>3.4119999999999999</v>
      </c>
      <c r="F217" s="1">
        <v>29.97</v>
      </c>
      <c r="I217" s="1">
        <v>9.4079999999999995</v>
      </c>
      <c r="J217" s="1">
        <v>152.32</v>
      </c>
      <c r="N217" s="1">
        <v>8.8800000000000008</v>
      </c>
      <c r="P217" s="1">
        <v>14.8</v>
      </c>
      <c r="Q217" s="1">
        <v>94.08</v>
      </c>
      <c r="S217" s="1">
        <v>14600.32</v>
      </c>
      <c r="U217" s="1">
        <v>43.2</v>
      </c>
      <c r="V217" s="1">
        <v>9.6</v>
      </c>
      <c r="Y217" s="1">
        <v>408.48</v>
      </c>
      <c r="AA217" s="1">
        <v>1472</v>
      </c>
      <c r="AB217" s="1">
        <v>62.4</v>
      </c>
      <c r="AC217" s="1">
        <v>24</v>
      </c>
      <c r="AG217" s="1">
        <v>13.44</v>
      </c>
      <c r="AH217" s="1">
        <v>6.72</v>
      </c>
      <c r="AI217" s="1">
        <v>1603.2</v>
      </c>
      <c r="AK217" s="1">
        <v>316.8</v>
      </c>
      <c r="AL217" s="1">
        <v>66.239999999999995</v>
      </c>
      <c r="AM217" s="1">
        <v>3596.4</v>
      </c>
      <c r="AP217" s="1">
        <v>3.6</v>
      </c>
      <c r="AR217" s="1">
        <v>4.16</v>
      </c>
      <c r="AY217" s="1">
        <v>43</v>
      </c>
      <c r="AZ217" s="1">
        <v>21</v>
      </c>
      <c r="BB217" s="1">
        <v>20.8</v>
      </c>
      <c r="BK217" s="1">
        <v>1</v>
      </c>
      <c r="BL217" s="1">
        <v>3.4</v>
      </c>
      <c r="BM217" s="1">
        <v>49</v>
      </c>
      <c r="BO217" s="1">
        <v>59.2</v>
      </c>
      <c r="BP217" s="1">
        <v>8</v>
      </c>
      <c r="BR217" s="1">
        <v>7.2</v>
      </c>
      <c r="BV217" s="1">
        <v>226.5</v>
      </c>
      <c r="BW217" s="1">
        <v>72</v>
      </c>
      <c r="BX217" s="1">
        <v>1053</v>
      </c>
      <c r="BY217" s="1">
        <v>456</v>
      </c>
      <c r="BZ217" s="1">
        <v>260.27999999999997</v>
      </c>
      <c r="CB217" s="1">
        <v>1.8</v>
      </c>
      <c r="CD217" s="1">
        <v>2325</v>
      </c>
      <c r="CE217" s="1">
        <v>8912.4</v>
      </c>
      <c r="CF217" s="1">
        <v>343.2</v>
      </c>
      <c r="CG217" s="1">
        <v>113.4</v>
      </c>
      <c r="CH217" s="1">
        <v>1000.5</v>
      </c>
      <c r="CL217" s="1">
        <v>25.2</v>
      </c>
      <c r="CM217" s="1">
        <v>19.2</v>
      </c>
      <c r="CN217" s="1">
        <v>8.4</v>
      </c>
      <c r="CR217" s="1">
        <v>303</v>
      </c>
      <c r="CT217" s="1">
        <v>291.60000000000002</v>
      </c>
      <c r="CU217" s="1">
        <v>149.04</v>
      </c>
      <c r="CW217" s="1">
        <v>16.2</v>
      </c>
      <c r="CY217" s="1">
        <v>16.2</v>
      </c>
      <c r="CZ217" s="1">
        <v>5.4</v>
      </c>
      <c r="DA217" s="1">
        <v>641.75</v>
      </c>
      <c r="DB217" s="1">
        <v>5553</v>
      </c>
      <c r="DC217" s="1">
        <v>3363</v>
      </c>
      <c r="DF217" s="1">
        <v>970.5</v>
      </c>
      <c r="DI217" s="1">
        <v>10.8</v>
      </c>
      <c r="DJ217" s="1">
        <v>24</v>
      </c>
      <c r="DW217" s="1">
        <v>48936.641999999993</v>
      </c>
      <c r="DX217" s="1" t="s">
        <v>434</v>
      </c>
    </row>
    <row r="218" spans="1:128" x14ac:dyDescent="0.2">
      <c r="A218" s="2">
        <v>0</v>
      </c>
      <c r="Q218" s="1">
        <v>0</v>
      </c>
      <c r="Y218" s="1">
        <v>0</v>
      </c>
      <c r="DW218" s="1">
        <v>0</v>
      </c>
    </row>
    <row r="219" spans="1:128" x14ac:dyDescent="0.2">
      <c r="A219" s="2">
        <v>0</v>
      </c>
      <c r="Q219" s="1">
        <v>0</v>
      </c>
      <c r="Y219" s="1">
        <v>0</v>
      </c>
      <c r="DW219" s="1">
        <v>0</v>
      </c>
    </row>
    <row r="220" spans="1:128" x14ac:dyDescent="0.2">
      <c r="A220" s="2" t="s">
        <v>430</v>
      </c>
      <c r="Q220" s="1">
        <v>0</v>
      </c>
      <c r="Y220" s="1">
        <v>0</v>
      </c>
      <c r="DW220" s="1">
        <v>0</v>
      </c>
      <c r="DX220" s="1" t="s">
        <v>435</v>
      </c>
    </row>
    <row r="221" spans="1:128" x14ac:dyDescent="0.2">
      <c r="A221" s="2" t="s">
        <v>431</v>
      </c>
      <c r="DW221" s="1">
        <v>0</v>
      </c>
      <c r="DX221" s="1" t="s">
        <v>436</v>
      </c>
    </row>
    <row r="222" spans="1:128" x14ac:dyDescent="0.2">
      <c r="A222" s="2"/>
    </row>
    <row r="223" spans="1:128" x14ac:dyDescent="0.2">
      <c r="A223" s="2" t="s">
        <v>508</v>
      </c>
      <c r="B223" s="1">
        <v>-19.657000000000011</v>
      </c>
      <c r="C223" s="1">
        <v>-3.9620000000000002</v>
      </c>
      <c r="D223" s="1">
        <v>-47.725999999999992</v>
      </c>
      <c r="E223" s="1">
        <v>-5.766</v>
      </c>
      <c r="F223" s="1">
        <v>-30.710000000000012</v>
      </c>
      <c r="G223" s="1">
        <v>0</v>
      </c>
      <c r="H223" s="1">
        <v>0</v>
      </c>
      <c r="I223" s="1">
        <v>-11.401999999999999</v>
      </c>
      <c r="J223" s="1">
        <v>-149.5199999999999</v>
      </c>
      <c r="K223" s="1">
        <v>-13.912000000000001</v>
      </c>
      <c r="L223" s="1">
        <v>0.93</v>
      </c>
      <c r="M223" s="1">
        <v>0</v>
      </c>
      <c r="N223" s="1">
        <v>-11.10000000000001</v>
      </c>
      <c r="O223" s="1">
        <v>-1.109999999999999</v>
      </c>
      <c r="P223" s="1">
        <v>-15.54</v>
      </c>
      <c r="Q223" s="1">
        <v>-94.08</v>
      </c>
      <c r="R223" s="1">
        <v>-6.419999999999999</v>
      </c>
      <c r="S223" s="1">
        <v>-1771.28</v>
      </c>
      <c r="T223" s="1">
        <v>0</v>
      </c>
      <c r="U223" s="1">
        <v>531.36</v>
      </c>
      <c r="V223" s="1">
        <v>-10.20000000000001</v>
      </c>
      <c r="W223" s="1">
        <v>28.8</v>
      </c>
      <c r="X223" s="1">
        <v>-12</v>
      </c>
      <c r="Y223" s="1">
        <v>-134.68</v>
      </c>
      <c r="Z223" s="1">
        <v>0</v>
      </c>
      <c r="AA223" s="1">
        <v>-33.119999999999948</v>
      </c>
      <c r="AB223" s="1">
        <v>-69.72</v>
      </c>
      <c r="AC223" s="1">
        <v>29.88</v>
      </c>
      <c r="AD223" s="1">
        <v>996</v>
      </c>
      <c r="AE223" s="1">
        <v>54</v>
      </c>
      <c r="AF223" s="1">
        <v>-26.88</v>
      </c>
      <c r="AG223" s="1">
        <v>-24.640000000000011</v>
      </c>
      <c r="AH223" s="1">
        <v>-7.8400000000000043</v>
      </c>
      <c r="AI223" s="1">
        <v>238.7999999999999</v>
      </c>
      <c r="AJ223" s="1">
        <v>0</v>
      </c>
      <c r="AK223" s="1">
        <v>-327.60000000000002</v>
      </c>
      <c r="AL223" s="1">
        <v>-109.02</v>
      </c>
      <c r="AM223" s="1">
        <v>258.39999999999992</v>
      </c>
      <c r="AN223" s="1">
        <v>0</v>
      </c>
      <c r="AO223" s="1">
        <v>477</v>
      </c>
      <c r="AP223" s="1">
        <v>-4.08</v>
      </c>
      <c r="AQ223" s="1">
        <v>0</v>
      </c>
      <c r="AR223" s="1">
        <v>-5.5599999999999774</v>
      </c>
      <c r="AS223" s="1">
        <v>26.582000000000001</v>
      </c>
      <c r="AT223" s="1">
        <v>83.415999999999997</v>
      </c>
      <c r="AU223" s="1">
        <v>0.42900000000000033</v>
      </c>
      <c r="AV223" s="1">
        <v>0</v>
      </c>
      <c r="AW223" s="1">
        <v>0</v>
      </c>
      <c r="AX223" s="1">
        <v>-15.228</v>
      </c>
      <c r="AY223" s="1">
        <v>1469.25</v>
      </c>
      <c r="AZ223" s="1">
        <v>-21.75</v>
      </c>
      <c r="BA223" s="1">
        <v>172.75</v>
      </c>
      <c r="BB223" s="1">
        <v>887.09800000000007</v>
      </c>
      <c r="BC223" s="1">
        <v>0</v>
      </c>
      <c r="BD223" s="1">
        <v>382.5</v>
      </c>
      <c r="BE223" s="1">
        <v>27</v>
      </c>
      <c r="BF223" s="1">
        <v>-0.8</v>
      </c>
      <c r="BG223" s="1">
        <v>96</v>
      </c>
      <c r="BH223" s="1">
        <v>110.8</v>
      </c>
      <c r="BI223" s="1">
        <v>-12</v>
      </c>
      <c r="BJ223" s="1">
        <v>549</v>
      </c>
      <c r="BK223" s="1">
        <v>27</v>
      </c>
      <c r="BL223" s="1">
        <v>10.6</v>
      </c>
      <c r="BM223" s="1">
        <v>893.25</v>
      </c>
      <c r="BN223" s="1">
        <v>-18.875</v>
      </c>
      <c r="BO223" s="1">
        <v>-137.4</v>
      </c>
      <c r="BP223" s="1">
        <v>0</v>
      </c>
      <c r="BQ223" s="1">
        <v>0</v>
      </c>
      <c r="BR223" s="1">
        <v>-7.2</v>
      </c>
      <c r="BS223" s="1">
        <v>70</v>
      </c>
      <c r="BT223" s="1">
        <v>-8</v>
      </c>
      <c r="BU223" s="1">
        <v>-1.2</v>
      </c>
      <c r="BV223" s="1">
        <v>-234</v>
      </c>
      <c r="BW223" s="1">
        <v>-182.25</v>
      </c>
      <c r="BX223" s="1">
        <v>-97</v>
      </c>
      <c r="BY223" s="1">
        <v>1.2</v>
      </c>
      <c r="BZ223" s="1">
        <v>-22.139999999999969</v>
      </c>
      <c r="CA223" s="1">
        <v>-1.259999999999998</v>
      </c>
      <c r="CB223" s="1">
        <v>-5.2799999999999994</v>
      </c>
      <c r="CC223" s="1">
        <v>0</v>
      </c>
      <c r="CD223" s="1">
        <v>-1981.5</v>
      </c>
      <c r="CE223" s="1">
        <v>691.80000000000041</v>
      </c>
      <c r="CF223" s="1">
        <v>0</v>
      </c>
      <c r="CG223" s="1">
        <v>1580.04</v>
      </c>
      <c r="CH223" s="1">
        <v>-28.5</v>
      </c>
      <c r="CI223" s="1">
        <v>-3.5999999999999939</v>
      </c>
      <c r="CJ223" s="1">
        <v>-2.4000000000000061</v>
      </c>
      <c r="CK223" s="1">
        <v>0</v>
      </c>
      <c r="CL223" s="1">
        <v>-33.000000000000007</v>
      </c>
      <c r="CM223" s="1">
        <v>-28</v>
      </c>
      <c r="CN223" s="1">
        <v>-25.6</v>
      </c>
      <c r="CO223" s="1">
        <v>0</v>
      </c>
      <c r="CP223" s="1">
        <v>-3.5</v>
      </c>
      <c r="CQ223" s="1">
        <v>0</v>
      </c>
      <c r="CR223" s="1">
        <v>2</v>
      </c>
      <c r="CS223" s="1">
        <v>-9.6</v>
      </c>
      <c r="CT223" s="1">
        <v>-302</v>
      </c>
      <c r="CU223" s="1">
        <v>1001.18</v>
      </c>
      <c r="CW223" s="1">
        <v>570.78</v>
      </c>
      <c r="CX223" s="1">
        <v>-1.08</v>
      </c>
      <c r="CY223" s="1">
        <v>-23.399999999999991</v>
      </c>
      <c r="CZ223" s="1">
        <v>-15.30000000000001</v>
      </c>
      <c r="DA223" s="1">
        <v>-54.25</v>
      </c>
      <c r="DB223" s="1">
        <v>54.75</v>
      </c>
      <c r="DC223" s="1">
        <v>176.5</v>
      </c>
      <c r="DD223" s="1">
        <v>-43.5</v>
      </c>
      <c r="DE223" s="1">
        <v>-1.1999999999999991</v>
      </c>
      <c r="DF223" s="1">
        <v>1437</v>
      </c>
      <c r="DG223" s="1">
        <v>13.5</v>
      </c>
      <c r="DH223" s="1">
        <v>2565</v>
      </c>
      <c r="DI223" s="1">
        <v>-19.399999999999999</v>
      </c>
      <c r="DJ223" s="1">
        <v>-21.5</v>
      </c>
      <c r="DK223" s="1">
        <v>-188</v>
      </c>
      <c r="DL223" s="1">
        <v>-9</v>
      </c>
      <c r="DM223" s="1">
        <v>50.5</v>
      </c>
      <c r="DN223" s="1">
        <v>-13</v>
      </c>
      <c r="DO223" s="1">
        <v>-142</v>
      </c>
      <c r="DP223" s="1">
        <v>248</v>
      </c>
      <c r="DQ223" s="1">
        <v>0</v>
      </c>
      <c r="DR223" s="1">
        <v>0</v>
      </c>
      <c r="DV223" s="1">
        <v>0</v>
      </c>
      <c r="DW223" s="1">
        <v>9151.8570000000036</v>
      </c>
      <c r="DX223" s="1" t="s">
        <v>508</v>
      </c>
    </row>
    <row r="224" spans="1:128" x14ac:dyDescent="0.2">
      <c r="A224" s="2" t="s">
        <v>509</v>
      </c>
      <c r="B224" s="1">
        <v>-0.34100000000000819</v>
      </c>
      <c r="C224" s="1">
        <v>-4.0019999999999998</v>
      </c>
      <c r="D224" s="1">
        <v>-47.759999999999991</v>
      </c>
      <c r="E224" s="1">
        <v>-2.3540000000000001</v>
      </c>
      <c r="F224" s="1">
        <v>-0.74000000000000909</v>
      </c>
      <c r="G224" s="1">
        <v>0</v>
      </c>
      <c r="H224" s="1">
        <v>0</v>
      </c>
      <c r="I224" s="1">
        <v>-1.994</v>
      </c>
      <c r="J224" s="1">
        <v>2.8000000000000682</v>
      </c>
      <c r="K224" s="1">
        <v>-13.912000000000001</v>
      </c>
      <c r="L224" s="1">
        <v>0.93</v>
      </c>
      <c r="M224" s="1">
        <v>0</v>
      </c>
      <c r="N224" s="1">
        <v>-2.2200000000000131</v>
      </c>
      <c r="O224" s="1">
        <v>-1.109999999999999</v>
      </c>
      <c r="P224" s="1">
        <v>-0.73999999999999844</v>
      </c>
      <c r="Q224" s="1">
        <v>0</v>
      </c>
      <c r="R224" s="1">
        <v>-6.419999999999999</v>
      </c>
      <c r="S224" s="1">
        <v>-523.6</v>
      </c>
      <c r="T224" s="1">
        <v>0</v>
      </c>
      <c r="U224" s="1">
        <v>574.56000000000006</v>
      </c>
      <c r="V224" s="1">
        <v>-0.60000000000000853</v>
      </c>
      <c r="W224" s="1">
        <v>28.8</v>
      </c>
      <c r="X224" s="1">
        <v>-12</v>
      </c>
      <c r="Y224" s="1">
        <v>0.74000000000000909</v>
      </c>
      <c r="Z224" s="1">
        <v>0</v>
      </c>
      <c r="AA224" s="1">
        <v>-7.3599999999999568</v>
      </c>
      <c r="AB224" s="1">
        <v>-7.3199999999999932</v>
      </c>
      <c r="AC224" s="1">
        <v>53.88</v>
      </c>
      <c r="AD224" s="1">
        <v>996</v>
      </c>
      <c r="AE224" s="1">
        <v>54</v>
      </c>
      <c r="AF224" s="1">
        <v>-26.88</v>
      </c>
      <c r="AG224" s="1">
        <v>-11.200000000000021</v>
      </c>
      <c r="AH224" s="1">
        <v>-1.120000000000005</v>
      </c>
      <c r="AI224" s="1">
        <v>-39.6</v>
      </c>
      <c r="AJ224" s="1">
        <v>0</v>
      </c>
      <c r="AK224" s="1">
        <v>-10.8</v>
      </c>
      <c r="AL224" s="1">
        <v>-42.78000000000003</v>
      </c>
      <c r="AM224" s="1">
        <v>-33.200000000000003</v>
      </c>
      <c r="AN224" s="1">
        <v>0</v>
      </c>
      <c r="AO224" s="1">
        <v>477</v>
      </c>
      <c r="AP224" s="1">
        <v>-0.48000000000000043</v>
      </c>
      <c r="AQ224" s="1">
        <v>0</v>
      </c>
      <c r="AR224" s="1">
        <v>-1.399999999999977</v>
      </c>
      <c r="AS224" s="1">
        <v>26.582000000000001</v>
      </c>
      <c r="AT224" s="1">
        <v>83.415999999999997</v>
      </c>
      <c r="AU224" s="1">
        <v>0.42900000000000033</v>
      </c>
      <c r="AV224" s="1">
        <v>0</v>
      </c>
      <c r="AW224" s="1">
        <v>0</v>
      </c>
      <c r="AX224" s="1">
        <v>-15.228</v>
      </c>
      <c r="AY224" s="1">
        <v>1512.25</v>
      </c>
      <c r="AZ224" s="1">
        <v>-0.75</v>
      </c>
      <c r="BA224" s="1">
        <v>172.75</v>
      </c>
      <c r="BB224" s="1">
        <v>907.89800000000002</v>
      </c>
      <c r="BC224" s="1">
        <v>0</v>
      </c>
      <c r="BD224" s="1">
        <v>382.5</v>
      </c>
      <c r="BE224" s="1">
        <v>27</v>
      </c>
      <c r="BF224" s="1">
        <v>-0.8</v>
      </c>
      <c r="BG224" s="1">
        <v>96</v>
      </c>
      <c r="BH224" s="1">
        <v>110.8</v>
      </c>
      <c r="BI224" s="1">
        <v>-12</v>
      </c>
      <c r="BJ224" s="1">
        <v>549</v>
      </c>
      <c r="BK224" s="1">
        <v>28</v>
      </c>
      <c r="BL224" s="1">
        <v>14</v>
      </c>
      <c r="BM224" s="1">
        <v>942.25</v>
      </c>
      <c r="BN224" s="1">
        <v>-18.875</v>
      </c>
      <c r="BO224" s="1">
        <v>-78.200000000000045</v>
      </c>
      <c r="BP224" s="1">
        <v>8</v>
      </c>
      <c r="BQ224" s="1">
        <v>0</v>
      </c>
      <c r="BR224" s="1">
        <v>0</v>
      </c>
      <c r="BS224" s="1">
        <v>70</v>
      </c>
      <c r="BT224" s="1">
        <v>-8</v>
      </c>
      <c r="BU224" s="1">
        <v>-1.2</v>
      </c>
      <c r="BV224" s="1">
        <v>-7.5</v>
      </c>
      <c r="BW224" s="1">
        <v>-110.25</v>
      </c>
      <c r="BX224" s="1">
        <v>95</v>
      </c>
      <c r="BY224" s="1">
        <v>1.2</v>
      </c>
      <c r="BZ224" s="1">
        <v>-8.1000000000000014</v>
      </c>
      <c r="CA224" s="1">
        <v>-1.259999999999998</v>
      </c>
      <c r="CB224" s="1">
        <v>-3.48</v>
      </c>
      <c r="CC224" s="1">
        <v>0</v>
      </c>
      <c r="CD224" s="1">
        <v>-1930.5</v>
      </c>
      <c r="CE224" s="1">
        <v>1486.2</v>
      </c>
      <c r="CF224" s="1">
        <v>0</v>
      </c>
      <c r="CG224" s="1">
        <v>1693.44</v>
      </c>
      <c r="CH224" s="1">
        <v>3</v>
      </c>
      <c r="CI224" s="1">
        <v>-3.5999999999999939</v>
      </c>
      <c r="CJ224" s="1">
        <v>-2.4000000000000061</v>
      </c>
      <c r="CK224" s="1">
        <v>0</v>
      </c>
      <c r="CL224" s="1">
        <v>-7.8000000000000114</v>
      </c>
      <c r="CM224" s="1">
        <v>-8.7999999999999972</v>
      </c>
      <c r="CN224" s="1">
        <v>-17.2</v>
      </c>
      <c r="CO224" s="1">
        <v>0</v>
      </c>
      <c r="CP224" s="1">
        <v>-3.5</v>
      </c>
      <c r="CQ224" s="1">
        <v>0</v>
      </c>
      <c r="CR224" s="1">
        <v>5</v>
      </c>
      <c r="CS224" s="1">
        <v>-9.6</v>
      </c>
      <c r="CT224" s="1">
        <v>-10.400000000000009</v>
      </c>
      <c r="CU224" s="1">
        <v>1001.16</v>
      </c>
      <c r="CW224" s="1">
        <v>586.98</v>
      </c>
      <c r="CX224" s="1">
        <v>-1.08</v>
      </c>
      <c r="CY224" s="1">
        <v>-7.1999999999999886</v>
      </c>
      <c r="CZ224" s="1">
        <v>-9.9000000000000057</v>
      </c>
      <c r="DA224" s="1">
        <v>-14</v>
      </c>
      <c r="DB224" s="1">
        <v>-62.25</v>
      </c>
      <c r="DC224" s="1">
        <v>446.5</v>
      </c>
      <c r="DD224" s="1">
        <v>-43.5</v>
      </c>
      <c r="DE224" s="1">
        <v>-1.1999999999999991</v>
      </c>
      <c r="DF224" s="1">
        <v>1437</v>
      </c>
      <c r="DG224" s="1">
        <v>13.5</v>
      </c>
      <c r="DH224" s="1">
        <v>639</v>
      </c>
      <c r="DI224" s="1">
        <v>-8.5999999999999943</v>
      </c>
      <c r="DJ224" s="1">
        <v>-1278.5</v>
      </c>
      <c r="DK224" s="1">
        <v>-188</v>
      </c>
      <c r="DL224" s="1">
        <v>-9</v>
      </c>
      <c r="DM224" s="1">
        <v>50.5</v>
      </c>
      <c r="DN224" s="1">
        <v>-13</v>
      </c>
      <c r="DO224" s="1">
        <v>-142</v>
      </c>
      <c r="DP224" s="1">
        <v>-130</v>
      </c>
      <c r="DQ224" s="1">
        <v>0</v>
      </c>
      <c r="DR224" s="1">
        <v>0</v>
      </c>
      <c r="DS224" s="1">
        <v>0</v>
      </c>
      <c r="DT224" s="1">
        <v>0</v>
      </c>
      <c r="DU224" s="1">
        <v>0</v>
      </c>
      <c r="DV224" s="1">
        <v>0</v>
      </c>
      <c r="DW224" s="1">
        <v>9610.4590000000026</v>
      </c>
      <c r="DX224" s="1" t="s">
        <v>509</v>
      </c>
    </row>
    <row r="225" spans="1:128" x14ac:dyDescent="0.2">
      <c r="A225" s="2" t="s">
        <v>510</v>
      </c>
      <c r="B225" s="1">
        <v>-19.315999999999999</v>
      </c>
      <c r="C225" s="1">
        <v>0.04</v>
      </c>
      <c r="D225" s="1">
        <v>3.4000000000000002E-2</v>
      </c>
      <c r="E225" s="1">
        <v>-3.4119999999999999</v>
      </c>
      <c r="F225" s="1">
        <v>-29.97</v>
      </c>
      <c r="G225" s="1">
        <v>0</v>
      </c>
      <c r="H225" s="1">
        <v>0</v>
      </c>
      <c r="I225" s="1">
        <v>-9.4079999999999995</v>
      </c>
      <c r="J225" s="1">
        <v>-152.32</v>
      </c>
      <c r="K225" s="1">
        <v>0</v>
      </c>
      <c r="L225" s="1">
        <v>0</v>
      </c>
      <c r="M225" s="1">
        <v>0</v>
      </c>
      <c r="N225" s="1">
        <v>-8.8800000000000008</v>
      </c>
      <c r="O225" s="1">
        <v>0</v>
      </c>
      <c r="P225" s="1">
        <v>-14.8</v>
      </c>
      <c r="Q225" s="1">
        <v>-94.08</v>
      </c>
      <c r="R225" s="1">
        <v>0</v>
      </c>
      <c r="S225" s="1">
        <v>-1247.68</v>
      </c>
      <c r="T225" s="1">
        <v>0</v>
      </c>
      <c r="U225" s="1">
        <v>-43.2</v>
      </c>
      <c r="V225" s="1">
        <v>-9.6</v>
      </c>
      <c r="W225" s="1">
        <v>0</v>
      </c>
      <c r="X225" s="1">
        <v>0</v>
      </c>
      <c r="Y225" s="1">
        <v>-135.41999999999999</v>
      </c>
      <c r="Z225" s="1">
        <v>0</v>
      </c>
      <c r="AA225" s="1">
        <v>-25.759999999999991</v>
      </c>
      <c r="AB225" s="1">
        <v>-62.4</v>
      </c>
      <c r="AC225" s="1">
        <v>-24</v>
      </c>
      <c r="AD225" s="1">
        <v>0</v>
      </c>
      <c r="AE225" s="1">
        <v>0</v>
      </c>
      <c r="AF225" s="1">
        <v>0</v>
      </c>
      <c r="AG225" s="1">
        <v>-13.44</v>
      </c>
      <c r="AH225" s="1">
        <v>-6.72</v>
      </c>
      <c r="AI225" s="1">
        <v>278.39999999999992</v>
      </c>
      <c r="AJ225" s="1">
        <v>0</v>
      </c>
      <c r="AK225" s="1">
        <v>-316.8</v>
      </c>
      <c r="AL225" s="1">
        <v>-66.239999999999995</v>
      </c>
      <c r="AM225" s="1">
        <v>291.59999999999991</v>
      </c>
      <c r="AN225" s="1">
        <v>0</v>
      </c>
      <c r="AO225" s="1">
        <v>0</v>
      </c>
      <c r="AP225" s="1">
        <v>-3.6</v>
      </c>
      <c r="AQ225" s="1">
        <v>0</v>
      </c>
      <c r="AR225" s="1">
        <v>-4.16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-43</v>
      </c>
      <c r="AZ225" s="1">
        <v>-21</v>
      </c>
      <c r="BA225" s="1">
        <v>0</v>
      </c>
      <c r="BB225" s="1">
        <v>-20.8</v>
      </c>
      <c r="BC225" s="1">
        <v>0</v>
      </c>
      <c r="BD225" s="1">
        <v>0</v>
      </c>
      <c r="BE225" s="1">
        <v>0</v>
      </c>
      <c r="BF225" s="1">
        <v>0</v>
      </c>
      <c r="BG225" s="1">
        <v>0</v>
      </c>
      <c r="BH225" s="1">
        <v>0</v>
      </c>
      <c r="BI225" s="1">
        <v>0</v>
      </c>
      <c r="BJ225" s="1">
        <v>0</v>
      </c>
      <c r="BK225" s="1">
        <v>-1</v>
      </c>
      <c r="BL225" s="1">
        <v>-3.4</v>
      </c>
      <c r="BM225" s="1">
        <v>-49</v>
      </c>
      <c r="BN225" s="1">
        <v>0</v>
      </c>
      <c r="BO225" s="1">
        <v>-59.2</v>
      </c>
      <c r="BP225" s="1">
        <v>-8</v>
      </c>
      <c r="BQ225" s="1">
        <v>0</v>
      </c>
      <c r="BR225" s="1">
        <v>-7.2</v>
      </c>
      <c r="BS225" s="1">
        <v>0</v>
      </c>
      <c r="BT225" s="1">
        <v>0</v>
      </c>
      <c r="BU225" s="1">
        <v>0</v>
      </c>
      <c r="BV225" s="1">
        <v>-226.5</v>
      </c>
      <c r="BW225" s="1">
        <v>-72</v>
      </c>
      <c r="BX225" s="1">
        <v>-192</v>
      </c>
      <c r="BY225" s="1">
        <v>0</v>
      </c>
      <c r="BZ225" s="1">
        <v>-14.03999999999996</v>
      </c>
      <c r="CA225" s="1">
        <v>0</v>
      </c>
      <c r="CB225" s="1">
        <v>-1.8</v>
      </c>
      <c r="CC225" s="1">
        <v>0</v>
      </c>
      <c r="CD225" s="1">
        <v>-51</v>
      </c>
      <c r="CE225" s="1">
        <v>-794.39999999999964</v>
      </c>
      <c r="CF225" s="1">
        <v>0</v>
      </c>
      <c r="CG225" s="1">
        <v>-113.4</v>
      </c>
      <c r="CH225" s="1">
        <v>-31.5</v>
      </c>
      <c r="CI225" s="1">
        <v>0</v>
      </c>
      <c r="CJ225" s="1">
        <v>0</v>
      </c>
      <c r="CK225" s="1">
        <v>0</v>
      </c>
      <c r="CL225" s="1">
        <v>-25.2</v>
      </c>
      <c r="CM225" s="1">
        <v>-19.2</v>
      </c>
      <c r="CN225" s="1">
        <v>-8.4</v>
      </c>
      <c r="CO225" s="1">
        <v>0</v>
      </c>
      <c r="CP225" s="1">
        <v>0</v>
      </c>
      <c r="CQ225" s="1">
        <v>0</v>
      </c>
      <c r="CR225" s="1">
        <v>-3</v>
      </c>
      <c r="CS225" s="1">
        <v>0</v>
      </c>
      <c r="CT225" s="1">
        <v>-291.60000000000002</v>
      </c>
      <c r="CU225" s="1">
        <v>2.0000000000010228E-2</v>
      </c>
      <c r="CW225" s="1">
        <v>-16.2</v>
      </c>
      <c r="CX225" s="1">
        <v>0</v>
      </c>
      <c r="CY225" s="1">
        <v>-16.2</v>
      </c>
      <c r="CZ225" s="1">
        <v>-5.4</v>
      </c>
      <c r="DA225" s="1">
        <v>-40.25</v>
      </c>
      <c r="DB225" s="1">
        <v>117</v>
      </c>
      <c r="DC225" s="1">
        <v>-270</v>
      </c>
      <c r="DD225" s="1">
        <v>0</v>
      </c>
      <c r="DE225" s="1">
        <v>0</v>
      </c>
      <c r="DF225" s="1">
        <v>0</v>
      </c>
      <c r="DG225" s="1">
        <v>0</v>
      </c>
      <c r="DH225" s="1">
        <v>1926</v>
      </c>
      <c r="DI225" s="1">
        <v>-10.8</v>
      </c>
      <c r="DJ225" s="1">
        <v>1257</v>
      </c>
      <c r="DK225" s="1">
        <v>0</v>
      </c>
      <c r="DL225" s="1">
        <v>0</v>
      </c>
      <c r="DM225" s="1">
        <v>0</v>
      </c>
      <c r="DN225" s="1">
        <v>0</v>
      </c>
      <c r="DO225" s="1">
        <v>0</v>
      </c>
      <c r="DP225" s="1">
        <v>378</v>
      </c>
      <c r="DQ225" s="1">
        <v>0</v>
      </c>
      <c r="DR225" s="1">
        <v>0</v>
      </c>
      <c r="DS225" s="1">
        <v>0</v>
      </c>
      <c r="DT225" s="1">
        <v>0</v>
      </c>
      <c r="DU225" s="1">
        <v>0</v>
      </c>
      <c r="DV225" s="1">
        <v>0</v>
      </c>
      <c r="DW225" s="1">
        <v>-458.60199999999901</v>
      </c>
      <c r="DX225" s="1" t="s">
        <v>510</v>
      </c>
    </row>
    <row r="226" spans="1:128" x14ac:dyDescent="0.2">
      <c r="A226" s="2" t="s">
        <v>511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0</v>
      </c>
      <c r="CE226" s="1">
        <v>0</v>
      </c>
      <c r="CF226" s="1">
        <v>0</v>
      </c>
      <c r="CG226" s="1">
        <v>0</v>
      </c>
      <c r="CH226" s="1">
        <v>0</v>
      </c>
      <c r="CI226" s="1">
        <v>0</v>
      </c>
      <c r="CJ226" s="1">
        <v>0</v>
      </c>
      <c r="CK226" s="1">
        <v>0</v>
      </c>
      <c r="CL226" s="1">
        <v>0</v>
      </c>
      <c r="CM226" s="1">
        <v>0</v>
      </c>
      <c r="CN226" s="1">
        <v>0</v>
      </c>
      <c r="CO226" s="1">
        <v>0</v>
      </c>
      <c r="CP226" s="1">
        <v>0</v>
      </c>
      <c r="CQ226" s="1">
        <v>0</v>
      </c>
      <c r="CR226" s="1">
        <v>0</v>
      </c>
      <c r="CS226" s="1">
        <v>0</v>
      </c>
      <c r="CT226" s="1">
        <v>0</v>
      </c>
      <c r="CU226" s="1">
        <v>0</v>
      </c>
      <c r="CW226" s="1">
        <v>0</v>
      </c>
      <c r="CX226" s="1">
        <v>0</v>
      </c>
      <c r="CY226" s="1">
        <v>0</v>
      </c>
      <c r="CZ226" s="1">
        <v>0</v>
      </c>
      <c r="DA226" s="1">
        <v>0</v>
      </c>
      <c r="DB226" s="1">
        <v>0</v>
      </c>
      <c r="DC226" s="1">
        <v>0</v>
      </c>
      <c r="DD226" s="1">
        <v>0</v>
      </c>
      <c r="DE226" s="1">
        <v>0</v>
      </c>
      <c r="DF226" s="1">
        <v>0</v>
      </c>
      <c r="DG226" s="1">
        <v>0</v>
      </c>
      <c r="DH226" s="1">
        <v>0</v>
      </c>
      <c r="DI226" s="1">
        <v>0</v>
      </c>
      <c r="DJ226" s="1">
        <v>0</v>
      </c>
      <c r="DK226" s="1">
        <v>0</v>
      </c>
      <c r="DL226" s="1">
        <v>0</v>
      </c>
      <c r="DM226" s="1">
        <v>0</v>
      </c>
      <c r="DN226" s="1">
        <v>0</v>
      </c>
      <c r="DO226" s="1">
        <v>0</v>
      </c>
      <c r="DP226" s="1">
        <v>0</v>
      </c>
      <c r="DQ226" s="1">
        <v>0</v>
      </c>
      <c r="DR226" s="1">
        <v>0</v>
      </c>
      <c r="DV226" s="1">
        <v>0</v>
      </c>
      <c r="DW226" s="1">
        <v>0</v>
      </c>
      <c r="DX226" s="1" t="s">
        <v>511</v>
      </c>
    </row>
    <row r="227" spans="1:128" x14ac:dyDescent="0.2">
      <c r="A227" s="2" t="s">
        <v>512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">
        <v>0</v>
      </c>
      <c r="BW227" s="1">
        <v>0</v>
      </c>
      <c r="BX227" s="1">
        <v>0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0</v>
      </c>
      <c r="CG227" s="1">
        <v>0</v>
      </c>
      <c r="CH227" s="1">
        <v>0</v>
      </c>
      <c r="CI227" s="1">
        <v>0</v>
      </c>
      <c r="CJ227" s="1">
        <v>0</v>
      </c>
      <c r="CK227" s="1">
        <v>0</v>
      </c>
      <c r="CL227" s="1">
        <v>0</v>
      </c>
      <c r="CM227" s="1">
        <v>0</v>
      </c>
      <c r="CN227" s="1">
        <v>0</v>
      </c>
      <c r="CO227" s="1">
        <v>0</v>
      </c>
      <c r="CP227" s="1">
        <v>0</v>
      </c>
      <c r="CQ227" s="1">
        <v>0</v>
      </c>
      <c r="CR227" s="1">
        <v>0</v>
      </c>
      <c r="CS227" s="1">
        <v>0</v>
      </c>
      <c r="CT227" s="1">
        <v>0</v>
      </c>
      <c r="CU227" s="1">
        <v>0</v>
      </c>
      <c r="CW227" s="1">
        <v>0</v>
      </c>
      <c r="CX227" s="1">
        <v>0</v>
      </c>
      <c r="CY227" s="1">
        <v>0</v>
      </c>
      <c r="CZ227" s="1">
        <v>0</v>
      </c>
      <c r="DA227" s="1">
        <v>0</v>
      </c>
      <c r="DB227" s="1">
        <v>0</v>
      </c>
      <c r="DC227" s="1">
        <v>0</v>
      </c>
      <c r="DD227" s="1">
        <v>0</v>
      </c>
      <c r="DE227" s="1">
        <v>0</v>
      </c>
      <c r="DF227" s="1">
        <v>0</v>
      </c>
      <c r="DG227" s="1">
        <v>0</v>
      </c>
      <c r="DH227" s="1">
        <v>0</v>
      </c>
      <c r="DI227" s="1">
        <v>0</v>
      </c>
      <c r="DJ227" s="1">
        <v>0</v>
      </c>
      <c r="DK227" s="1">
        <v>0</v>
      </c>
      <c r="DL227" s="1">
        <v>0</v>
      </c>
      <c r="DM227" s="1">
        <v>0</v>
      </c>
      <c r="DN227" s="1">
        <v>0</v>
      </c>
      <c r="DO227" s="1">
        <v>0</v>
      </c>
      <c r="DP227" s="1">
        <v>0</v>
      </c>
      <c r="DQ227" s="1">
        <v>0</v>
      </c>
      <c r="DR227" s="1">
        <v>0</v>
      </c>
      <c r="DV227" s="1">
        <v>0</v>
      </c>
      <c r="DW227" s="1">
        <v>0</v>
      </c>
      <c r="DX227" s="1" t="s">
        <v>512</v>
      </c>
    </row>
    <row r="228" spans="1:128" x14ac:dyDescent="0.2">
      <c r="A228" s="2" t="s">
        <v>513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0</v>
      </c>
      <c r="BQ228" s="1">
        <v>0</v>
      </c>
      <c r="BR228" s="1">
        <v>0</v>
      </c>
      <c r="BS228" s="1">
        <v>0</v>
      </c>
      <c r="BT228" s="1">
        <v>0</v>
      </c>
      <c r="BU228" s="1">
        <v>0</v>
      </c>
      <c r="BV228" s="1">
        <v>0</v>
      </c>
      <c r="BW228" s="1">
        <v>0</v>
      </c>
      <c r="BX228" s="1">
        <v>0</v>
      </c>
      <c r="BY228" s="1">
        <v>0</v>
      </c>
      <c r="BZ228" s="1">
        <v>0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0</v>
      </c>
      <c r="CG228" s="1">
        <v>0</v>
      </c>
      <c r="CH228" s="1">
        <v>0</v>
      </c>
      <c r="CI228" s="1">
        <v>0</v>
      </c>
      <c r="CJ228" s="1">
        <v>0</v>
      </c>
      <c r="CK228" s="1">
        <v>0</v>
      </c>
      <c r="CL228" s="1">
        <v>0</v>
      </c>
      <c r="CM228" s="1">
        <v>0</v>
      </c>
      <c r="CN228" s="1">
        <v>0</v>
      </c>
      <c r="CO228" s="1">
        <v>0</v>
      </c>
      <c r="CP228" s="1">
        <v>0</v>
      </c>
      <c r="CQ228" s="1">
        <v>0</v>
      </c>
      <c r="CR228" s="1">
        <v>0</v>
      </c>
      <c r="CS228" s="1">
        <v>0</v>
      </c>
      <c r="CT228" s="1">
        <v>0</v>
      </c>
      <c r="CU228" s="1">
        <v>0</v>
      </c>
      <c r="CW228" s="1">
        <v>0</v>
      </c>
      <c r="CX228" s="1">
        <v>0</v>
      </c>
      <c r="CY228" s="1">
        <v>0</v>
      </c>
      <c r="CZ228" s="1">
        <v>0</v>
      </c>
      <c r="DA228" s="1">
        <v>0</v>
      </c>
      <c r="DB228" s="1">
        <v>0</v>
      </c>
      <c r="DC228" s="1">
        <v>0</v>
      </c>
      <c r="DD228" s="1">
        <v>0</v>
      </c>
      <c r="DE228" s="1">
        <v>0</v>
      </c>
      <c r="DF228" s="1">
        <v>0</v>
      </c>
      <c r="DG228" s="1">
        <v>0</v>
      </c>
      <c r="DH228" s="1">
        <v>0</v>
      </c>
      <c r="DI228" s="1">
        <v>0</v>
      </c>
      <c r="DJ228" s="1">
        <v>0</v>
      </c>
      <c r="DK228" s="1">
        <v>0</v>
      </c>
      <c r="DL228" s="1">
        <v>0</v>
      </c>
      <c r="DM228" s="1">
        <v>0</v>
      </c>
      <c r="DN228" s="1">
        <v>0</v>
      </c>
      <c r="DO228" s="1">
        <v>0</v>
      </c>
      <c r="DP228" s="1">
        <v>0</v>
      </c>
      <c r="DQ228" s="1">
        <v>0</v>
      </c>
      <c r="DR228" s="1">
        <v>0</v>
      </c>
      <c r="DV228" s="1">
        <v>0</v>
      </c>
      <c r="DW228" s="1">
        <v>0</v>
      </c>
      <c r="DX228" s="1" t="s">
        <v>513</v>
      </c>
    </row>
    <row r="229" spans="1:128" x14ac:dyDescent="0.2">
      <c r="A229" s="2" t="s">
        <v>514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>
        <v>0</v>
      </c>
      <c r="BV229" s="1">
        <v>0</v>
      </c>
      <c r="BW229" s="1">
        <v>0</v>
      </c>
      <c r="BX229" s="1">
        <v>0</v>
      </c>
      <c r="BY229" s="1">
        <v>0</v>
      </c>
      <c r="BZ229" s="1">
        <v>0</v>
      </c>
      <c r="CA229" s="1">
        <v>0</v>
      </c>
      <c r="CB229" s="1">
        <v>0</v>
      </c>
      <c r="CC229" s="1">
        <v>0</v>
      </c>
      <c r="CD229" s="1">
        <v>0</v>
      </c>
      <c r="CE229" s="1">
        <v>0</v>
      </c>
      <c r="CF229" s="1">
        <v>0</v>
      </c>
      <c r="CG229" s="1">
        <v>0</v>
      </c>
      <c r="CH229" s="1">
        <v>0</v>
      </c>
      <c r="CI229" s="1">
        <v>0</v>
      </c>
      <c r="CJ229" s="1">
        <v>0</v>
      </c>
      <c r="CK229" s="1">
        <v>0</v>
      </c>
      <c r="CL229" s="1">
        <v>0</v>
      </c>
      <c r="CM229" s="1">
        <v>0</v>
      </c>
      <c r="CN229" s="1">
        <v>0</v>
      </c>
      <c r="CO229" s="1">
        <v>0</v>
      </c>
      <c r="CP229" s="1">
        <v>0</v>
      </c>
      <c r="CQ229" s="1">
        <v>0</v>
      </c>
      <c r="CR229" s="1">
        <v>0</v>
      </c>
      <c r="CS229" s="1">
        <v>0</v>
      </c>
      <c r="CT229" s="1">
        <v>0</v>
      </c>
      <c r="CU229" s="1">
        <v>0</v>
      </c>
      <c r="CW229" s="1">
        <v>0</v>
      </c>
      <c r="CX229" s="1">
        <v>0</v>
      </c>
      <c r="CY229" s="1">
        <v>0</v>
      </c>
      <c r="CZ229" s="1">
        <v>0</v>
      </c>
      <c r="DA229" s="1">
        <v>0</v>
      </c>
      <c r="DB229" s="1">
        <v>0</v>
      </c>
      <c r="DC229" s="1">
        <v>0</v>
      </c>
      <c r="DD229" s="1">
        <v>0</v>
      </c>
      <c r="DE229" s="1">
        <v>0</v>
      </c>
      <c r="DF229" s="1">
        <v>0</v>
      </c>
      <c r="DG229" s="1">
        <v>0</v>
      </c>
      <c r="DH229" s="1">
        <v>0</v>
      </c>
      <c r="DI229" s="1">
        <v>0</v>
      </c>
      <c r="DJ229" s="1">
        <v>0</v>
      </c>
      <c r="DK229" s="1">
        <v>0</v>
      </c>
      <c r="DL229" s="1">
        <v>0</v>
      </c>
      <c r="DM229" s="1">
        <v>0</v>
      </c>
      <c r="DN229" s="1">
        <v>0</v>
      </c>
      <c r="DO229" s="1">
        <v>0</v>
      </c>
      <c r="DP229" s="1">
        <v>0</v>
      </c>
      <c r="DQ229" s="1">
        <v>0</v>
      </c>
      <c r="DR229" s="1">
        <v>0</v>
      </c>
      <c r="DV229" s="1">
        <v>0</v>
      </c>
      <c r="DW229" s="1">
        <v>0</v>
      </c>
      <c r="DX229" s="1" t="s">
        <v>514</v>
      </c>
    </row>
    <row r="230" spans="1:128" x14ac:dyDescent="0.2">
      <c r="A230" s="2"/>
    </row>
    <row r="231" spans="1:128" x14ac:dyDescent="0.2">
      <c r="A231" s="2" t="s">
        <v>515</v>
      </c>
    </row>
    <row r="232" spans="1:128" x14ac:dyDescent="0.2">
      <c r="A232" s="2" t="s">
        <v>516</v>
      </c>
      <c r="B232" s="1">
        <v>2033.646</v>
      </c>
      <c r="C232" s="1">
        <v>108.629</v>
      </c>
      <c r="D232" s="1">
        <v>876.29200000000003</v>
      </c>
      <c r="E232" s="1">
        <v>163.47999999999999</v>
      </c>
      <c r="F232" s="1">
        <v>929.44</v>
      </c>
      <c r="G232" s="1">
        <v>108</v>
      </c>
      <c r="H232" s="1">
        <v>346.32</v>
      </c>
      <c r="I232" s="1">
        <v>160.392</v>
      </c>
      <c r="J232" s="1">
        <v>521.91999999999996</v>
      </c>
      <c r="K232" s="1">
        <v>184.86799999999999</v>
      </c>
      <c r="L232" s="1">
        <v>246.72800000000001</v>
      </c>
      <c r="M232" s="1">
        <v>0</v>
      </c>
      <c r="N232" s="1">
        <v>461.76</v>
      </c>
      <c r="O232" s="1">
        <v>242.72</v>
      </c>
      <c r="P232" s="1">
        <v>219.04</v>
      </c>
      <c r="Q232" s="1">
        <v>960.96</v>
      </c>
      <c r="R232" s="1">
        <v>0</v>
      </c>
      <c r="S232" s="1">
        <v>10450.719999999999</v>
      </c>
      <c r="T232" s="1">
        <v>72.400000000000006</v>
      </c>
      <c r="U232" s="1">
        <v>534</v>
      </c>
      <c r="V232" s="1">
        <v>313.2</v>
      </c>
      <c r="W232" s="1">
        <v>49.2</v>
      </c>
      <c r="X232" s="1">
        <v>228</v>
      </c>
      <c r="Y232" s="1">
        <v>1578.42</v>
      </c>
      <c r="Z232" s="1">
        <v>99.9</v>
      </c>
      <c r="AA232" s="1">
        <v>1748</v>
      </c>
      <c r="AB232" s="1">
        <v>360.12</v>
      </c>
      <c r="AC232" s="1">
        <v>112.8</v>
      </c>
      <c r="AD232" s="1">
        <v>522</v>
      </c>
      <c r="AE232" s="1">
        <v>122.4</v>
      </c>
      <c r="AF232" s="1">
        <v>262.08</v>
      </c>
      <c r="AG232" s="1">
        <v>536.76</v>
      </c>
      <c r="AH232" s="1">
        <v>85.12</v>
      </c>
      <c r="AI232" s="1">
        <v>10588.8</v>
      </c>
      <c r="AJ232" s="1">
        <v>0</v>
      </c>
      <c r="AK232" s="1">
        <v>1152</v>
      </c>
      <c r="AL232" s="1">
        <v>426.88</v>
      </c>
      <c r="AM232" s="1">
        <v>2560.1999999999998</v>
      </c>
      <c r="AN232" s="1">
        <v>108</v>
      </c>
      <c r="AO232" s="1">
        <v>4704</v>
      </c>
      <c r="AP232" s="1">
        <v>27.6</v>
      </c>
      <c r="AQ232" s="1">
        <v>1048.8</v>
      </c>
      <c r="AR232" s="1">
        <v>330.46</v>
      </c>
      <c r="AS232" s="1">
        <v>86.75</v>
      </c>
      <c r="AT232" s="1">
        <v>51.255000000000003</v>
      </c>
      <c r="AU232" s="1">
        <v>22.13</v>
      </c>
      <c r="AV232" s="1">
        <v>0</v>
      </c>
      <c r="AW232" s="1">
        <v>0</v>
      </c>
      <c r="AX232" s="1">
        <v>14</v>
      </c>
      <c r="AY232" s="1">
        <v>1390.875</v>
      </c>
      <c r="AZ232" s="1">
        <v>414</v>
      </c>
      <c r="BA232" s="1">
        <v>521</v>
      </c>
      <c r="BB232" s="1">
        <v>900</v>
      </c>
      <c r="BC232" s="1">
        <v>72</v>
      </c>
      <c r="BD232" s="1">
        <v>474</v>
      </c>
      <c r="BE232" s="1">
        <v>135</v>
      </c>
      <c r="BF232" s="1">
        <v>33.6</v>
      </c>
      <c r="BG232" s="1">
        <v>115.2</v>
      </c>
      <c r="BH232" s="1">
        <v>128.4</v>
      </c>
      <c r="BI232" s="1">
        <v>93</v>
      </c>
      <c r="BJ232" s="1">
        <v>260</v>
      </c>
      <c r="BK232" s="1">
        <v>38</v>
      </c>
      <c r="BL232" s="1">
        <v>47.2</v>
      </c>
      <c r="BM232" s="1">
        <v>7155</v>
      </c>
      <c r="BN232" s="1">
        <v>101.875</v>
      </c>
      <c r="BO232" s="1">
        <v>2332.8000000000002</v>
      </c>
      <c r="BP232" s="1">
        <v>137.6</v>
      </c>
      <c r="BQ232" s="1">
        <v>129</v>
      </c>
      <c r="BR232" s="1">
        <v>129.6</v>
      </c>
      <c r="BS232" s="1">
        <v>39</v>
      </c>
      <c r="BT232" s="1">
        <v>288</v>
      </c>
      <c r="BU232" s="1">
        <v>272.39999999999998</v>
      </c>
      <c r="BV232" s="1">
        <v>522</v>
      </c>
      <c r="BW232" s="1">
        <v>1810.25</v>
      </c>
      <c r="BX232" s="1">
        <v>759</v>
      </c>
      <c r="BY232" s="1">
        <v>128.4</v>
      </c>
      <c r="BZ232" s="1">
        <v>110.16</v>
      </c>
      <c r="CA232" s="1">
        <v>84.84</v>
      </c>
      <c r="CB232" s="1">
        <v>95.4</v>
      </c>
      <c r="CC232" s="1">
        <v>0</v>
      </c>
      <c r="CD232" s="1">
        <v>9060</v>
      </c>
      <c r="CE232" s="1">
        <v>5958</v>
      </c>
      <c r="CF232" s="1">
        <v>264</v>
      </c>
      <c r="CG232" s="1">
        <v>810</v>
      </c>
      <c r="CH232" s="1">
        <v>451.5</v>
      </c>
      <c r="CI232" s="1">
        <v>166.8</v>
      </c>
      <c r="CJ232" s="1">
        <v>62.4</v>
      </c>
      <c r="CK232" s="1">
        <v>0</v>
      </c>
      <c r="CL232" s="1">
        <v>8414.7999999999993</v>
      </c>
      <c r="CM232" s="1">
        <v>615.20000000000005</v>
      </c>
      <c r="CN232" s="1">
        <v>157.6</v>
      </c>
      <c r="CO232" s="1">
        <v>46.5</v>
      </c>
      <c r="CP232" s="1">
        <v>434</v>
      </c>
      <c r="CQ232" s="1">
        <v>171</v>
      </c>
      <c r="CR232" s="1">
        <v>981</v>
      </c>
      <c r="CS232" s="1">
        <v>66</v>
      </c>
      <c r="CT232" s="1">
        <v>573.20000000000005</v>
      </c>
      <c r="CU232" s="1">
        <v>928.8</v>
      </c>
      <c r="CV232" s="1">
        <v>384</v>
      </c>
      <c r="CW232" s="1">
        <v>1304.6400000000001</v>
      </c>
      <c r="CX232" s="1">
        <v>43.2</v>
      </c>
      <c r="CY232" s="1">
        <v>613.79999999999995</v>
      </c>
      <c r="CZ232" s="1">
        <v>196.38</v>
      </c>
      <c r="DA232" s="1">
        <v>2983.75</v>
      </c>
      <c r="DB232" s="1">
        <v>2974.5</v>
      </c>
      <c r="DC232" s="1">
        <v>4176</v>
      </c>
      <c r="DD232" s="1">
        <v>970.5</v>
      </c>
      <c r="DE232" s="1">
        <v>145.19999999999999</v>
      </c>
      <c r="DF232" s="1">
        <v>1035</v>
      </c>
      <c r="DG232" s="1">
        <v>36</v>
      </c>
      <c r="DH232" s="1">
        <v>1188</v>
      </c>
      <c r="DI232" s="1">
        <v>880</v>
      </c>
      <c r="DJ232" s="1">
        <v>889</v>
      </c>
      <c r="DK232" s="1">
        <v>1116</v>
      </c>
      <c r="DL232" s="1">
        <v>304</v>
      </c>
      <c r="DM232" s="1">
        <v>215</v>
      </c>
      <c r="DN232" s="1">
        <v>339</v>
      </c>
      <c r="DO232" s="1">
        <v>396</v>
      </c>
      <c r="DP232" s="1">
        <v>672</v>
      </c>
      <c r="DW232" s="1">
        <v>114500.56</v>
      </c>
      <c r="DX232" s="1" t="s">
        <v>516</v>
      </c>
    </row>
    <row r="233" spans="1:128" x14ac:dyDescent="0.2">
      <c r="A233" s="2" t="s">
        <v>517</v>
      </c>
      <c r="B233" s="1">
        <v>1644.4380000000001</v>
      </c>
      <c r="C233" s="1">
        <v>187.63399999999999</v>
      </c>
      <c r="D233" s="1">
        <v>1645.6220000000001</v>
      </c>
      <c r="E233" s="1">
        <v>201.744</v>
      </c>
      <c r="F233" s="1">
        <v>1098.1600000000001</v>
      </c>
      <c r="G233" s="1">
        <v>48</v>
      </c>
      <c r="H233" s="1">
        <v>642.32000000000005</v>
      </c>
      <c r="I233" s="1">
        <v>41.65</v>
      </c>
      <c r="J233" s="1">
        <v>904.96</v>
      </c>
      <c r="K233" s="1">
        <v>24.286000000000001</v>
      </c>
      <c r="L233" s="1">
        <v>163.554</v>
      </c>
      <c r="M233" s="1">
        <v>0</v>
      </c>
      <c r="N233" s="1">
        <v>837.68</v>
      </c>
      <c r="O233" s="1">
        <v>257.52</v>
      </c>
      <c r="P233" s="1">
        <v>444</v>
      </c>
      <c r="Q233" s="1">
        <v>300.16000000000003</v>
      </c>
      <c r="R233" s="1">
        <v>408</v>
      </c>
      <c r="S233" s="1">
        <v>24572.799999999999</v>
      </c>
      <c r="T233" s="1">
        <v>246.6</v>
      </c>
      <c r="U233" s="1">
        <v>3339.6</v>
      </c>
      <c r="V233" s="1">
        <v>357.6</v>
      </c>
      <c r="W233" s="1">
        <v>147.6</v>
      </c>
      <c r="X233" s="1">
        <v>540</v>
      </c>
      <c r="Y233" s="1">
        <v>1514.04</v>
      </c>
      <c r="Z233" s="1">
        <v>31.08</v>
      </c>
      <c r="AA233" s="1">
        <v>2439.84</v>
      </c>
      <c r="AB233" s="1">
        <v>1422.48</v>
      </c>
      <c r="AC233" s="1">
        <v>128.4</v>
      </c>
      <c r="AD233" s="1">
        <v>1168.8</v>
      </c>
      <c r="AE233" s="1">
        <v>205.2</v>
      </c>
      <c r="AF233" s="1">
        <v>589.12</v>
      </c>
      <c r="AG233" s="1">
        <v>1340.64</v>
      </c>
      <c r="AH233" s="1">
        <v>183.68</v>
      </c>
      <c r="AI233" s="1">
        <v>1315.2</v>
      </c>
      <c r="AJ233" s="1">
        <v>0</v>
      </c>
      <c r="AK233" s="1">
        <v>710.4</v>
      </c>
      <c r="AL233" s="1">
        <v>463.68</v>
      </c>
      <c r="AM233" s="1">
        <v>9955.6</v>
      </c>
      <c r="AN233" s="1">
        <v>216</v>
      </c>
      <c r="AO233" s="1">
        <v>660</v>
      </c>
      <c r="AP233" s="1">
        <v>42</v>
      </c>
      <c r="AQ233" s="1">
        <v>846.4</v>
      </c>
      <c r="AR233" s="1">
        <v>365.04</v>
      </c>
      <c r="AS233" s="1">
        <v>71.165000000000006</v>
      </c>
      <c r="AT233" s="1">
        <v>108.97</v>
      </c>
      <c r="AU233" s="1">
        <v>28.518000000000001</v>
      </c>
      <c r="AV233" s="1">
        <v>0</v>
      </c>
      <c r="AW233" s="1">
        <v>0</v>
      </c>
      <c r="AX233" s="1">
        <v>0</v>
      </c>
      <c r="AY233" s="1">
        <v>2213.5</v>
      </c>
      <c r="AZ233" s="1">
        <v>686</v>
      </c>
      <c r="BA233" s="1">
        <v>644</v>
      </c>
      <c r="BB233" s="1">
        <v>1240</v>
      </c>
      <c r="BC233" s="1">
        <v>252</v>
      </c>
      <c r="BD233" s="1">
        <v>898.5</v>
      </c>
      <c r="BE233" s="1">
        <v>154.5</v>
      </c>
      <c r="BF233" s="1">
        <v>37.6</v>
      </c>
      <c r="BG233" s="1">
        <v>634.4</v>
      </c>
      <c r="BH233" s="1">
        <v>501.6</v>
      </c>
      <c r="BI233" s="1">
        <v>227</v>
      </c>
      <c r="BJ233" s="1">
        <v>842</v>
      </c>
      <c r="BK233" s="1">
        <v>128</v>
      </c>
      <c r="BL233" s="1">
        <v>155.19999999999999</v>
      </c>
      <c r="BM233" s="1">
        <v>5575</v>
      </c>
      <c r="BN233" s="1">
        <v>244.5</v>
      </c>
      <c r="BO233" s="1">
        <v>4327.2</v>
      </c>
      <c r="BP233" s="1">
        <v>720</v>
      </c>
      <c r="BQ233" s="1">
        <v>181.5</v>
      </c>
      <c r="BR233" s="1">
        <v>680.4</v>
      </c>
      <c r="BS233" s="1">
        <v>246</v>
      </c>
      <c r="BT233" s="1">
        <v>1132</v>
      </c>
      <c r="BU233" s="1">
        <v>596.4</v>
      </c>
      <c r="BV233" s="1">
        <v>1072.5</v>
      </c>
      <c r="BW233" s="1">
        <v>1844.5</v>
      </c>
      <c r="BX233" s="1">
        <v>432</v>
      </c>
      <c r="BY233" s="1">
        <v>657.6</v>
      </c>
      <c r="BZ233" s="1">
        <v>178.2</v>
      </c>
      <c r="CA233" s="1">
        <v>69.72</v>
      </c>
      <c r="CB233" s="1">
        <v>232.2</v>
      </c>
      <c r="CC233" s="1">
        <v>0</v>
      </c>
      <c r="CD233" s="1">
        <v>11319</v>
      </c>
      <c r="CE233" s="1">
        <v>8599.2000000000007</v>
      </c>
      <c r="CF233" s="1">
        <v>0</v>
      </c>
      <c r="CG233" s="1">
        <v>2412.7199999999998</v>
      </c>
      <c r="CH233" s="1">
        <v>1248</v>
      </c>
      <c r="CI233" s="1">
        <v>301.2</v>
      </c>
      <c r="CJ233" s="1">
        <v>294</v>
      </c>
      <c r="CK233" s="1">
        <v>276</v>
      </c>
      <c r="CL233" s="1">
        <v>15789.6</v>
      </c>
      <c r="CM233" s="1">
        <v>500.4</v>
      </c>
      <c r="CN233" s="1">
        <v>162</v>
      </c>
      <c r="CO233" s="1">
        <v>67.5</v>
      </c>
      <c r="CP233" s="1">
        <v>369</v>
      </c>
      <c r="CQ233" s="1">
        <v>142.5</v>
      </c>
      <c r="CR233" s="1">
        <v>2155</v>
      </c>
      <c r="CS233" s="1">
        <v>244.8</v>
      </c>
      <c r="CT233" s="1">
        <v>3010.8</v>
      </c>
      <c r="CU233" s="1">
        <v>2511</v>
      </c>
      <c r="CV233" s="1">
        <v>0</v>
      </c>
      <c r="CW233" s="1">
        <v>941.76</v>
      </c>
      <c r="CX233" s="1">
        <v>86.4</v>
      </c>
      <c r="CY233" s="1">
        <v>988.2</v>
      </c>
      <c r="CZ233" s="1">
        <v>461.88</v>
      </c>
      <c r="DA233" s="1">
        <v>1501</v>
      </c>
      <c r="DB233" s="1">
        <v>7584</v>
      </c>
      <c r="DC233" s="1">
        <v>4077</v>
      </c>
      <c r="DD233" s="1">
        <v>1809</v>
      </c>
      <c r="DE233" s="1">
        <v>326.39999999999998</v>
      </c>
      <c r="DF233" s="1">
        <v>1417.5</v>
      </c>
      <c r="DG233" s="1">
        <v>57</v>
      </c>
      <c r="DH233" s="1">
        <v>2130</v>
      </c>
      <c r="DI233" s="1">
        <v>728.4</v>
      </c>
      <c r="DJ233" s="1">
        <v>917.5</v>
      </c>
      <c r="DK233" s="1">
        <v>874</v>
      </c>
      <c r="DL233" s="1">
        <v>285</v>
      </c>
      <c r="DM233" s="1">
        <v>129</v>
      </c>
      <c r="DN233" s="1">
        <v>60</v>
      </c>
      <c r="DO233" s="1">
        <v>48</v>
      </c>
      <c r="DP233" s="1">
        <v>606</v>
      </c>
      <c r="DW233" s="1">
        <v>163094.96100000001</v>
      </c>
      <c r="DX233" s="1" t="s">
        <v>517</v>
      </c>
    </row>
    <row r="234" spans="1:128" x14ac:dyDescent="0.2">
      <c r="A234" s="2" t="s">
        <v>518</v>
      </c>
      <c r="B234" s="1">
        <v>1744.134</v>
      </c>
      <c r="C234" s="1">
        <v>106.45</v>
      </c>
      <c r="D234" s="1">
        <v>1970.7070000000001</v>
      </c>
      <c r="E234" s="1">
        <v>319.86200000000002</v>
      </c>
      <c r="F234" s="1">
        <v>1435.6</v>
      </c>
      <c r="G234" s="1">
        <v>72</v>
      </c>
      <c r="H234" s="1">
        <v>358.16</v>
      </c>
      <c r="I234" s="1">
        <v>389.34199999999998</v>
      </c>
      <c r="J234" s="1">
        <v>1989.4</v>
      </c>
      <c r="K234" s="1">
        <v>211.31200000000001</v>
      </c>
      <c r="L234" s="1">
        <v>385.99799999999999</v>
      </c>
      <c r="M234" s="1">
        <v>0</v>
      </c>
      <c r="N234" s="1">
        <v>953.12</v>
      </c>
      <c r="O234" s="1">
        <v>287.12</v>
      </c>
      <c r="P234" s="1">
        <v>544.64</v>
      </c>
      <c r="Q234" s="1">
        <v>638.4</v>
      </c>
      <c r="R234" s="1">
        <v>407.84</v>
      </c>
      <c r="S234" s="1">
        <v>19313.560000000001</v>
      </c>
      <c r="T234" s="1">
        <v>225</v>
      </c>
      <c r="U234" s="1">
        <v>1502.4</v>
      </c>
      <c r="V234" s="1">
        <v>1020</v>
      </c>
      <c r="W234" s="1">
        <v>56.4</v>
      </c>
      <c r="X234" s="1">
        <v>816</v>
      </c>
      <c r="Y234" s="1">
        <v>2044.62</v>
      </c>
      <c r="Z234" s="1">
        <v>15.54</v>
      </c>
      <c r="AA234" s="1">
        <v>2325.7600000000002</v>
      </c>
      <c r="AB234" s="1">
        <v>413.76</v>
      </c>
      <c r="AC234" s="1">
        <v>206.28</v>
      </c>
      <c r="AD234" s="1">
        <v>1596</v>
      </c>
      <c r="AE234" s="1">
        <v>93.6</v>
      </c>
      <c r="AF234" s="1">
        <v>418.88</v>
      </c>
      <c r="AG234" s="1">
        <v>2764.16</v>
      </c>
      <c r="AH234" s="1">
        <v>239.68</v>
      </c>
      <c r="AI234" s="1">
        <v>3302.4</v>
      </c>
      <c r="AJ234" s="1">
        <v>0</v>
      </c>
      <c r="AK234" s="1">
        <v>768</v>
      </c>
      <c r="AL234" s="1">
        <v>515.20000000000005</v>
      </c>
      <c r="AM234" s="1">
        <v>8688.7999999999993</v>
      </c>
      <c r="AN234" s="1">
        <v>0</v>
      </c>
      <c r="AO234" s="1">
        <v>756</v>
      </c>
      <c r="AP234" s="1">
        <v>68.400000000000006</v>
      </c>
      <c r="AQ234" s="1">
        <v>1260.4000000000001</v>
      </c>
      <c r="AR234" s="1">
        <v>509.6</v>
      </c>
      <c r="AS234" s="1">
        <v>58.72</v>
      </c>
      <c r="AT234" s="1">
        <v>70.635000000000005</v>
      </c>
      <c r="AU234" s="1">
        <v>29.535</v>
      </c>
      <c r="AV234" s="1">
        <v>0</v>
      </c>
      <c r="AW234" s="1">
        <v>0</v>
      </c>
      <c r="AX234" s="1">
        <v>0</v>
      </c>
      <c r="AY234" s="1">
        <v>2330</v>
      </c>
      <c r="AZ234" s="1">
        <v>679</v>
      </c>
      <c r="BA234" s="1">
        <v>999</v>
      </c>
      <c r="BB234" s="1">
        <v>2853.6</v>
      </c>
      <c r="BC234" s="1">
        <v>192</v>
      </c>
      <c r="BD234" s="1">
        <v>798</v>
      </c>
      <c r="BE234" s="1">
        <v>204</v>
      </c>
      <c r="BF234" s="1">
        <v>319.2</v>
      </c>
      <c r="BG234" s="1">
        <v>288</v>
      </c>
      <c r="BH234" s="1">
        <v>274.8</v>
      </c>
      <c r="BI234" s="1">
        <v>131</v>
      </c>
      <c r="BJ234" s="1">
        <v>1030</v>
      </c>
      <c r="BK234" s="1">
        <v>89</v>
      </c>
      <c r="BL234" s="1">
        <v>139.4</v>
      </c>
      <c r="BM234" s="1">
        <v>5328</v>
      </c>
      <c r="BN234" s="1">
        <v>161</v>
      </c>
      <c r="BO234" s="1">
        <v>5728</v>
      </c>
      <c r="BP234" s="1">
        <v>125.6</v>
      </c>
      <c r="BQ234" s="1">
        <v>192</v>
      </c>
      <c r="BR234" s="1">
        <v>391.2</v>
      </c>
      <c r="BS234" s="1">
        <v>123</v>
      </c>
      <c r="BT234" s="1">
        <v>384</v>
      </c>
      <c r="BU234" s="1">
        <v>277.2</v>
      </c>
      <c r="BV234" s="1">
        <v>652.5</v>
      </c>
      <c r="BW234" s="1">
        <v>1961.25</v>
      </c>
      <c r="BX234" s="1">
        <v>354</v>
      </c>
      <c r="BY234" s="1">
        <v>770.4</v>
      </c>
      <c r="BZ234" s="1">
        <v>243</v>
      </c>
      <c r="CA234" s="1">
        <v>152.88</v>
      </c>
      <c r="CB234" s="1">
        <v>133.19999999999999</v>
      </c>
      <c r="CC234" s="1">
        <v>0</v>
      </c>
      <c r="CD234" s="1">
        <v>13143</v>
      </c>
      <c r="CE234" s="1">
        <v>7220.4</v>
      </c>
      <c r="CF234" s="1">
        <v>192</v>
      </c>
      <c r="CG234" s="1">
        <v>3234.6</v>
      </c>
      <c r="CH234" s="1">
        <v>733.5</v>
      </c>
      <c r="CI234" s="1">
        <v>142.80000000000001</v>
      </c>
      <c r="CJ234" s="1">
        <v>120</v>
      </c>
      <c r="CK234" s="1">
        <v>288</v>
      </c>
      <c r="CL234" s="1">
        <v>12616.6</v>
      </c>
      <c r="CM234" s="1">
        <v>459</v>
      </c>
      <c r="CN234" s="1">
        <v>255</v>
      </c>
      <c r="CO234" s="1">
        <v>16.5</v>
      </c>
      <c r="CP234" s="1">
        <v>429</v>
      </c>
      <c r="CQ234" s="1">
        <v>111</v>
      </c>
      <c r="CR234" s="1">
        <v>3219</v>
      </c>
      <c r="CS234" s="1">
        <v>165.6</v>
      </c>
      <c r="CT234" s="1">
        <v>237.8</v>
      </c>
      <c r="CU234" s="1">
        <v>3164.4</v>
      </c>
      <c r="CV234" s="1">
        <v>0</v>
      </c>
      <c r="CW234" s="1">
        <v>1422.36</v>
      </c>
      <c r="CX234" s="1">
        <v>0</v>
      </c>
      <c r="CY234" s="1">
        <v>706.32</v>
      </c>
      <c r="CZ234" s="1">
        <v>284.39999999999998</v>
      </c>
      <c r="DA234" s="1">
        <v>2036</v>
      </c>
      <c r="DB234" s="1">
        <v>6696</v>
      </c>
      <c r="DC234" s="1">
        <v>3597</v>
      </c>
      <c r="DD234" s="1">
        <v>1255.5</v>
      </c>
      <c r="DE234" s="1">
        <v>145.19999999999999</v>
      </c>
      <c r="DF234" s="1">
        <v>2512.5</v>
      </c>
      <c r="DG234" s="1">
        <v>18</v>
      </c>
      <c r="DH234" s="1">
        <v>3738</v>
      </c>
      <c r="DI234" s="1">
        <v>939</v>
      </c>
      <c r="DJ234" s="1">
        <v>747</v>
      </c>
      <c r="DK234" s="1">
        <v>744</v>
      </c>
      <c r="DL234" s="1">
        <v>210</v>
      </c>
      <c r="DM234" s="1">
        <v>111.5</v>
      </c>
      <c r="DN234" s="1">
        <v>90</v>
      </c>
      <c r="DO234" s="1">
        <v>78</v>
      </c>
      <c r="DP234" s="1">
        <v>522</v>
      </c>
      <c r="DW234" s="1">
        <v>159798.625</v>
      </c>
      <c r="DX234" s="1" t="s">
        <v>518</v>
      </c>
    </row>
    <row r="235" spans="1:128" x14ac:dyDescent="0.2">
      <c r="A235" s="2" t="s">
        <v>519</v>
      </c>
      <c r="B235" s="1">
        <v>3515.9960000000001</v>
      </c>
      <c r="C235" s="1">
        <v>137.52199999999999</v>
      </c>
      <c r="D235" s="1">
        <v>2055.192</v>
      </c>
      <c r="E235" s="1">
        <v>209.42</v>
      </c>
      <c r="F235" s="1">
        <v>1681.65</v>
      </c>
      <c r="G235" s="1">
        <v>78</v>
      </c>
      <c r="H235" s="1">
        <v>408.48</v>
      </c>
      <c r="I235" s="1">
        <v>960.39400000000001</v>
      </c>
      <c r="J235" s="1">
        <v>1973.44</v>
      </c>
      <c r="K235" s="1">
        <v>40.246000000000002</v>
      </c>
      <c r="L235" s="1">
        <v>187.614</v>
      </c>
      <c r="M235" s="1">
        <v>0</v>
      </c>
      <c r="N235" s="1">
        <v>1024.1600000000001</v>
      </c>
      <c r="O235" s="1">
        <v>266.39999999999998</v>
      </c>
      <c r="P235" s="1">
        <v>456.58</v>
      </c>
      <c r="Q235" s="1">
        <v>1657.6</v>
      </c>
      <c r="R235" s="1">
        <v>612</v>
      </c>
      <c r="S235" s="1">
        <v>29958.6</v>
      </c>
      <c r="T235" s="1">
        <v>556.20000000000005</v>
      </c>
      <c r="U235" s="1">
        <v>1855.2</v>
      </c>
      <c r="V235" s="1">
        <v>1083.5999999999999</v>
      </c>
      <c r="W235" s="1">
        <v>72</v>
      </c>
      <c r="X235" s="1">
        <v>1254</v>
      </c>
      <c r="Y235" s="1">
        <v>4003.03</v>
      </c>
      <c r="Z235" s="1">
        <v>0</v>
      </c>
      <c r="AA235" s="1">
        <v>3433.9</v>
      </c>
      <c r="AB235" s="1">
        <v>524.76</v>
      </c>
      <c r="AC235" s="1">
        <v>284.27999999999997</v>
      </c>
      <c r="AD235" s="1">
        <v>1792.8</v>
      </c>
      <c r="AE235" s="1">
        <v>102</v>
      </c>
      <c r="AF235" s="1">
        <v>448</v>
      </c>
      <c r="AG235" s="1">
        <v>2076.7600000000002</v>
      </c>
      <c r="AH235" s="1">
        <v>225.12</v>
      </c>
      <c r="AI235" s="1">
        <v>1497.6</v>
      </c>
      <c r="AJ235" s="1">
        <v>1.8</v>
      </c>
      <c r="AK235" s="1">
        <v>528</v>
      </c>
      <c r="AL235" s="1">
        <v>621.91999999999996</v>
      </c>
      <c r="AM235" s="1">
        <v>11496.6</v>
      </c>
      <c r="AN235" s="1">
        <v>216</v>
      </c>
      <c r="AO235" s="1">
        <v>2661</v>
      </c>
      <c r="AP235" s="1">
        <v>61.2</v>
      </c>
      <c r="AQ235" s="1">
        <v>1094.8</v>
      </c>
      <c r="AR235" s="1">
        <v>209.04</v>
      </c>
      <c r="AS235" s="1">
        <v>32.479999999999997</v>
      </c>
      <c r="AT235" s="1">
        <v>89.525000000000006</v>
      </c>
      <c r="AU235" s="1">
        <v>26.625</v>
      </c>
      <c r="AV235" s="1">
        <v>0</v>
      </c>
      <c r="AW235" s="1">
        <v>0</v>
      </c>
      <c r="AX235" s="1">
        <v>4998</v>
      </c>
      <c r="AY235" s="1">
        <v>3599</v>
      </c>
      <c r="AZ235" s="1">
        <v>671</v>
      </c>
      <c r="BA235" s="1">
        <v>840</v>
      </c>
      <c r="BB235" s="1">
        <v>1430.4</v>
      </c>
      <c r="BC235" s="1">
        <v>489.6</v>
      </c>
      <c r="BD235" s="1">
        <v>721.5</v>
      </c>
      <c r="BE235" s="1">
        <v>168</v>
      </c>
      <c r="BF235" s="1">
        <v>1191.2</v>
      </c>
      <c r="BG235" s="1">
        <v>460.8</v>
      </c>
      <c r="BH235" s="1">
        <v>343.2</v>
      </c>
      <c r="BI235" s="1">
        <v>113</v>
      </c>
      <c r="BJ235" s="1">
        <v>970</v>
      </c>
      <c r="BK235" s="1">
        <v>86</v>
      </c>
      <c r="BL235" s="1">
        <v>183.2</v>
      </c>
      <c r="BM235" s="1">
        <v>2049.75</v>
      </c>
      <c r="BN235" s="1">
        <v>139.5</v>
      </c>
      <c r="BO235" s="1">
        <v>4435.2</v>
      </c>
      <c r="BP235" s="1">
        <v>300.8</v>
      </c>
      <c r="BQ235" s="1">
        <v>162</v>
      </c>
      <c r="BR235" s="1">
        <v>547.20000000000005</v>
      </c>
      <c r="BS235" s="1">
        <v>101</v>
      </c>
      <c r="BT235" s="1">
        <v>675.2</v>
      </c>
      <c r="BU235" s="1">
        <v>824.4</v>
      </c>
      <c r="BV235" s="1">
        <v>624</v>
      </c>
      <c r="BW235" s="1">
        <v>2595.25</v>
      </c>
      <c r="BX235" s="1">
        <v>317</v>
      </c>
      <c r="BY235" s="1">
        <v>1010.4</v>
      </c>
      <c r="BZ235" s="1">
        <v>215.64</v>
      </c>
      <c r="CA235" s="1">
        <v>105.84</v>
      </c>
      <c r="CB235" s="1">
        <v>131.4</v>
      </c>
      <c r="CC235" s="1">
        <v>0</v>
      </c>
      <c r="CD235" s="1">
        <v>5052</v>
      </c>
      <c r="CE235" s="1">
        <v>15076.8</v>
      </c>
      <c r="CF235" s="1">
        <v>374.4</v>
      </c>
      <c r="CG235" s="1">
        <v>4044.6</v>
      </c>
      <c r="CH235" s="1">
        <v>790.5</v>
      </c>
      <c r="CI235" s="1">
        <v>102</v>
      </c>
      <c r="CJ235" s="1">
        <v>120</v>
      </c>
      <c r="CK235" s="1">
        <v>768</v>
      </c>
      <c r="CL235" s="1">
        <v>11053.6</v>
      </c>
      <c r="CM235" s="1">
        <v>320.39999999999998</v>
      </c>
      <c r="CN235" s="1">
        <v>314.39999999999998</v>
      </c>
      <c r="CO235" s="1">
        <v>46.5</v>
      </c>
      <c r="CP235" s="1">
        <v>320.5</v>
      </c>
      <c r="CQ235" s="1">
        <v>127.5</v>
      </c>
      <c r="CR235" s="1">
        <v>2822.5</v>
      </c>
      <c r="CS235" s="1">
        <v>181.2</v>
      </c>
      <c r="CT235" s="1">
        <v>852</v>
      </c>
      <c r="CU235" s="1">
        <v>1938.6</v>
      </c>
      <c r="CV235" s="1">
        <v>0</v>
      </c>
      <c r="CW235" s="1">
        <v>2015.28</v>
      </c>
      <c r="CX235" s="1">
        <v>136.08000000000001</v>
      </c>
      <c r="CY235" s="1">
        <v>801</v>
      </c>
      <c r="CZ235" s="1">
        <v>414.9</v>
      </c>
      <c r="DA235" s="1">
        <v>1752.5</v>
      </c>
      <c r="DB235" s="1">
        <v>9406.5</v>
      </c>
      <c r="DC235" s="1">
        <v>4500</v>
      </c>
      <c r="DD235" s="1">
        <v>1101</v>
      </c>
      <c r="DE235" s="1">
        <v>165.6</v>
      </c>
      <c r="DF235" s="1">
        <v>2482.5</v>
      </c>
      <c r="DG235" s="1">
        <v>21</v>
      </c>
      <c r="DH235" s="1">
        <v>2975</v>
      </c>
      <c r="DI235" s="1">
        <v>1122.2</v>
      </c>
      <c r="DJ235" s="1">
        <v>993.5</v>
      </c>
      <c r="DK235" s="1">
        <v>806</v>
      </c>
      <c r="DL235" s="1">
        <v>210</v>
      </c>
      <c r="DM235" s="1">
        <v>113.5</v>
      </c>
      <c r="DN235" s="1">
        <v>42</v>
      </c>
      <c r="DO235" s="1">
        <v>432</v>
      </c>
      <c r="DP235" s="1">
        <v>372</v>
      </c>
      <c r="DW235" s="1">
        <v>186139.07399999999</v>
      </c>
      <c r="DX235" s="1" t="s">
        <v>519</v>
      </c>
    </row>
    <row r="236" spans="1:128" x14ac:dyDescent="0.2">
      <c r="A236" s="2" t="s">
        <v>520</v>
      </c>
      <c r="B236" s="1">
        <v>3465.0219999999999</v>
      </c>
      <c r="C236" s="1">
        <v>214.66</v>
      </c>
      <c r="D236" s="1">
        <v>3604.712</v>
      </c>
      <c r="E236" s="1">
        <v>298.90199999999999</v>
      </c>
      <c r="F236" s="1">
        <v>2789.32</v>
      </c>
      <c r="G236" s="1">
        <v>84</v>
      </c>
      <c r="H236" s="1">
        <v>290.08</v>
      </c>
      <c r="I236" s="1">
        <v>647.20799999999997</v>
      </c>
      <c r="J236" s="1">
        <v>2116.8000000000002</v>
      </c>
      <c r="K236" s="1">
        <v>26.885999999999999</v>
      </c>
      <c r="L236" s="1">
        <v>2112.2660000000001</v>
      </c>
      <c r="M236" s="1">
        <v>0</v>
      </c>
      <c r="N236" s="1">
        <v>1491.84</v>
      </c>
      <c r="O236" s="1">
        <v>325.60000000000002</v>
      </c>
      <c r="P236" s="1">
        <v>905.76</v>
      </c>
      <c r="Q236" s="1">
        <v>4518.08</v>
      </c>
      <c r="R236" s="1">
        <v>408</v>
      </c>
      <c r="S236" s="1">
        <v>32499.599999999999</v>
      </c>
      <c r="T236" s="1">
        <v>562.20000000000005</v>
      </c>
      <c r="U236" s="1">
        <v>1713.84</v>
      </c>
      <c r="V236" s="1">
        <v>1185.5999999999999</v>
      </c>
      <c r="W236" s="1">
        <v>58.8</v>
      </c>
      <c r="X236" s="1">
        <v>906</v>
      </c>
      <c r="Y236" s="1">
        <v>5514.48</v>
      </c>
      <c r="Z236" s="1">
        <v>0</v>
      </c>
      <c r="AA236" s="1">
        <v>3834.56</v>
      </c>
      <c r="AB236" s="1">
        <v>1105.68</v>
      </c>
      <c r="AC236" s="1">
        <v>252.72</v>
      </c>
      <c r="AD236" s="1">
        <v>2028</v>
      </c>
      <c r="AE236" s="1">
        <v>70.8</v>
      </c>
      <c r="AF236" s="1">
        <v>273.27999999999997</v>
      </c>
      <c r="AG236" s="1">
        <v>2273.04</v>
      </c>
      <c r="AH236" s="1">
        <v>268.24</v>
      </c>
      <c r="AI236" s="1">
        <v>4617.6000000000004</v>
      </c>
      <c r="AJ236" s="1">
        <v>1314</v>
      </c>
      <c r="AK236" s="1">
        <v>2256</v>
      </c>
      <c r="AL236" s="1">
        <v>673.44</v>
      </c>
      <c r="AM236" s="1">
        <v>8954.6</v>
      </c>
      <c r="AN236" s="1">
        <v>216</v>
      </c>
      <c r="AO236" s="1">
        <v>3966</v>
      </c>
      <c r="AP236" s="1">
        <v>45.6</v>
      </c>
      <c r="AQ236" s="1">
        <v>1168.4000000000001</v>
      </c>
      <c r="AR236" s="1">
        <v>282.88</v>
      </c>
      <c r="AS236" s="1">
        <v>94.635000000000005</v>
      </c>
      <c r="AT236" s="1">
        <v>68</v>
      </c>
      <c r="AU236" s="1">
        <v>18.11</v>
      </c>
      <c r="AV236" s="1">
        <v>0</v>
      </c>
      <c r="AW236" s="1">
        <v>0</v>
      </c>
      <c r="AX236" s="1">
        <v>0</v>
      </c>
      <c r="AY236" s="1">
        <v>3089.25</v>
      </c>
      <c r="AZ236" s="1">
        <v>461.5</v>
      </c>
      <c r="BA236" s="1">
        <v>1356</v>
      </c>
      <c r="BB236" s="1">
        <v>1451.4</v>
      </c>
      <c r="BC236" s="1">
        <v>264</v>
      </c>
      <c r="BD236" s="1">
        <v>799.5</v>
      </c>
      <c r="BE236" s="1">
        <v>148.5</v>
      </c>
      <c r="BF236" s="1">
        <v>141.6</v>
      </c>
      <c r="BG236" s="1">
        <v>345.6</v>
      </c>
      <c r="BH236" s="1">
        <v>282</v>
      </c>
      <c r="BI236" s="1">
        <v>151</v>
      </c>
      <c r="BJ236" s="1">
        <v>1160</v>
      </c>
      <c r="BK236" s="1">
        <v>62</v>
      </c>
      <c r="BL236" s="1">
        <v>148.4</v>
      </c>
      <c r="BM236" s="1">
        <v>1713</v>
      </c>
      <c r="BN236" s="1">
        <v>167.5</v>
      </c>
      <c r="BO236" s="1">
        <v>5300</v>
      </c>
      <c r="BP236" s="1">
        <v>850.4</v>
      </c>
      <c r="BQ236" s="1">
        <v>94.5</v>
      </c>
      <c r="BR236" s="1">
        <v>432</v>
      </c>
      <c r="BS236" s="1">
        <v>122</v>
      </c>
      <c r="BT236" s="1">
        <v>541.6</v>
      </c>
      <c r="BU236" s="1">
        <v>519.6</v>
      </c>
      <c r="BV236" s="1">
        <v>574.5</v>
      </c>
      <c r="BW236" s="1">
        <v>2158.5</v>
      </c>
      <c r="BX236" s="1">
        <v>261</v>
      </c>
      <c r="BY236" s="1">
        <v>570</v>
      </c>
      <c r="BZ236" s="1">
        <v>211.68</v>
      </c>
      <c r="CA236" s="1">
        <v>113.4</v>
      </c>
      <c r="CB236" s="1">
        <v>207</v>
      </c>
      <c r="CC236" s="1">
        <v>0</v>
      </c>
      <c r="CD236" s="1">
        <v>11913</v>
      </c>
      <c r="CE236" s="1">
        <v>8733.6</v>
      </c>
      <c r="CF236" s="1">
        <v>288</v>
      </c>
      <c r="CG236" s="1">
        <v>2916</v>
      </c>
      <c r="CH236" s="1">
        <v>639</v>
      </c>
      <c r="CI236" s="1">
        <v>51.6</v>
      </c>
      <c r="CJ236" s="1">
        <v>79.2</v>
      </c>
      <c r="CK236" s="1">
        <v>960</v>
      </c>
      <c r="CL236" s="1">
        <v>2865.2</v>
      </c>
      <c r="CM236" s="1">
        <v>644</v>
      </c>
      <c r="CN236" s="1">
        <v>582.4</v>
      </c>
      <c r="CO236" s="1">
        <v>30</v>
      </c>
      <c r="CP236" s="1">
        <v>427</v>
      </c>
      <c r="CQ236" s="1">
        <v>81</v>
      </c>
      <c r="CR236" s="1">
        <v>3144</v>
      </c>
      <c r="CS236" s="1">
        <v>75.599999999999994</v>
      </c>
      <c r="CT236" s="1">
        <v>1317.2</v>
      </c>
      <c r="CU236" s="1">
        <v>2143.8000000000002</v>
      </c>
      <c r="CV236" s="1">
        <v>0</v>
      </c>
      <c r="CW236" s="1">
        <v>1458</v>
      </c>
      <c r="CX236" s="1">
        <v>86.4</v>
      </c>
      <c r="CY236" s="1">
        <v>798.12</v>
      </c>
      <c r="CZ236" s="1">
        <v>541.44000000000005</v>
      </c>
      <c r="DA236" s="1">
        <v>2319</v>
      </c>
      <c r="DB236" s="1">
        <v>5871.5</v>
      </c>
      <c r="DC236" s="1">
        <v>4665</v>
      </c>
      <c r="DD236" s="1">
        <v>816</v>
      </c>
      <c r="DE236" s="1">
        <v>93.6</v>
      </c>
      <c r="DF236" s="1">
        <v>1246.5</v>
      </c>
      <c r="DG236" s="1">
        <v>12</v>
      </c>
      <c r="DH236" s="1">
        <v>4026</v>
      </c>
      <c r="DI236" s="1">
        <v>804.4</v>
      </c>
      <c r="DJ236" s="1">
        <v>1185</v>
      </c>
      <c r="DK236" s="1">
        <v>1524</v>
      </c>
      <c r="DL236" s="1">
        <v>151</v>
      </c>
      <c r="DM236" s="1">
        <v>200</v>
      </c>
      <c r="DN236" s="1">
        <v>48</v>
      </c>
      <c r="DO236" s="1">
        <v>250</v>
      </c>
      <c r="DP236" s="1">
        <v>786</v>
      </c>
      <c r="DW236" s="1">
        <v>186991.231</v>
      </c>
      <c r="DX236" s="1" t="s">
        <v>520</v>
      </c>
    </row>
    <row r="237" spans="1:128" x14ac:dyDescent="0.2">
      <c r="A237" s="2" t="s">
        <v>521</v>
      </c>
      <c r="B237" s="1">
        <v>3269.5219999999999</v>
      </c>
      <c r="C237" s="1">
        <v>173.816</v>
      </c>
      <c r="D237" s="1">
        <v>1977.0139999999999</v>
      </c>
      <c r="E237" s="1">
        <v>407.79199999999997</v>
      </c>
      <c r="F237" s="1">
        <v>2556.6999999999998</v>
      </c>
      <c r="G237" s="1">
        <v>54</v>
      </c>
      <c r="H237" s="1">
        <v>213.12</v>
      </c>
      <c r="I237" s="1">
        <v>570.23199999999997</v>
      </c>
      <c r="J237" s="1">
        <v>1611.68</v>
      </c>
      <c r="K237" s="1">
        <v>215.352</v>
      </c>
      <c r="L237" s="1">
        <v>0</v>
      </c>
      <c r="M237" s="1">
        <v>0</v>
      </c>
      <c r="N237" s="1">
        <v>973.1</v>
      </c>
      <c r="O237" s="1">
        <v>372.96</v>
      </c>
      <c r="P237" s="1">
        <v>615.67999999999995</v>
      </c>
      <c r="Q237" s="1">
        <v>2067.52</v>
      </c>
      <c r="R237" s="1">
        <v>204</v>
      </c>
      <c r="S237" s="1">
        <v>15167.32</v>
      </c>
      <c r="T237" s="1">
        <v>581.4</v>
      </c>
      <c r="U237" s="1">
        <v>2150.7600000000002</v>
      </c>
      <c r="V237" s="1">
        <v>2031.72</v>
      </c>
      <c r="W237" s="1">
        <v>117.6</v>
      </c>
      <c r="X237" s="1">
        <v>798</v>
      </c>
      <c r="Y237" s="1">
        <v>1725.68</v>
      </c>
      <c r="Z237" s="1">
        <v>0</v>
      </c>
      <c r="AA237" s="1">
        <v>1957.76</v>
      </c>
      <c r="AB237" s="1">
        <v>1080.3599999999999</v>
      </c>
      <c r="AC237" s="1">
        <v>205.44</v>
      </c>
      <c r="AD237" s="1">
        <v>1372.8</v>
      </c>
      <c r="AE237" s="1">
        <v>74.400000000000006</v>
      </c>
      <c r="AF237" s="1">
        <v>259.83999999999997</v>
      </c>
      <c r="AG237" s="1">
        <v>1471.96</v>
      </c>
      <c r="AH237" s="1">
        <v>186.48</v>
      </c>
      <c r="AI237" s="1">
        <v>2424</v>
      </c>
      <c r="AJ237" s="1">
        <v>432</v>
      </c>
      <c r="AK237" s="1">
        <v>1075.2</v>
      </c>
      <c r="AL237" s="1">
        <v>638.02</v>
      </c>
      <c r="AM237" s="1">
        <v>8154.4</v>
      </c>
      <c r="AN237" s="1">
        <v>216</v>
      </c>
      <c r="AO237" s="1">
        <v>2442</v>
      </c>
      <c r="AP237" s="1">
        <v>28.8</v>
      </c>
      <c r="AQ237" s="1">
        <v>938.4</v>
      </c>
      <c r="AR237" s="1">
        <v>291.2</v>
      </c>
      <c r="AS237" s="1">
        <v>69.884</v>
      </c>
      <c r="AT237" s="1">
        <v>62.9</v>
      </c>
      <c r="AU237" s="1">
        <v>13.237</v>
      </c>
      <c r="AV237" s="1">
        <v>0</v>
      </c>
      <c r="AW237" s="1">
        <v>0</v>
      </c>
      <c r="AX237" s="1">
        <v>0</v>
      </c>
      <c r="AY237" s="1">
        <v>2433.5</v>
      </c>
      <c r="AZ237" s="1">
        <v>503.125</v>
      </c>
      <c r="BA237" s="1">
        <v>875</v>
      </c>
      <c r="BB237" s="1">
        <v>1061.0999999999999</v>
      </c>
      <c r="BC237" s="1">
        <v>265.2</v>
      </c>
      <c r="BD237" s="1">
        <v>894</v>
      </c>
      <c r="BE237" s="1">
        <v>181.5</v>
      </c>
      <c r="BF237" s="1">
        <v>286.39999999999998</v>
      </c>
      <c r="BG237" s="1">
        <v>288</v>
      </c>
      <c r="BH237" s="1">
        <v>349.2</v>
      </c>
      <c r="BI237" s="1">
        <v>93</v>
      </c>
      <c r="BJ237" s="1">
        <v>900</v>
      </c>
      <c r="BK237" s="1">
        <v>54</v>
      </c>
      <c r="BL237" s="1">
        <v>160.6</v>
      </c>
      <c r="BM237" s="1">
        <v>5116.625</v>
      </c>
      <c r="BN237" s="1">
        <v>247</v>
      </c>
      <c r="BO237" s="1">
        <v>4526.8999999999996</v>
      </c>
      <c r="BP237" s="1">
        <v>129.6</v>
      </c>
      <c r="BQ237" s="1">
        <v>168</v>
      </c>
      <c r="BR237" s="1">
        <v>516</v>
      </c>
      <c r="BS237" s="1">
        <v>103</v>
      </c>
      <c r="BT237" s="1">
        <v>518.4</v>
      </c>
      <c r="BU237" s="1">
        <v>570</v>
      </c>
      <c r="BV237" s="1">
        <v>634.5</v>
      </c>
      <c r="BW237" s="1">
        <v>2507.25</v>
      </c>
      <c r="BX237" s="1">
        <v>157</v>
      </c>
      <c r="BY237" s="1">
        <v>1333.2</v>
      </c>
      <c r="BZ237" s="1">
        <v>213.84</v>
      </c>
      <c r="CA237" s="1">
        <v>73.92</v>
      </c>
      <c r="CB237" s="1">
        <v>234.3</v>
      </c>
      <c r="CC237" s="1">
        <v>0</v>
      </c>
      <c r="CD237" s="1">
        <v>2619</v>
      </c>
      <c r="CE237" s="1">
        <v>16225.2</v>
      </c>
      <c r="CF237" s="1">
        <v>288</v>
      </c>
      <c r="CG237" s="1">
        <v>2106</v>
      </c>
      <c r="CH237" s="1">
        <v>630</v>
      </c>
      <c r="CI237" s="1">
        <v>49.2</v>
      </c>
      <c r="CJ237" s="1">
        <v>75.599999999999994</v>
      </c>
      <c r="CK237" s="1">
        <v>516</v>
      </c>
      <c r="CL237" s="1">
        <v>274.60000000000002</v>
      </c>
      <c r="CM237" s="1">
        <v>435</v>
      </c>
      <c r="CN237" s="1">
        <v>372.6</v>
      </c>
      <c r="CO237" s="1">
        <v>27</v>
      </c>
      <c r="CP237" s="1">
        <v>367</v>
      </c>
      <c r="CQ237" s="1">
        <v>120</v>
      </c>
      <c r="CR237" s="1">
        <v>2622</v>
      </c>
      <c r="CS237" s="1">
        <v>154.80000000000001</v>
      </c>
      <c r="CT237" s="1">
        <v>1099.8</v>
      </c>
      <c r="CU237" s="1">
        <v>1490.4</v>
      </c>
      <c r="CV237" s="1">
        <v>96</v>
      </c>
      <c r="CW237" s="1">
        <v>1405.08</v>
      </c>
      <c r="CX237" s="1">
        <v>86.4</v>
      </c>
      <c r="CY237" s="1">
        <v>1170.72</v>
      </c>
      <c r="CZ237" s="1">
        <v>214.02</v>
      </c>
      <c r="DA237" s="1">
        <v>1987.5</v>
      </c>
      <c r="DB237" s="1">
        <v>3601.5</v>
      </c>
      <c r="DC237" s="1">
        <v>3684</v>
      </c>
      <c r="DD237" s="1">
        <v>981</v>
      </c>
      <c r="DE237" s="1">
        <v>78</v>
      </c>
      <c r="DF237" s="1">
        <v>1147.5</v>
      </c>
      <c r="DG237" s="1">
        <v>13.5</v>
      </c>
      <c r="DH237" s="1">
        <v>2727</v>
      </c>
      <c r="DI237" s="1">
        <v>517.4</v>
      </c>
      <c r="DJ237" s="1">
        <v>1173</v>
      </c>
      <c r="DK237" s="1">
        <v>1000</v>
      </c>
      <c r="DL237" s="1">
        <v>197</v>
      </c>
      <c r="DM237" s="1">
        <v>115.5</v>
      </c>
      <c r="DN237" s="1">
        <v>45</v>
      </c>
      <c r="DO237" s="1">
        <v>312</v>
      </c>
      <c r="DP237" s="1">
        <v>774</v>
      </c>
      <c r="DW237" s="1">
        <v>137442.52900000001</v>
      </c>
      <c r="DX237" s="1" t="s">
        <v>521</v>
      </c>
    </row>
    <row r="238" spans="1:128" x14ac:dyDescent="0.2">
      <c r="A238" s="2"/>
    </row>
    <row r="239" spans="1:128" x14ac:dyDescent="0.2">
      <c r="A239" s="2"/>
    </row>
    <row r="240" spans="1:128" x14ac:dyDescent="0.2">
      <c r="A240" s="2"/>
    </row>
    <row r="241" spans="1:130" x14ac:dyDescent="0.2">
      <c r="A241" s="2" t="s">
        <v>522</v>
      </c>
      <c r="B241" s="1">
        <v>1606.3440000000001</v>
      </c>
      <c r="C241" s="1">
        <v>255.01</v>
      </c>
      <c r="D241" s="1">
        <v>2933.152</v>
      </c>
      <c r="E241" s="1">
        <v>331.30799999999999</v>
      </c>
      <c r="F241" s="1">
        <v>2772.78</v>
      </c>
      <c r="G241" s="1">
        <v>162</v>
      </c>
      <c r="I241" s="1">
        <v>1028.3230000000001</v>
      </c>
      <c r="J241" s="1">
        <v>3386.88</v>
      </c>
      <c r="K241" s="1">
        <v>310.18599999999998</v>
      </c>
      <c r="L241" s="1">
        <v>0</v>
      </c>
      <c r="M241" s="1">
        <v>3947.68</v>
      </c>
      <c r="N241" s="1">
        <v>1989.12</v>
      </c>
      <c r="O241" s="1">
        <v>6674.8</v>
      </c>
      <c r="P241" s="1">
        <v>631.59</v>
      </c>
      <c r="Q241" s="1">
        <v>3727.36</v>
      </c>
      <c r="S241" s="1">
        <v>11181.52</v>
      </c>
      <c r="T241" s="1">
        <v>208.8</v>
      </c>
      <c r="U241" s="1">
        <v>3318</v>
      </c>
      <c r="V241" s="1">
        <v>416.4</v>
      </c>
      <c r="Y241" s="1">
        <v>2999.96</v>
      </c>
      <c r="Z241" s="1">
        <v>0</v>
      </c>
      <c r="AA241" s="1">
        <v>3334.08</v>
      </c>
      <c r="AB241" s="1">
        <v>439.08</v>
      </c>
      <c r="AD241" s="1">
        <v>1317.6</v>
      </c>
      <c r="AG241" s="1">
        <v>1955.24</v>
      </c>
      <c r="AL241" s="1">
        <v>1151.8399999999999</v>
      </c>
      <c r="AM241" s="1">
        <v>11571</v>
      </c>
      <c r="AO241" s="1">
        <v>534</v>
      </c>
      <c r="AP241" s="1">
        <v>135.6</v>
      </c>
      <c r="AQ241" s="1">
        <v>809.6</v>
      </c>
      <c r="AR241" s="1">
        <v>173.94</v>
      </c>
      <c r="AS241" s="1">
        <v>34.450000000000003</v>
      </c>
      <c r="AU241" s="1">
        <v>24.707999999999998</v>
      </c>
      <c r="AV241" s="1">
        <v>11.382</v>
      </c>
      <c r="AW241" s="1">
        <v>0</v>
      </c>
      <c r="AX241" s="1">
        <v>0</v>
      </c>
      <c r="AY241" s="1">
        <v>1740</v>
      </c>
      <c r="AZ241" s="1">
        <v>334</v>
      </c>
      <c r="BA241" s="1">
        <v>297</v>
      </c>
      <c r="BB241" s="1">
        <v>1488.2</v>
      </c>
      <c r="BC241" s="1">
        <v>423.6</v>
      </c>
      <c r="BD241" s="1">
        <v>930</v>
      </c>
      <c r="BE241" s="1">
        <v>190.5</v>
      </c>
      <c r="BK241" s="1">
        <v>139</v>
      </c>
      <c r="BL241" s="1">
        <v>4.2</v>
      </c>
      <c r="BM241" s="1">
        <v>1419</v>
      </c>
      <c r="BO241" s="1">
        <v>1857.2</v>
      </c>
      <c r="BQ241" s="1">
        <v>157.5</v>
      </c>
      <c r="BU241" s="1">
        <v>618</v>
      </c>
      <c r="BV241" s="1">
        <v>864</v>
      </c>
      <c r="BW241" s="1">
        <v>3481.75</v>
      </c>
      <c r="BX241" s="1">
        <v>42</v>
      </c>
      <c r="BZ241" s="1">
        <v>1553.22</v>
      </c>
      <c r="CA241" s="1">
        <v>0</v>
      </c>
      <c r="CD241" s="1">
        <v>26034</v>
      </c>
      <c r="CE241" s="1">
        <v>16494</v>
      </c>
      <c r="CG241" s="1">
        <v>3153.6</v>
      </c>
      <c r="CK241" s="1">
        <v>240</v>
      </c>
      <c r="CO241" s="1">
        <v>61.5</v>
      </c>
      <c r="CP241" s="1">
        <v>425</v>
      </c>
      <c r="CR241" s="1">
        <v>204</v>
      </c>
      <c r="CT241" s="1">
        <v>385.2</v>
      </c>
      <c r="CU241" s="1">
        <v>2035.8</v>
      </c>
      <c r="CW241" s="1">
        <v>1184.76</v>
      </c>
      <c r="CY241" s="1">
        <v>636.66</v>
      </c>
      <c r="CZ241" s="1">
        <v>421.56</v>
      </c>
      <c r="DA241" s="1">
        <v>2380.75</v>
      </c>
      <c r="DB241" s="1">
        <v>7995</v>
      </c>
      <c r="DC241" s="1">
        <v>3060</v>
      </c>
      <c r="DF241" s="1">
        <v>1852.5</v>
      </c>
      <c r="DG241" s="1">
        <v>25.5</v>
      </c>
      <c r="DH241" s="1">
        <v>924</v>
      </c>
      <c r="DJ241" s="1">
        <v>1225</v>
      </c>
      <c r="DK241" s="1">
        <v>604</v>
      </c>
      <c r="DO241" s="1">
        <v>144</v>
      </c>
      <c r="DP241" s="1">
        <v>438</v>
      </c>
      <c r="DW241" s="1">
        <v>185876.26300000001</v>
      </c>
      <c r="DX241" s="1" t="s">
        <v>522</v>
      </c>
    </row>
    <row r="242" spans="1:130" x14ac:dyDescent="0.2">
      <c r="A242" s="2" t="s">
        <v>523</v>
      </c>
    </row>
    <row r="243" spans="1:130" x14ac:dyDescent="0.2">
      <c r="A243" s="2"/>
      <c r="B243" s="1" t="s">
        <v>148</v>
      </c>
      <c r="E243" s="1" t="s">
        <v>524</v>
      </c>
      <c r="F243" s="1" t="s">
        <v>185</v>
      </c>
      <c r="G243" s="1" t="s">
        <v>183</v>
      </c>
      <c r="J243" s="1" t="s">
        <v>181</v>
      </c>
      <c r="L243" s="1" t="s">
        <v>180</v>
      </c>
      <c r="M243" s="1" t="s">
        <v>525</v>
      </c>
      <c r="N243" s="1" t="s">
        <v>187</v>
      </c>
      <c r="O243" s="1" t="s">
        <v>226</v>
      </c>
      <c r="P243" s="1" t="s">
        <v>222</v>
      </c>
      <c r="Q243" s="1" t="s">
        <v>223</v>
      </c>
      <c r="S243" s="1" t="s">
        <v>526</v>
      </c>
      <c r="T243" s="1" t="s">
        <v>193</v>
      </c>
      <c r="U243" s="1" t="s">
        <v>276</v>
      </c>
      <c r="V243" s="1" t="s">
        <v>279</v>
      </c>
      <c r="Y243" s="1" t="s">
        <v>527</v>
      </c>
      <c r="Z243" s="1" t="s">
        <v>285</v>
      </c>
      <c r="AA243" s="1" t="s">
        <v>283</v>
      </c>
      <c r="AB243" s="1" t="s">
        <v>528</v>
      </c>
      <c r="AD243" s="1" t="s">
        <v>288</v>
      </c>
      <c r="AG243" s="1" t="s">
        <v>289</v>
      </c>
      <c r="AL243" s="1" t="s">
        <v>529</v>
      </c>
      <c r="AM243" s="1" t="s">
        <v>297</v>
      </c>
      <c r="AO243" s="1" t="s">
        <v>530</v>
      </c>
      <c r="AP243" s="1" t="s">
        <v>298</v>
      </c>
      <c r="AQ243" s="1" t="s">
        <v>293</v>
      </c>
      <c r="AR243" s="1" t="s">
        <v>531</v>
      </c>
      <c r="AS243" s="1" t="s">
        <v>217</v>
      </c>
      <c r="AT243" s="1" t="s">
        <v>532</v>
      </c>
      <c r="AU243" s="1" t="s">
        <v>532</v>
      </c>
      <c r="AV243" s="1" t="s">
        <v>533</v>
      </c>
      <c r="AW243" s="1" t="s">
        <v>534</v>
      </c>
      <c r="AX243" s="1" t="s">
        <v>220</v>
      </c>
      <c r="AY243" s="1" t="s">
        <v>219</v>
      </c>
      <c r="AZ243" s="1" t="s">
        <v>535</v>
      </c>
      <c r="BA243" s="1" t="s">
        <v>536</v>
      </c>
      <c r="BB243" s="1" t="s">
        <v>537</v>
      </c>
      <c r="BC243" s="1" t="s">
        <v>538</v>
      </c>
      <c r="BD243" s="1" t="s">
        <v>539</v>
      </c>
      <c r="BE243" s="1" t="s">
        <v>540</v>
      </c>
      <c r="BK243" s="1" t="s">
        <v>541</v>
      </c>
      <c r="BL243" s="1" t="s">
        <v>211</v>
      </c>
      <c r="BM243" s="1" t="s">
        <v>206</v>
      </c>
      <c r="BO243" s="1" t="s">
        <v>208</v>
      </c>
      <c r="BQ243" s="1" t="s">
        <v>542</v>
      </c>
      <c r="BU243" s="1" t="s">
        <v>543</v>
      </c>
      <c r="BV243" s="1" t="s">
        <v>544</v>
      </c>
      <c r="BW243" s="1" t="s">
        <v>545</v>
      </c>
      <c r="BX243" s="1" t="s">
        <v>546</v>
      </c>
      <c r="BZ243" s="1" t="s">
        <v>547</v>
      </c>
      <c r="CA243" s="1" t="s">
        <v>548</v>
      </c>
      <c r="CD243" s="1" t="s">
        <v>549</v>
      </c>
      <c r="CE243" s="1" t="s">
        <v>550</v>
      </c>
      <c r="CG243" s="1" t="s">
        <v>551</v>
      </c>
      <c r="CH243" s="1" t="s">
        <v>552</v>
      </c>
      <c r="CK243" s="1" t="s">
        <v>553</v>
      </c>
      <c r="CO243" s="1" t="s">
        <v>554</v>
      </c>
      <c r="CP243" s="1" t="s">
        <v>221</v>
      </c>
      <c r="CR243" s="1" t="s">
        <v>555</v>
      </c>
      <c r="CT243" s="1" t="s">
        <v>194</v>
      </c>
      <c r="CU243" s="1" t="s">
        <v>556</v>
      </c>
      <c r="CW243" s="1" t="s">
        <v>261</v>
      </c>
      <c r="CY243" s="1" t="s">
        <v>260</v>
      </c>
      <c r="CZ243" s="1" t="s">
        <v>557</v>
      </c>
      <c r="DA243" s="1" t="s">
        <v>253</v>
      </c>
      <c r="DB243" s="1" t="s">
        <v>254</v>
      </c>
      <c r="DC243" s="1" t="s">
        <v>271</v>
      </c>
      <c r="DD243" s="1" t="s">
        <v>558</v>
      </c>
      <c r="DF243" s="1" t="s">
        <v>559</v>
      </c>
      <c r="DG243" s="1" t="s">
        <v>257</v>
      </c>
      <c r="DH243" s="1" t="s">
        <v>256</v>
      </c>
      <c r="DJ243" s="1" t="s">
        <v>282</v>
      </c>
      <c r="DK243" s="1" t="s">
        <v>560</v>
      </c>
      <c r="DO243" s="1" t="s">
        <v>272</v>
      </c>
      <c r="DP243" s="1" t="s">
        <v>200</v>
      </c>
      <c r="DQ243" s="1" t="s">
        <v>198</v>
      </c>
      <c r="DR243" s="1" t="s">
        <v>561</v>
      </c>
      <c r="DS243" s="1" t="s">
        <v>197</v>
      </c>
      <c r="DT243" s="1" t="s">
        <v>562</v>
      </c>
      <c r="DU243" s="1" t="s">
        <v>563</v>
      </c>
      <c r="DV243" s="1" t="s">
        <v>199</v>
      </c>
      <c r="DW243" s="1" t="s">
        <v>190</v>
      </c>
      <c r="DX243" s="1" t="s">
        <v>188</v>
      </c>
      <c r="DY243" s="1" t="s">
        <v>189</v>
      </c>
      <c r="DZ243" s="1" t="s">
        <v>281</v>
      </c>
    </row>
    <row r="244" spans="1:130" x14ac:dyDescent="0.2">
      <c r="A244" s="2"/>
      <c r="E244" s="1">
        <v>1594</v>
      </c>
      <c r="F244" s="1" t="s">
        <v>308</v>
      </c>
      <c r="G244" s="1" t="s">
        <v>306</v>
      </c>
      <c r="J244" s="1" t="s">
        <v>304</v>
      </c>
      <c r="L244" s="1" t="s">
        <v>303</v>
      </c>
      <c r="M244" s="1" t="s">
        <v>305</v>
      </c>
      <c r="N244" s="1" t="s">
        <v>310</v>
      </c>
      <c r="O244" s="1" t="s">
        <v>348</v>
      </c>
      <c r="P244" s="1" t="s">
        <v>344</v>
      </c>
      <c r="Q244" s="1" t="s">
        <v>345</v>
      </c>
      <c r="S244" s="1" t="s">
        <v>564</v>
      </c>
      <c r="T244" s="1" t="s">
        <v>316</v>
      </c>
      <c r="U244" s="1" t="s">
        <v>395</v>
      </c>
      <c r="V244" s="1" t="s">
        <v>398</v>
      </c>
      <c r="Y244" s="1" t="s">
        <v>393</v>
      </c>
      <c r="Z244" s="1" t="s">
        <v>404</v>
      </c>
      <c r="AA244" s="1" t="s">
        <v>402</v>
      </c>
      <c r="AB244" s="1" t="s">
        <v>408</v>
      </c>
      <c r="AD244" s="1" t="s">
        <v>407</v>
      </c>
      <c r="AG244" s="1">
        <v>326636013</v>
      </c>
      <c r="AL244" s="1" t="s">
        <v>565</v>
      </c>
      <c r="AM244" s="1" t="s">
        <v>415</v>
      </c>
      <c r="AO244" s="1" t="s">
        <v>566</v>
      </c>
      <c r="AP244" s="1" t="s">
        <v>416</v>
      </c>
      <c r="AQ244" s="1" t="s">
        <v>411</v>
      </c>
      <c r="AR244" s="1" t="s">
        <v>567</v>
      </c>
      <c r="AS244" s="1" t="s">
        <v>339</v>
      </c>
      <c r="AT244" s="1" t="s">
        <v>568</v>
      </c>
      <c r="AU244" s="1" t="s">
        <v>568</v>
      </c>
      <c r="AV244" s="1" t="s">
        <v>569</v>
      </c>
      <c r="AW244" s="1" t="s">
        <v>570</v>
      </c>
      <c r="AX244" s="1" t="s">
        <v>342</v>
      </c>
      <c r="AY244" s="1" t="s">
        <v>341</v>
      </c>
      <c r="AZ244" s="1" t="s">
        <v>571</v>
      </c>
      <c r="BA244" s="1" t="s">
        <v>352</v>
      </c>
      <c r="BB244" s="1" t="s">
        <v>363</v>
      </c>
      <c r="BC244" s="1" t="s">
        <v>572</v>
      </c>
      <c r="BD244" s="1" t="s">
        <v>338</v>
      </c>
      <c r="BE244" s="1" t="s">
        <v>573</v>
      </c>
      <c r="BK244" s="1" t="s">
        <v>574</v>
      </c>
      <c r="BL244" s="1" t="s">
        <v>333</v>
      </c>
      <c r="BM244" s="1" t="s">
        <v>328</v>
      </c>
      <c r="BO244" s="1" t="s">
        <v>330</v>
      </c>
      <c r="BQ244" s="1" t="s">
        <v>362</v>
      </c>
      <c r="BU244" s="1" t="s">
        <v>356</v>
      </c>
      <c r="BV244" s="1" t="s">
        <v>354</v>
      </c>
      <c r="BW244" s="1" t="s">
        <v>575</v>
      </c>
      <c r="BX244" s="1" t="s">
        <v>576</v>
      </c>
      <c r="BZ244" s="1" t="s">
        <v>351</v>
      </c>
      <c r="CA244" s="1" t="s">
        <v>577</v>
      </c>
      <c r="CD244" s="1" t="s">
        <v>355</v>
      </c>
      <c r="CE244" s="1" t="s">
        <v>368</v>
      </c>
      <c r="CG244" s="1" t="s">
        <v>366</v>
      </c>
      <c r="CH244" s="1" t="s">
        <v>578</v>
      </c>
      <c r="CK244" s="1" t="s">
        <v>579</v>
      </c>
      <c r="CO244" s="1">
        <v>327192013</v>
      </c>
      <c r="CP244" s="1" t="s">
        <v>343</v>
      </c>
      <c r="CR244" s="1" t="s">
        <v>580</v>
      </c>
      <c r="CT244" s="1" t="s">
        <v>317</v>
      </c>
      <c r="CU244" s="1" t="s">
        <v>581</v>
      </c>
      <c r="CW244" s="1" t="s">
        <v>381</v>
      </c>
      <c r="CY244" s="1" t="s">
        <v>380</v>
      </c>
      <c r="CZ244" s="1" t="s">
        <v>582</v>
      </c>
      <c r="DA244" s="1" t="s">
        <v>373</v>
      </c>
      <c r="DB244" s="1" t="s">
        <v>374</v>
      </c>
      <c r="DC244" s="1">
        <v>326635016</v>
      </c>
      <c r="DD244" s="1" t="s">
        <v>383</v>
      </c>
      <c r="DF244" s="1" t="s">
        <v>583</v>
      </c>
      <c r="DG244" s="1" t="s">
        <v>377</v>
      </c>
      <c r="DH244" s="1" t="s">
        <v>376</v>
      </c>
      <c r="DJ244" s="1" t="s">
        <v>401</v>
      </c>
      <c r="DK244" s="1" t="s">
        <v>584</v>
      </c>
      <c r="DO244" s="1" t="s">
        <v>391</v>
      </c>
      <c r="DP244" s="1" t="s">
        <v>322</v>
      </c>
      <c r="DQ244" s="1" t="s">
        <v>320</v>
      </c>
      <c r="DR244" s="1" t="s">
        <v>585</v>
      </c>
      <c r="DS244" s="1" t="s">
        <v>319</v>
      </c>
      <c r="DT244" s="1" t="s">
        <v>586</v>
      </c>
      <c r="DU244" s="1" t="s">
        <v>587</v>
      </c>
      <c r="DV244" s="1" t="s">
        <v>321</v>
      </c>
      <c r="DW244" s="1" t="s">
        <v>313</v>
      </c>
      <c r="DX244" s="1" t="s">
        <v>311</v>
      </c>
      <c r="DY244" s="1" t="s">
        <v>312</v>
      </c>
      <c r="DZ244" s="1" t="s">
        <v>400</v>
      </c>
    </row>
    <row r="245" spans="1:130" x14ac:dyDescent="0.2">
      <c r="A245" s="2" t="s">
        <v>148</v>
      </c>
      <c r="B245" s="1">
        <v>157659.82810000001</v>
      </c>
      <c r="F245" s="1">
        <v>222</v>
      </c>
      <c r="G245" s="1">
        <v>260.35599999999999</v>
      </c>
      <c r="J245" s="1">
        <v>817.36599999999999</v>
      </c>
      <c r="L245" s="1">
        <v>2805.27</v>
      </c>
      <c r="M245" s="1">
        <v>2481.8580000000002</v>
      </c>
      <c r="N245" s="1">
        <v>193.202</v>
      </c>
      <c r="O245" s="1">
        <v>12.757999999999999</v>
      </c>
      <c r="P245" s="1">
        <v>276.64</v>
      </c>
      <c r="Q245" s="1">
        <v>28.113099999999999</v>
      </c>
      <c r="S245" s="1">
        <v>18.2</v>
      </c>
      <c r="T245" s="1">
        <v>5526.32</v>
      </c>
      <c r="U245" s="1">
        <v>421.2</v>
      </c>
      <c r="V245" s="1">
        <v>1280.8800000000001</v>
      </c>
      <c r="Y245" s="1">
        <v>243</v>
      </c>
      <c r="Z245" s="1">
        <v>4023</v>
      </c>
      <c r="AA245" s="1">
        <v>2164.75</v>
      </c>
      <c r="AB245" s="1">
        <v>240</v>
      </c>
      <c r="AD245" s="1">
        <v>1381.5</v>
      </c>
      <c r="AG245" s="1">
        <v>49.5</v>
      </c>
      <c r="AL245" s="1">
        <v>543</v>
      </c>
      <c r="AM245" s="1">
        <v>50</v>
      </c>
      <c r="AO245" s="1">
        <v>219</v>
      </c>
      <c r="AP245" s="1">
        <v>564</v>
      </c>
      <c r="AQ245" s="1">
        <v>600</v>
      </c>
      <c r="AR245" s="1">
        <v>162</v>
      </c>
      <c r="AS245" s="1">
        <v>5559.8</v>
      </c>
      <c r="AT245" s="1">
        <v>184</v>
      </c>
      <c r="AU245" s="1">
        <v>184</v>
      </c>
      <c r="AV245" s="1">
        <v>4140</v>
      </c>
      <c r="AX245" s="1">
        <v>110.4</v>
      </c>
      <c r="AY245" s="1">
        <v>942</v>
      </c>
      <c r="BA245" s="1">
        <v>631.125</v>
      </c>
      <c r="BB245" s="1">
        <v>1.6</v>
      </c>
      <c r="BC245" s="1">
        <v>173.9</v>
      </c>
      <c r="BD245" s="1">
        <v>1078.24</v>
      </c>
      <c r="BE245" s="1">
        <v>8.2799999999999994</v>
      </c>
      <c r="BL245" s="1">
        <v>1536.92</v>
      </c>
      <c r="BM245" s="1">
        <v>462.24</v>
      </c>
      <c r="BO245" s="1">
        <v>1198.8</v>
      </c>
      <c r="BQ245" s="1">
        <v>209</v>
      </c>
      <c r="BU245" s="1">
        <v>169.5</v>
      </c>
      <c r="BV245" s="1">
        <v>1839.3</v>
      </c>
      <c r="BW245" s="1">
        <v>12.6</v>
      </c>
      <c r="BZ245" s="1">
        <v>3175.5</v>
      </c>
      <c r="CA245" s="1">
        <v>9</v>
      </c>
      <c r="CD245" s="1">
        <v>963</v>
      </c>
      <c r="CE245" s="1">
        <v>120</v>
      </c>
      <c r="CG245" s="1">
        <v>4170.2</v>
      </c>
      <c r="CH245" s="1">
        <v>259</v>
      </c>
      <c r="CK245" s="1">
        <v>33.75</v>
      </c>
      <c r="CO245" s="1">
        <v>842.4</v>
      </c>
      <c r="CP245" s="1">
        <v>1352.4</v>
      </c>
      <c r="CR245" s="1">
        <v>48</v>
      </c>
      <c r="CT245" s="1">
        <v>713.36</v>
      </c>
      <c r="CU245" s="1">
        <v>60</v>
      </c>
      <c r="CW245" s="1">
        <v>8436.4</v>
      </c>
      <c r="CY245" s="1">
        <v>27823</v>
      </c>
      <c r="CZ245" s="1">
        <v>309</v>
      </c>
      <c r="DA245" s="1">
        <v>2090.75</v>
      </c>
      <c r="DB245" s="1">
        <v>84</v>
      </c>
      <c r="DC245" s="1">
        <v>91.5</v>
      </c>
      <c r="DD245" s="1">
        <v>2949.48</v>
      </c>
      <c r="DF245" s="1">
        <v>381</v>
      </c>
      <c r="DG245" s="1">
        <v>9.24</v>
      </c>
      <c r="DH245" s="1">
        <v>1200.78</v>
      </c>
      <c r="DJ245" s="1">
        <v>451.62</v>
      </c>
      <c r="DK245" s="1">
        <v>444</v>
      </c>
      <c r="DO245" s="1">
        <v>484</v>
      </c>
      <c r="DP245" s="1">
        <v>348</v>
      </c>
      <c r="DQ245" s="1">
        <v>313.2</v>
      </c>
      <c r="DR245" s="1">
        <v>470.96</v>
      </c>
      <c r="DS245" s="1">
        <v>19722.64</v>
      </c>
      <c r="DT245" s="1">
        <v>3.7</v>
      </c>
      <c r="DU245" s="1">
        <v>606.96</v>
      </c>
      <c r="DV245" s="1">
        <v>2421.7199999999998</v>
      </c>
      <c r="DW245" s="1">
        <v>41.83</v>
      </c>
      <c r="DX245" s="1">
        <v>1639.68</v>
      </c>
      <c r="DY245" s="1">
        <v>207.88399999999999</v>
      </c>
      <c r="DZ245" s="1">
        <v>814.5</v>
      </c>
    </row>
    <row r="246" spans="1:130" x14ac:dyDescent="0.2">
      <c r="A246" s="2"/>
    </row>
    <row r="247" spans="1:130" x14ac:dyDescent="0.2">
      <c r="A247" s="2"/>
      <c r="F247" s="1" t="s">
        <v>308</v>
      </c>
      <c r="G247" s="1" t="s">
        <v>306</v>
      </c>
      <c r="J247" s="1" t="s">
        <v>304</v>
      </c>
      <c r="L247" s="1" t="s">
        <v>303</v>
      </c>
      <c r="M247" s="1" t="s">
        <v>305</v>
      </c>
      <c r="N247" s="1" t="s">
        <v>310</v>
      </c>
      <c r="O247" s="1" t="s">
        <v>348</v>
      </c>
      <c r="P247" s="1" t="s">
        <v>344</v>
      </c>
      <c r="Q247" s="1" t="s">
        <v>345</v>
      </c>
      <c r="T247" s="1" t="s">
        <v>316</v>
      </c>
      <c r="U247" s="1" t="s">
        <v>395</v>
      </c>
      <c r="V247" s="1" t="s">
        <v>398</v>
      </c>
      <c r="Y247" s="1" t="s">
        <v>393</v>
      </c>
      <c r="Z247" s="1" t="s">
        <v>404</v>
      </c>
      <c r="AA247" s="1" t="s">
        <v>402</v>
      </c>
      <c r="AB247" s="1" t="s">
        <v>408</v>
      </c>
      <c r="AD247" s="1" t="s">
        <v>407</v>
      </c>
      <c r="AG247" s="1">
        <v>326636013</v>
      </c>
      <c r="AM247" s="1" t="s">
        <v>415</v>
      </c>
      <c r="AP247" s="1" t="s">
        <v>416</v>
      </c>
      <c r="AQ247" s="1" t="s">
        <v>411</v>
      </c>
      <c r="AS247" s="1" t="s">
        <v>339</v>
      </c>
      <c r="AX247" s="1" t="s">
        <v>342</v>
      </c>
      <c r="AY247" s="1" t="s">
        <v>341</v>
      </c>
      <c r="BA247" s="1" t="s">
        <v>352</v>
      </c>
      <c r="BB247" s="1" t="s">
        <v>363</v>
      </c>
      <c r="BD247" s="1" t="s">
        <v>338</v>
      </c>
      <c r="BL247" s="1" t="s">
        <v>333</v>
      </c>
      <c r="BM247" s="1" t="s">
        <v>328</v>
      </c>
      <c r="BO247" s="1" t="s">
        <v>330</v>
      </c>
      <c r="BQ247" s="1" t="s">
        <v>362</v>
      </c>
      <c r="BU247" s="1" t="s">
        <v>356</v>
      </c>
      <c r="BV247" s="1" t="s">
        <v>354</v>
      </c>
      <c r="BZ247" s="1" t="s">
        <v>351</v>
      </c>
      <c r="CD247" s="1" t="s">
        <v>355</v>
      </c>
      <c r="CE247" s="1" t="s">
        <v>368</v>
      </c>
      <c r="CG247" s="1" t="s">
        <v>366</v>
      </c>
      <c r="CO247" s="1">
        <v>327192013</v>
      </c>
      <c r="CP247" s="1" t="s">
        <v>343</v>
      </c>
      <c r="CT247" s="1" t="s">
        <v>317</v>
      </c>
      <c r="CW247" s="1" t="s">
        <v>381</v>
      </c>
      <c r="CY247" s="1" t="s">
        <v>380</v>
      </c>
      <c r="DA247" s="1" t="s">
        <v>373</v>
      </c>
      <c r="DB247" s="1" t="s">
        <v>374</v>
      </c>
      <c r="DC247" s="1">
        <v>326635016</v>
      </c>
      <c r="DD247" s="1" t="s">
        <v>383</v>
      </c>
      <c r="DG247" s="1" t="s">
        <v>377</v>
      </c>
      <c r="DH247" s="1" t="s">
        <v>376</v>
      </c>
      <c r="DJ247" s="1" t="s">
        <v>401</v>
      </c>
      <c r="DO247" s="1" t="s">
        <v>391</v>
      </c>
      <c r="DP247" s="1" t="s">
        <v>322</v>
      </c>
      <c r="DQ247" s="1" t="s">
        <v>320</v>
      </c>
      <c r="DS247" s="1" t="s">
        <v>319</v>
      </c>
      <c r="DV247" s="1" t="s">
        <v>321</v>
      </c>
      <c r="DW247" s="1" t="s">
        <v>313</v>
      </c>
      <c r="DX247" s="1" t="s">
        <v>311</v>
      </c>
    </row>
    <row r="248" spans="1:130" x14ac:dyDescent="0.2">
      <c r="A248" s="2"/>
    </row>
    <row r="249" spans="1:130" x14ac:dyDescent="0.2">
      <c r="A249" s="2"/>
    </row>
    <row r="250" spans="1:130" x14ac:dyDescent="0.2">
      <c r="A250" s="2"/>
    </row>
    <row r="251" spans="1:130" x14ac:dyDescent="0.2">
      <c r="A251" s="2"/>
    </row>
    <row r="252" spans="1:130" x14ac:dyDescent="0.2">
      <c r="A252" s="2"/>
    </row>
    <row r="253" spans="1:130" x14ac:dyDescent="0.2">
      <c r="A253" s="2"/>
    </row>
    <row r="254" spans="1:130" x14ac:dyDescent="0.2">
      <c r="A254" s="2"/>
    </row>
    <row r="255" spans="1:130" x14ac:dyDescent="0.2">
      <c r="A255" s="2"/>
    </row>
    <row r="256" spans="1:130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28" x14ac:dyDescent="0.2">
      <c r="A273" s="2"/>
    </row>
    <row r="274" spans="1:128" x14ac:dyDescent="0.2">
      <c r="A274" s="2"/>
    </row>
    <row r="275" spans="1:128" x14ac:dyDescent="0.2">
      <c r="A275" s="2"/>
    </row>
    <row r="276" spans="1:128" x14ac:dyDescent="0.2">
      <c r="A276" s="2"/>
    </row>
    <row r="277" spans="1:128" x14ac:dyDescent="0.2">
      <c r="A277" s="2"/>
    </row>
    <row r="278" spans="1:128" x14ac:dyDescent="0.2">
      <c r="A278" s="2"/>
    </row>
    <row r="279" spans="1:128" x14ac:dyDescent="0.2">
      <c r="A279" s="2"/>
    </row>
    <row r="280" spans="1:128" x14ac:dyDescent="0.2">
      <c r="A280" s="2"/>
      <c r="B280" s="1" t="s">
        <v>181</v>
      </c>
      <c r="C280" s="1" t="s">
        <v>180</v>
      </c>
      <c r="D280" s="1" t="s">
        <v>588</v>
      </c>
      <c r="E280" s="1" t="s">
        <v>589</v>
      </c>
      <c r="F280" s="1" t="s">
        <v>184</v>
      </c>
      <c r="I280" s="1" t="s">
        <v>526</v>
      </c>
      <c r="N280" s="1" t="s">
        <v>276</v>
      </c>
      <c r="P280" s="1" t="s">
        <v>590</v>
      </c>
      <c r="Q280" s="1" t="s">
        <v>528</v>
      </c>
      <c r="Y280" s="1" t="s">
        <v>289</v>
      </c>
      <c r="Z280" s="1" t="s">
        <v>591</v>
      </c>
      <c r="AA280" s="1" t="s">
        <v>592</v>
      </c>
      <c r="AL280" s="1" t="s">
        <v>298</v>
      </c>
      <c r="AQ280" s="1" t="s">
        <v>593</v>
      </c>
      <c r="AR280" s="1" t="s">
        <v>594</v>
      </c>
      <c r="AX280" s="1" t="s">
        <v>595</v>
      </c>
      <c r="AY280" s="1" t="s">
        <v>538</v>
      </c>
      <c r="BA280" s="1" t="s">
        <v>596</v>
      </c>
      <c r="BB280" s="1" t="s">
        <v>597</v>
      </c>
      <c r="BC280" s="1" t="s">
        <v>598</v>
      </c>
      <c r="BE280" s="1" t="s">
        <v>543</v>
      </c>
      <c r="BL280" s="1" t="s">
        <v>599</v>
      </c>
      <c r="BM280" s="1" t="s">
        <v>599</v>
      </c>
      <c r="BO280" s="1" t="s">
        <v>550</v>
      </c>
      <c r="BQ280" s="1" t="s">
        <v>600</v>
      </c>
      <c r="BU280" s="1" t="s">
        <v>601</v>
      </c>
      <c r="BZ280" s="1" t="s">
        <v>602</v>
      </c>
      <c r="CA280" s="1" t="s">
        <v>602</v>
      </c>
      <c r="CD280" s="1" t="s">
        <v>603</v>
      </c>
      <c r="CE280" s="1" t="s">
        <v>604</v>
      </c>
      <c r="CO280" s="1" t="s">
        <v>194</v>
      </c>
      <c r="CR280" s="1" t="s">
        <v>605</v>
      </c>
      <c r="CT280" s="1" t="s">
        <v>606</v>
      </c>
      <c r="CW280" s="1" t="s">
        <v>607</v>
      </c>
      <c r="CY280" s="1" t="s">
        <v>557</v>
      </c>
      <c r="CZ280" s="1" t="s">
        <v>608</v>
      </c>
      <c r="DA280" s="1" t="s">
        <v>271</v>
      </c>
      <c r="DB280" s="1" t="s">
        <v>609</v>
      </c>
      <c r="DC280" s="1" t="s">
        <v>610</v>
      </c>
      <c r="DG280" s="1" t="s">
        <v>282</v>
      </c>
      <c r="DH280" s="1" t="s">
        <v>611</v>
      </c>
      <c r="DJ280" s="1" t="s">
        <v>612</v>
      </c>
      <c r="DK280" s="1" t="s">
        <v>195</v>
      </c>
      <c r="DP280" s="1" t="s">
        <v>613</v>
      </c>
      <c r="DQ280" s="1" t="s">
        <v>192</v>
      </c>
      <c r="DR280" s="1" t="s">
        <v>614</v>
      </c>
      <c r="DV280" s="1" t="s">
        <v>615</v>
      </c>
      <c r="DW280" s="1" t="s">
        <v>616</v>
      </c>
    </row>
    <row r="281" spans="1:128" x14ac:dyDescent="0.2">
      <c r="A281" s="2" t="s">
        <v>617</v>
      </c>
      <c r="B281" s="1">
        <v>6</v>
      </c>
      <c r="C281" s="1">
        <v>70.7</v>
      </c>
      <c r="D281" s="1">
        <v>7.7679999999999998</v>
      </c>
      <c r="E281" s="1">
        <v>82.016999999999996</v>
      </c>
      <c r="F281" s="1">
        <v>344.1</v>
      </c>
      <c r="I281" s="1">
        <v>849.68</v>
      </c>
      <c r="N281" s="1">
        <v>130.4</v>
      </c>
      <c r="P281" s="1">
        <v>571.85</v>
      </c>
      <c r="Q281" s="1">
        <v>551</v>
      </c>
      <c r="Y281" s="1">
        <v>12</v>
      </c>
      <c r="Z281" s="1">
        <v>1013.66</v>
      </c>
      <c r="AA281" s="1">
        <v>319.5</v>
      </c>
      <c r="AL281" s="1">
        <v>392</v>
      </c>
      <c r="AQ281" s="1">
        <v>12</v>
      </c>
      <c r="AR281" s="1">
        <v>40</v>
      </c>
      <c r="AX281" s="1">
        <v>2</v>
      </c>
      <c r="AY281" s="1">
        <v>25.9</v>
      </c>
      <c r="BA281" s="1">
        <v>83.72</v>
      </c>
      <c r="BB281" s="1">
        <v>929.2</v>
      </c>
      <c r="BC281" s="1">
        <v>432.4</v>
      </c>
      <c r="BL281" s="1">
        <v>42</v>
      </c>
      <c r="BM281" s="1">
        <v>42</v>
      </c>
      <c r="BO281" s="1">
        <v>-1.5</v>
      </c>
      <c r="BQ281" s="1">
        <v>2.1</v>
      </c>
      <c r="BU281" s="1">
        <v>3</v>
      </c>
      <c r="BZ281" s="1">
        <v>241.5</v>
      </c>
      <c r="CA281" s="1">
        <v>241.5</v>
      </c>
      <c r="CD281" s="1">
        <v>-45</v>
      </c>
      <c r="CE281" s="1">
        <v>168</v>
      </c>
      <c r="CO281" s="1">
        <v>-4.07</v>
      </c>
      <c r="CR281" s="1">
        <v>2776</v>
      </c>
      <c r="CT281" s="1">
        <v>157.25</v>
      </c>
      <c r="CW281" s="1">
        <v>660.298</v>
      </c>
      <c r="CY281" s="1">
        <v>429</v>
      </c>
      <c r="CZ281" s="1">
        <v>5152</v>
      </c>
      <c r="DA281" s="1">
        <v>7.5</v>
      </c>
      <c r="DB281" s="1">
        <v>954.5</v>
      </c>
      <c r="DC281" s="1">
        <v>16.84</v>
      </c>
      <c r="DG281" s="1">
        <v>439.02</v>
      </c>
      <c r="DH281" s="1">
        <v>-4.25</v>
      </c>
      <c r="DJ281" s="1">
        <v>409.28</v>
      </c>
      <c r="DK281" s="1">
        <v>120.96</v>
      </c>
      <c r="DP281" s="1">
        <v>70.400000000000006</v>
      </c>
      <c r="DQ281" s="1">
        <v>136.6</v>
      </c>
      <c r="DR281" s="1">
        <v>121.41</v>
      </c>
      <c r="DV281" s="1">
        <v>429.40499999999997</v>
      </c>
      <c r="DW281" s="1">
        <v>46756.084999999999</v>
      </c>
      <c r="DX281" s="1">
        <v>-16374.189000000009</v>
      </c>
    </row>
    <row r="282" spans="1:128" x14ac:dyDescent="0.2">
      <c r="A282" s="2" t="s">
        <v>618</v>
      </c>
      <c r="B282" s="1">
        <v>6</v>
      </c>
      <c r="D282" s="1">
        <v>1.946</v>
      </c>
      <c r="E282" s="1">
        <v>2E-3</v>
      </c>
      <c r="F282" s="1">
        <v>11.84</v>
      </c>
      <c r="I282" s="1">
        <v>5.2</v>
      </c>
      <c r="P282" s="1">
        <v>1.08</v>
      </c>
      <c r="Z282" s="1">
        <v>4.32</v>
      </c>
      <c r="AA282" s="1">
        <v>3</v>
      </c>
      <c r="AQ282" s="1">
        <v>4</v>
      </c>
      <c r="AX282" s="1">
        <v>0.75</v>
      </c>
      <c r="AY282" s="1">
        <v>3.7</v>
      </c>
      <c r="BA282" s="1">
        <v>5.52</v>
      </c>
      <c r="BE282" s="1">
        <v>1.5</v>
      </c>
      <c r="BO282" s="1">
        <v>3</v>
      </c>
      <c r="BU282" s="1">
        <v>1.5</v>
      </c>
      <c r="BZ282" s="1">
        <v>111</v>
      </c>
      <c r="CA282" s="1">
        <v>111</v>
      </c>
      <c r="CO282" s="1">
        <v>2.96</v>
      </c>
      <c r="CR282" s="1">
        <v>1.2</v>
      </c>
      <c r="CW282" s="1">
        <v>3</v>
      </c>
      <c r="CY282" s="1">
        <v>6</v>
      </c>
      <c r="CZ282" s="1">
        <v>3</v>
      </c>
      <c r="DB282" s="1">
        <v>132</v>
      </c>
      <c r="DG282" s="1">
        <v>3.06</v>
      </c>
      <c r="DJ282" s="1">
        <v>110.88</v>
      </c>
      <c r="DR282" s="1">
        <v>2.2799999999999998</v>
      </c>
      <c r="DV282" s="1">
        <v>2.2200000000000002</v>
      </c>
      <c r="DW282" s="1">
        <v>1521.7840000000001</v>
      </c>
      <c r="DX282" s="1">
        <v>47414.857999999993</v>
      </c>
    </row>
    <row r="283" spans="1:128" x14ac:dyDescent="0.2">
      <c r="A283" s="2"/>
      <c r="B283" s="1" t="s">
        <v>181</v>
      </c>
      <c r="C283" s="1" t="s">
        <v>180</v>
      </c>
      <c r="F283" s="1" t="s">
        <v>184</v>
      </c>
      <c r="N283" s="1" t="s">
        <v>276</v>
      </c>
      <c r="Y283" s="1" t="s">
        <v>289</v>
      </c>
      <c r="AL283" s="1" t="s">
        <v>298</v>
      </c>
      <c r="CO283" s="1" t="s">
        <v>194</v>
      </c>
      <c r="DA283" s="1" t="s">
        <v>271</v>
      </c>
      <c r="DG283" s="1" t="s">
        <v>282</v>
      </c>
      <c r="DK283" s="1" t="s">
        <v>195</v>
      </c>
      <c r="DQ283" s="1" t="s">
        <v>192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37"/>
  <sheetViews>
    <sheetView topLeftCell="A28" zoomScale="90" zoomScaleNormal="90" workbookViewId="0">
      <selection activeCell="A34" sqref="A34"/>
    </sheetView>
  </sheetViews>
  <sheetFormatPr baseColWidth="10" defaultColWidth="8.83203125" defaultRowHeight="15" x14ac:dyDescent="0.2"/>
  <cols>
    <col min="1" max="1" width="43.83203125" style="1" customWidth="1"/>
    <col min="2" max="1025" width="8.5" style="1" customWidth="1"/>
  </cols>
  <sheetData>
    <row r="1" spans="1:2" x14ac:dyDescent="0.2">
      <c r="A1" s="34" t="s">
        <v>672</v>
      </c>
      <c r="B1" s="34" t="s">
        <v>672</v>
      </c>
    </row>
    <row r="2" spans="1:2" x14ac:dyDescent="0.2">
      <c r="A2" s="34" t="s">
        <v>226</v>
      </c>
      <c r="B2" s="34" t="s">
        <v>647</v>
      </c>
    </row>
    <row r="3" spans="1:2" x14ac:dyDescent="0.2">
      <c r="A3" s="34" t="s">
        <v>225</v>
      </c>
      <c r="B3" s="34" t="s">
        <v>647</v>
      </c>
    </row>
    <row r="4" spans="1:2" x14ac:dyDescent="0.2">
      <c r="A4" s="34" t="s">
        <v>222</v>
      </c>
      <c r="B4" s="34" t="s">
        <v>647</v>
      </c>
    </row>
    <row r="5" spans="1:2" x14ac:dyDescent="0.2">
      <c r="A5" s="34" t="s">
        <v>223</v>
      </c>
      <c r="B5" s="34" t="s">
        <v>647</v>
      </c>
    </row>
    <row r="6" spans="1:2" x14ac:dyDescent="0.2">
      <c r="A6" s="34" t="s">
        <v>224</v>
      </c>
      <c r="B6" s="34" t="s">
        <v>647</v>
      </c>
    </row>
    <row r="7" spans="1:2" x14ac:dyDescent="0.2">
      <c r="A7" s="34" t="s">
        <v>217</v>
      </c>
      <c r="B7" s="34" t="s">
        <v>637</v>
      </c>
    </row>
    <row r="8" spans="1:2" x14ac:dyDescent="0.2">
      <c r="A8" s="34" t="s">
        <v>213</v>
      </c>
      <c r="B8" s="34" t="s">
        <v>637</v>
      </c>
    </row>
    <row r="9" spans="1:2" x14ac:dyDescent="0.2">
      <c r="A9" s="34" t="s">
        <v>220</v>
      </c>
      <c r="B9" s="34" t="s">
        <v>640</v>
      </c>
    </row>
    <row r="10" spans="1:2" x14ac:dyDescent="0.2">
      <c r="A10" s="34" t="s">
        <v>215</v>
      </c>
      <c r="B10" s="34" t="s">
        <v>637</v>
      </c>
    </row>
    <row r="11" spans="1:2" x14ac:dyDescent="0.2">
      <c r="A11" s="34" t="s">
        <v>219</v>
      </c>
      <c r="B11" s="34" t="s">
        <v>640</v>
      </c>
    </row>
    <row r="12" spans="1:2" x14ac:dyDescent="0.2">
      <c r="A12" s="34" t="s">
        <v>228</v>
      </c>
      <c r="B12" s="34" t="s">
        <v>640</v>
      </c>
    </row>
    <row r="13" spans="1:2" x14ac:dyDescent="0.2">
      <c r="A13" s="34" t="s">
        <v>212</v>
      </c>
      <c r="B13" s="34" t="s">
        <v>630</v>
      </c>
    </row>
    <row r="14" spans="1:2" x14ac:dyDescent="0.2">
      <c r="A14" s="34" t="s">
        <v>214</v>
      </c>
      <c r="B14" s="34" t="s">
        <v>637</v>
      </c>
    </row>
    <row r="15" spans="1:2" x14ac:dyDescent="0.2">
      <c r="A15" s="34" t="s">
        <v>539</v>
      </c>
      <c r="B15" s="34" t="s">
        <v>637</v>
      </c>
    </row>
    <row r="16" spans="1:2" x14ac:dyDescent="0.2">
      <c r="A16" s="34" t="s">
        <v>216</v>
      </c>
      <c r="B16" s="34" t="s">
        <v>637</v>
      </c>
    </row>
    <row r="17" spans="1:2" x14ac:dyDescent="0.2">
      <c r="A17" s="34" t="s">
        <v>205</v>
      </c>
      <c r="B17" s="34" t="s">
        <v>640</v>
      </c>
    </row>
    <row r="18" spans="1:2" x14ac:dyDescent="0.2">
      <c r="A18" s="34" t="s">
        <v>210</v>
      </c>
      <c r="B18" s="34" t="s">
        <v>637</v>
      </c>
    </row>
    <row r="19" spans="1:2" x14ac:dyDescent="0.2">
      <c r="A19" s="34" t="s">
        <v>218</v>
      </c>
      <c r="B19" s="34" t="s">
        <v>637</v>
      </c>
    </row>
    <row r="20" spans="1:2" x14ac:dyDescent="0.2">
      <c r="A20" s="34" t="s">
        <v>204</v>
      </c>
      <c r="B20" s="34" t="s">
        <v>637</v>
      </c>
    </row>
    <row r="21" spans="1:2" x14ac:dyDescent="0.2">
      <c r="A21" s="34" t="s">
        <v>211</v>
      </c>
      <c r="B21" s="34" t="s">
        <v>640</v>
      </c>
    </row>
    <row r="22" spans="1:2" x14ac:dyDescent="0.2">
      <c r="A22" s="34" t="s">
        <v>206</v>
      </c>
      <c r="B22" s="34" t="s">
        <v>640</v>
      </c>
    </row>
    <row r="23" spans="1:2" x14ac:dyDescent="0.2">
      <c r="A23" s="34" t="s">
        <v>207</v>
      </c>
      <c r="B23" s="34" t="s">
        <v>640</v>
      </c>
    </row>
    <row r="24" spans="1:2" x14ac:dyDescent="0.2">
      <c r="A24" s="34" t="s">
        <v>208</v>
      </c>
      <c r="B24" s="34" t="s">
        <v>640</v>
      </c>
    </row>
    <row r="25" spans="1:2" x14ac:dyDescent="0.2">
      <c r="A25" s="34" t="s">
        <v>209</v>
      </c>
      <c r="B25" s="34" t="s">
        <v>640</v>
      </c>
    </row>
    <row r="26" spans="1:2" x14ac:dyDescent="0.2">
      <c r="A26" s="34" t="s">
        <v>227</v>
      </c>
      <c r="B26" s="34" t="s">
        <v>640</v>
      </c>
    </row>
    <row r="27" spans="1:2" x14ac:dyDescent="0.2">
      <c r="A27" s="34" t="s">
        <v>221</v>
      </c>
      <c r="B27" s="34" t="s">
        <v>637</v>
      </c>
    </row>
    <row r="28" spans="1:2" x14ac:dyDescent="0.2">
      <c r="A28" s="34" t="s">
        <v>203</v>
      </c>
      <c r="B28" s="34" t="s">
        <v>640</v>
      </c>
    </row>
    <row r="29" spans="1:2" x14ac:dyDescent="0.2">
      <c r="A29" s="34" t="s">
        <v>196</v>
      </c>
      <c r="B29" s="34" t="s">
        <v>640</v>
      </c>
    </row>
    <row r="30" spans="1:2" x14ac:dyDescent="0.2">
      <c r="A30" s="34" t="s">
        <v>195</v>
      </c>
      <c r="B30" s="34" t="s">
        <v>637</v>
      </c>
    </row>
    <row r="31" spans="1:2" x14ac:dyDescent="0.2">
      <c r="A31" s="34" t="s">
        <v>200</v>
      </c>
      <c r="B31" s="34" t="s">
        <v>640</v>
      </c>
    </row>
    <row r="32" spans="1:2" x14ac:dyDescent="0.2">
      <c r="A32" s="34" t="s">
        <v>198</v>
      </c>
      <c r="B32" s="34" t="s">
        <v>640</v>
      </c>
    </row>
    <row r="33" spans="1:2" x14ac:dyDescent="0.2">
      <c r="A33" s="34" t="s">
        <v>197</v>
      </c>
      <c r="B33" s="34" t="s">
        <v>640</v>
      </c>
    </row>
    <row r="34" spans="1:2" x14ac:dyDescent="0.2">
      <c r="A34" s="34" t="s">
        <v>202</v>
      </c>
      <c r="B34" s="34" t="s">
        <v>630</v>
      </c>
    </row>
    <row r="35" spans="1:2" x14ac:dyDescent="0.2">
      <c r="A35" s="34" t="s">
        <v>563</v>
      </c>
      <c r="B35" s="34" t="s">
        <v>640</v>
      </c>
    </row>
    <row r="36" spans="1:2" x14ac:dyDescent="0.2">
      <c r="A36" s="34" t="s">
        <v>201</v>
      </c>
      <c r="B36" s="34" t="s">
        <v>640</v>
      </c>
    </row>
    <row r="37" spans="1:2" x14ac:dyDescent="0.2">
      <c r="A37" s="34" t="s">
        <v>199</v>
      </c>
      <c r="B37" s="34" t="s">
        <v>640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K8"/>
  <sheetViews>
    <sheetView zoomScale="90" zoomScaleNormal="90" workbookViewId="0">
      <selection activeCell="A10" sqref="A10"/>
    </sheetView>
  </sheetViews>
  <sheetFormatPr baseColWidth="10" defaultColWidth="8.83203125" defaultRowHeight="15" x14ac:dyDescent="0.2"/>
  <cols>
    <col min="1" max="1" width="69.83203125" style="1" customWidth="1"/>
    <col min="2" max="1025" width="8.5" style="1" customWidth="1"/>
  </cols>
  <sheetData>
    <row r="1" spans="1:1" x14ac:dyDescent="0.2">
      <c r="A1" s="37" t="s">
        <v>672</v>
      </c>
    </row>
    <row r="2" spans="1:1" x14ac:dyDescent="0.2">
      <c r="A2" s="34" t="s">
        <v>643</v>
      </c>
    </row>
    <row r="3" spans="1:1" x14ac:dyDescent="0.2">
      <c r="A3" s="34" t="s">
        <v>630</v>
      </c>
    </row>
    <row r="4" spans="1:1" x14ac:dyDescent="0.2">
      <c r="A4" s="34" t="s">
        <v>637</v>
      </c>
    </row>
    <row r="5" spans="1:1" x14ac:dyDescent="0.2">
      <c r="A5" s="34" t="s">
        <v>645</v>
      </c>
    </row>
    <row r="6" spans="1:1" x14ac:dyDescent="0.2">
      <c r="A6" s="34" t="s">
        <v>647</v>
      </c>
    </row>
    <row r="7" spans="1:1" x14ac:dyDescent="0.2">
      <c r="A7" s="34" t="s">
        <v>640</v>
      </c>
    </row>
    <row r="8" spans="1:1" x14ac:dyDescent="0.2">
      <c r="A8" s="34" t="s">
        <v>634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71"/>
  <sheetViews>
    <sheetView topLeftCell="E1" zoomScale="90" zoomScaleNormal="90" workbookViewId="0">
      <pane ySplit="1" topLeftCell="A2" activePane="bottomLeft" state="frozen"/>
      <selection activeCell="E1" sqref="E1"/>
      <selection pane="bottomLeft" activeCell="X15" sqref="X15"/>
    </sheetView>
  </sheetViews>
  <sheetFormatPr baseColWidth="10" defaultColWidth="8.83203125" defaultRowHeight="15" x14ac:dyDescent="0.2"/>
  <cols>
    <col min="1" max="1" width="13.1640625" style="1" customWidth="1"/>
    <col min="2" max="2" width="11.1640625" style="1" customWidth="1"/>
    <col min="3" max="3" width="9.1640625" style="1" customWidth="1"/>
    <col min="4" max="4" width="62.1640625" style="1" customWidth="1"/>
    <col min="5" max="5" width="10.1640625" style="1" customWidth="1"/>
    <col min="6" max="7" width="10.1640625" style="3" customWidth="1"/>
    <col min="8" max="8" width="10.1640625" style="1" customWidth="1"/>
    <col min="9" max="9" width="18.1640625" style="1" customWidth="1"/>
    <col min="10" max="10" width="9.1640625" style="1" customWidth="1"/>
    <col min="11" max="11" width="9.1640625" style="3" customWidth="1"/>
    <col min="12" max="12" width="9.1640625" style="4" customWidth="1"/>
    <col min="13" max="16" width="9.1640625" style="1" customWidth="1"/>
    <col min="17" max="22" width="9.1640625" style="1" hidden="1" customWidth="1"/>
    <col min="23" max="1025" width="9.1640625" style="1" customWidth="1"/>
  </cols>
  <sheetData>
    <row r="1" spans="1:19" s="5" customFormat="1" ht="30" customHeight="1" x14ac:dyDescent="0.2">
      <c r="A1" s="6" t="s">
        <v>619</v>
      </c>
      <c r="B1" s="6" t="s">
        <v>620</v>
      </c>
      <c r="C1" s="6" t="s">
        <v>160</v>
      </c>
      <c r="D1" s="6" t="s">
        <v>621</v>
      </c>
      <c r="E1" s="6" t="s">
        <v>622</v>
      </c>
      <c r="F1" s="7" t="s">
        <v>623</v>
      </c>
      <c r="G1" s="7" t="s">
        <v>624</v>
      </c>
      <c r="H1" s="6" t="s">
        <v>625</v>
      </c>
      <c r="I1" s="6"/>
      <c r="J1" s="6" t="s">
        <v>626</v>
      </c>
      <c r="K1" s="7" t="s">
        <v>627</v>
      </c>
      <c r="L1" s="8" t="s">
        <v>628</v>
      </c>
      <c r="M1" s="6" t="s">
        <v>629</v>
      </c>
      <c r="O1" s="9" t="s">
        <v>446</v>
      </c>
    </row>
    <row r="2" spans="1:19" ht="14.5" customHeight="1" x14ac:dyDescent="0.2">
      <c r="A2" s="39" t="s">
        <v>630</v>
      </c>
      <c r="B2" s="43" t="s">
        <v>631</v>
      </c>
      <c r="C2" s="25" t="s">
        <v>161</v>
      </c>
      <c r="D2" s="25" t="s">
        <v>202</v>
      </c>
      <c r="E2" s="25">
        <f>IFERROR(INDEX('файл остатки'!$A$5:$DK$265,MATCH($O$1,'файл остатки'!$A$5:$A$228,0),MATCH(D2,'файл остатки'!$A$5:$DK$5,0)), 0)</f>
        <v>-661.2</v>
      </c>
      <c r="F2" s="25">
        <f>IFERROR(INDEX('файл остатки'!$A$5:$DK$265,MATCH($O$2,'файл остатки'!$A$5:$A$228,0),MATCH(D2,'файл остатки'!$A$5:$DK$5,0)), 0)</f>
        <v>0</v>
      </c>
      <c r="G2" s="25">
        <f t="shared" ref="G2:G8" si="0">MIN(E2, 0)</f>
        <v>-661.2</v>
      </c>
      <c r="H2" s="25">
        <v>0</v>
      </c>
      <c r="J2" s="26">
        <v>850</v>
      </c>
      <c r="K2" s="26">
        <f>-(G2 + G3) / J2</f>
        <v>0.77788235294117647</v>
      </c>
      <c r="L2" s="26">
        <f>ROUND(K2, 0)</f>
        <v>1</v>
      </c>
      <c r="O2" s="10" t="s">
        <v>440</v>
      </c>
      <c r="R2" s="26" t="s">
        <v>632</v>
      </c>
      <c r="S2" s="26">
        <v>3</v>
      </c>
    </row>
    <row r="3" spans="1:19" x14ac:dyDescent="0.2">
      <c r="A3" s="41"/>
      <c r="B3" s="44" t="s">
        <v>633</v>
      </c>
      <c r="C3" s="27" t="s">
        <v>164</v>
      </c>
      <c r="D3" s="27" t="s">
        <v>212</v>
      </c>
      <c r="E3" s="27">
        <f>IFERROR(INDEX('файл остатки'!$A$5:$DK$265,MATCH($O$1,'файл остатки'!$A$5:$A$228,0),MATCH(D3,'файл остатки'!$A$5:$DK$5,0)), 0)</f>
        <v>19.039999999999988</v>
      </c>
      <c r="F3" s="27">
        <f>IFERROR(INDEX('файл остатки'!$A$5:$DK$265,MATCH($O$2,'файл остатки'!$A$5:$A$228,0),MATCH(D3,'файл остатки'!$A$5:$DK$5,0)), 0)</f>
        <v>113.1733333333333</v>
      </c>
      <c r="G3" s="27">
        <f t="shared" si="0"/>
        <v>0</v>
      </c>
      <c r="H3" s="27">
        <v>0</v>
      </c>
    </row>
    <row r="4" spans="1:19" x14ac:dyDescent="0.2">
      <c r="A4" s="39" t="s">
        <v>634</v>
      </c>
      <c r="B4" s="42" t="s">
        <v>635</v>
      </c>
      <c r="C4" s="28" t="s">
        <v>164</v>
      </c>
      <c r="D4" s="28" t="s">
        <v>230</v>
      </c>
      <c r="E4" s="28">
        <f>IFERROR(INDEX('файл остатки'!$A$5:$DK$265,MATCH($O$1,'файл остатки'!$A$5:$A$228,0),MATCH(D4,'файл остатки'!$A$5:$DK$5,0)), 0)</f>
        <v>-106.5</v>
      </c>
      <c r="F4" s="28">
        <f>IFERROR(INDEX('файл остатки'!$A$5:$DK$265,MATCH($O$2,'файл остатки'!$A$5:$A$228,0),MATCH(D4,'файл остатки'!$A$5:$DK$5,0)), 0)</f>
        <v>0</v>
      </c>
      <c r="G4" s="28">
        <f t="shared" si="0"/>
        <v>-106.5</v>
      </c>
      <c r="H4" s="28">
        <v>0</v>
      </c>
      <c r="J4" s="26">
        <v>1000</v>
      </c>
      <c r="K4" s="26">
        <f>-(G4 + G5 + G6 + G7 + G8) / J4</f>
        <v>0.16200000000000001</v>
      </c>
      <c r="L4" s="26">
        <f>ROUND(K4, 0)</f>
        <v>0</v>
      </c>
      <c r="R4" s="26" t="s">
        <v>636</v>
      </c>
      <c r="S4" s="26">
        <v>4</v>
      </c>
    </row>
    <row r="5" spans="1:19" x14ac:dyDescent="0.2">
      <c r="A5" s="40"/>
      <c r="B5" s="40"/>
      <c r="C5" s="28" t="s">
        <v>163</v>
      </c>
      <c r="D5" s="28" t="s">
        <v>239</v>
      </c>
      <c r="E5" s="28">
        <f>IFERROR(INDEX('файл остатки'!$A$5:$DK$265,MATCH($O$1,'файл остатки'!$A$5:$A$228,0),MATCH(D5,'файл остатки'!$A$5:$DK$5,0)), 0)</f>
        <v>-14</v>
      </c>
      <c r="F5" s="28">
        <f>IFERROR(INDEX('файл остатки'!$A$5:$DK$265,MATCH($O$2,'файл остатки'!$A$5:$A$228,0),MATCH(D5,'файл остатки'!$A$5:$DK$5,0)), 0)</f>
        <v>0</v>
      </c>
      <c r="G5" s="28">
        <f t="shared" si="0"/>
        <v>-14</v>
      </c>
      <c r="H5" s="28">
        <v>0</v>
      </c>
    </row>
    <row r="6" spans="1:19" x14ac:dyDescent="0.2">
      <c r="A6" s="40"/>
      <c r="B6" s="41"/>
      <c r="C6" s="28" t="s">
        <v>166</v>
      </c>
      <c r="D6" s="28" t="s">
        <v>240</v>
      </c>
      <c r="E6" s="28">
        <f>IFERROR(INDEX('файл остатки'!$A$5:$DK$265,MATCH($O$1,'файл остатки'!$A$5:$A$228,0),MATCH(D6,'файл остатки'!$A$5:$DK$5,0)), 0)</f>
        <v>-11</v>
      </c>
      <c r="F6" s="28">
        <f>IFERROR(INDEX('файл остатки'!$A$5:$DK$265,MATCH($O$2,'файл остатки'!$A$5:$A$228,0),MATCH(D6,'файл остатки'!$A$5:$DK$5,0)), 0)</f>
        <v>0</v>
      </c>
      <c r="G6" s="28">
        <f t="shared" si="0"/>
        <v>-11</v>
      </c>
      <c r="H6" s="28">
        <v>0</v>
      </c>
    </row>
    <row r="7" spans="1:19" x14ac:dyDescent="0.2">
      <c r="A7" s="40"/>
      <c r="B7" s="38" t="s">
        <v>157</v>
      </c>
      <c r="C7" s="29" t="s">
        <v>164</v>
      </c>
      <c r="D7" s="29" t="s">
        <v>244</v>
      </c>
      <c r="E7" s="29">
        <f>IFERROR(INDEX('файл остатки'!$A$5:$DK$265,MATCH($O$1,'файл остатки'!$A$5:$A$228,0),MATCH(D7,'файл остатки'!$A$5:$DK$5,0)), 0)</f>
        <v>-30.5</v>
      </c>
      <c r="F7" s="29">
        <f>IFERROR(INDEX('файл остатки'!$A$5:$DK$265,MATCH($O$2,'файл остатки'!$A$5:$A$228,0),MATCH(D7,'файл остатки'!$A$5:$DK$5,0)), 0)</f>
        <v>0</v>
      </c>
      <c r="G7" s="29">
        <f t="shared" si="0"/>
        <v>-30.5</v>
      </c>
      <c r="H7" s="29">
        <v>0</v>
      </c>
    </row>
    <row r="8" spans="1:19" x14ac:dyDescent="0.2">
      <c r="A8" s="41"/>
      <c r="B8" s="41"/>
      <c r="C8" s="29" t="s">
        <v>163</v>
      </c>
      <c r="D8" s="29" t="s">
        <v>249</v>
      </c>
      <c r="E8" s="29">
        <f>IFERROR(INDEX('файл остатки'!$A$5:$DK$265,MATCH($O$1,'файл остатки'!$A$5:$A$228,0),MATCH(D8,'файл остатки'!$A$5:$DK$5,0)), 0)</f>
        <v>6</v>
      </c>
      <c r="F8" s="29">
        <f>IFERROR(INDEX('файл остатки'!$A$5:$DK$265,MATCH($O$2,'файл остатки'!$A$5:$A$228,0),MATCH(D8,'файл остатки'!$A$5:$DK$5,0)), 0)</f>
        <v>0</v>
      </c>
      <c r="G8" s="29">
        <f t="shared" si="0"/>
        <v>0</v>
      </c>
      <c r="H8" s="29">
        <v>0</v>
      </c>
    </row>
    <row r="11" spans="1:19" x14ac:dyDescent="0.2">
      <c r="A11" s="39" t="s">
        <v>637</v>
      </c>
      <c r="B11" s="43" t="s">
        <v>631</v>
      </c>
      <c r="C11" s="25" t="s">
        <v>638</v>
      </c>
      <c r="D11" s="25" t="s">
        <v>195</v>
      </c>
      <c r="E11" s="25">
        <f>IFERROR(INDEX('файл остатки'!$A$5:$DK$265,MATCH($O$1,'файл остатки'!$A$5:$A$228,0),MATCH(D11,'файл остатки'!$A$5:$DK$5,0)), 0)</f>
        <v>333.76</v>
      </c>
      <c r="F11" s="25">
        <f>IFERROR(INDEX('файл остатки'!$A$5:$DK$265,MATCH($O$2,'файл остатки'!$A$5:$A$228,0),MATCH(D11,'файл остатки'!$A$5:$DK$5,0)), 0)</f>
        <v>965.97333333333324</v>
      </c>
      <c r="G11" s="25">
        <f t="shared" ref="G11:G20" si="1">MIN(E11, 0)</f>
        <v>0</v>
      </c>
      <c r="H11" s="25">
        <v>0</v>
      </c>
      <c r="J11" s="26">
        <v>850</v>
      </c>
      <c r="K11" s="26">
        <f>-(G11 + G12 + G13 + G14 + G15 + G16 + G17 + G18 + G19 + G20) / J11</f>
        <v>1.7940705882352939</v>
      </c>
      <c r="L11" s="26">
        <f>ROUND(K11, 0)</f>
        <v>2</v>
      </c>
      <c r="R11" s="26" t="s">
        <v>639</v>
      </c>
      <c r="S11" s="26">
        <v>1</v>
      </c>
    </row>
    <row r="12" spans="1:19" x14ac:dyDescent="0.2">
      <c r="A12" s="40"/>
      <c r="B12" s="44" t="s">
        <v>633</v>
      </c>
      <c r="C12" s="27" t="s">
        <v>164</v>
      </c>
      <c r="D12" s="27" t="s">
        <v>214</v>
      </c>
      <c r="E12" s="27">
        <f>IFERROR(INDEX('файл остатки'!$A$5:$DK$265,MATCH($O$1,'файл остатки'!$A$5:$A$228,0),MATCH(D12,'файл остатки'!$A$5:$DK$5,0)), 0)</f>
        <v>-797.4</v>
      </c>
      <c r="F12" s="27">
        <f>IFERROR(INDEX('файл остатки'!$A$5:$DK$265,MATCH($O$2,'файл остатки'!$A$5:$A$228,0),MATCH(D12,'файл остатки'!$A$5:$DK$5,0)), 0)</f>
        <v>166.45714285714291</v>
      </c>
      <c r="G12" s="27">
        <f t="shared" si="1"/>
        <v>-797.4</v>
      </c>
      <c r="H12" s="27">
        <v>0</v>
      </c>
    </row>
    <row r="13" spans="1:19" x14ac:dyDescent="0.2">
      <c r="A13" s="40"/>
      <c r="B13" s="40"/>
      <c r="C13" s="27" t="s">
        <v>165</v>
      </c>
      <c r="D13" s="27" t="s">
        <v>217</v>
      </c>
      <c r="E13" s="27">
        <f>IFERROR(INDEX('файл остатки'!$A$5:$DK$265,MATCH($O$1,'файл остатки'!$A$5:$A$228,0),MATCH(D13,'файл остатки'!$A$5:$DK$5,0)), 0)</f>
        <v>-115.1999999999998</v>
      </c>
      <c r="F13" s="27">
        <f>IFERROR(INDEX('файл остатки'!$A$5:$DK$265,MATCH($O$2,'файл остатки'!$A$5:$A$228,0),MATCH(D13,'файл остатки'!$A$5:$DK$5,0)), 0)</f>
        <v>4743.8285714285712</v>
      </c>
      <c r="G13" s="27">
        <f t="shared" si="1"/>
        <v>-115.1999999999998</v>
      </c>
      <c r="H13" s="27">
        <v>0</v>
      </c>
    </row>
    <row r="14" spans="1:19" x14ac:dyDescent="0.2">
      <c r="A14" s="40"/>
      <c r="B14" s="40"/>
      <c r="C14" s="27" t="s">
        <v>170</v>
      </c>
      <c r="D14" s="27" t="s">
        <v>218</v>
      </c>
      <c r="E14" s="27">
        <f>IFERROR(INDEX('файл остатки'!$A$5:$DK$265,MATCH($O$1,'файл остатки'!$A$5:$A$228,0),MATCH(D14,'файл остатки'!$A$5:$DK$5,0)), 0)</f>
        <v>12.6</v>
      </c>
      <c r="F14" s="27">
        <f>IFERROR(INDEX('файл остатки'!$A$5:$DK$265,MATCH($O$2,'файл остатки'!$A$5:$A$228,0),MATCH(D14,'файл остатки'!$A$5:$DK$5,0)), 0)</f>
        <v>92.571428571428569</v>
      </c>
      <c r="G14" s="27">
        <f t="shared" si="1"/>
        <v>0</v>
      </c>
      <c r="H14" s="27">
        <v>0</v>
      </c>
    </row>
    <row r="15" spans="1:19" x14ac:dyDescent="0.2">
      <c r="A15" s="40"/>
      <c r="B15" s="40"/>
      <c r="C15" s="27" t="s">
        <v>163</v>
      </c>
      <c r="D15" s="27" t="s">
        <v>210</v>
      </c>
      <c r="E15" s="27">
        <f>IFERROR(INDEX('файл остатки'!$A$5:$DK$265,MATCH($O$1,'файл остатки'!$A$5:$A$228,0),MATCH(D15,'файл остатки'!$A$5:$DK$5,0)), 0)</f>
        <v>71.679999999999993</v>
      </c>
      <c r="F15" s="27">
        <f>IFERROR(INDEX('файл остатки'!$A$5:$DK$265,MATCH($O$2,'файл остатки'!$A$5:$A$228,0),MATCH(D15,'файл остатки'!$A$5:$DK$5,0)), 0)</f>
        <v>214.4</v>
      </c>
      <c r="G15" s="27">
        <f t="shared" si="1"/>
        <v>0</v>
      </c>
      <c r="H15" s="27">
        <v>0</v>
      </c>
    </row>
    <row r="16" spans="1:19" x14ac:dyDescent="0.2">
      <c r="A16" s="40"/>
      <c r="B16" s="40"/>
      <c r="C16" s="27" t="s">
        <v>167</v>
      </c>
      <c r="D16" s="27" t="s">
        <v>204</v>
      </c>
      <c r="E16" s="27">
        <f>IFERROR(INDEX('файл остатки'!$A$5:$DK$265,MATCH($O$1,'файл остатки'!$A$5:$A$228,0),MATCH(D16,'файл остатки'!$A$5:$DK$5,0)), 0)</f>
        <v>0</v>
      </c>
      <c r="F16" s="27">
        <f>IFERROR(INDEX('файл остатки'!$A$5:$DK$265,MATCH($O$2,'файл остатки'!$A$5:$A$228,0),MATCH(D16,'файл остатки'!$A$5:$DK$5,0)), 0)</f>
        <v>13.954285714285721</v>
      </c>
      <c r="G16" s="27">
        <f t="shared" si="1"/>
        <v>0</v>
      </c>
      <c r="H16" s="27">
        <v>0</v>
      </c>
    </row>
    <row r="17" spans="1:19" x14ac:dyDescent="0.2">
      <c r="A17" s="40"/>
      <c r="B17" s="40"/>
      <c r="C17" s="27" t="s">
        <v>165</v>
      </c>
      <c r="D17" s="27" t="s">
        <v>216</v>
      </c>
      <c r="E17" s="27">
        <f>IFERROR(INDEX('файл остатки'!$A$5:$DK$265,MATCH($O$1,'файл остатки'!$A$5:$A$228,0),MATCH(D17,'файл остатки'!$A$5:$DK$5,0)), 0)</f>
        <v>-122.36</v>
      </c>
      <c r="F17" s="27">
        <f>IFERROR(INDEX('файл остатки'!$A$5:$DK$265,MATCH($O$2,'файл остатки'!$A$5:$A$228,0),MATCH(D17,'файл остатки'!$A$5:$DK$5,0)), 0)</f>
        <v>318.01333333333332</v>
      </c>
      <c r="G17" s="27">
        <f t="shared" si="1"/>
        <v>-122.36</v>
      </c>
      <c r="H17" s="27">
        <v>0</v>
      </c>
    </row>
    <row r="18" spans="1:19" x14ac:dyDescent="0.2">
      <c r="A18" s="40"/>
      <c r="B18" s="40"/>
      <c r="C18" s="27" t="s">
        <v>171</v>
      </c>
      <c r="D18" s="27" t="s">
        <v>221</v>
      </c>
      <c r="E18" s="27">
        <f>IFERROR(INDEX('файл остатки'!$A$5:$DK$265,MATCH($O$1,'файл остатки'!$A$5:$A$228,0),MATCH(D18,'файл остатки'!$A$5:$DK$5,0)), 0)</f>
        <v>-478.40000000000009</v>
      </c>
      <c r="F18" s="27">
        <f>IFERROR(INDEX('файл остатки'!$A$5:$DK$265,MATCH($O$2,'файл остатки'!$A$5:$A$228,0),MATCH(D18,'файл остатки'!$A$5:$DK$5,0)), 0)</f>
        <v>605.4476190476189</v>
      </c>
      <c r="G18" s="27">
        <f t="shared" si="1"/>
        <v>-478.40000000000009</v>
      </c>
      <c r="H18" s="27">
        <v>0</v>
      </c>
    </row>
    <row r="19" spans="1:19" x14ac:dyDescent="0.2">
      <c r="A19" s="40"/>
      <c r="B19" s="40"/>
      <c r="C19" s="27" t="s">
        <v>165</v>
      </c>
      <c r="D19" s="27" t="s">
        <v>213</v>
      </c>
      <c r="E19" s="27">
        <f>IFERROR(INDEX('файл остатки'!$A$5:$DK$265,MATCH($O$1,'файл остатки'!$A$5:$A$228,0),MATCH(D19,'файл остатки'!$A$5:$DK$5,0)), 0)</f>
        <v>43.199999999999818</v>
      </c>
      <c r="F19" s="27">
        <f>IFERROR(INDEX('файл остатки'!$A$5:$DK$265,MATCH($O$2,'файл остатки'!$A$5:$A$228,0),MATCH(D19,'файл остатки'!$A$5:$DK$5,0)), 0)</f>
        <v>2261.485714285714</v>
      </c>
      <c r="G19" s="27">
        <f t="shared" si="1"/>
        <v>0</v>
      </c>
      <c r="H19" s="27">
        <v>0</v>
      </c>
    </row>
    <row r="20" spans="1:19" x14ac:dyDescent="0.2">
      <c r="A20" s="41"/>
      <c r="B20" s="41"/>
      <c r="C20" s="27" t="s">
        <v>164</v>
      </c>
      <c r="D20" s="27" t="s">
        <v>215</v>
      </c>
      <c r="E20" s="27">
        <f>IFERROR(INDEX('файл остатки'!$A$5:$DK$265,MATCH($O$1,'файл остатки'!$A$5:$A$228,0),MATCH(D20,'файл остатки'!$A$5:$DK$5,0)), 0)</f>
        <v>-11.6</v>
      </c>
      <c r="F20" s="27">
        <f>IFERROR(INDEX('файл остатки'!$A$5:$DK$265,MATCH($O$2,'файл остатки'!$A$5:$A$228,0),MATCH(D20,'файл остатки'!$A$5:$DK$5,0)), 0)</f>
        <v>618.05714285714282</v>
      </c>
      <c r="G20" s="27">
        <f t="shared" si="1"/>
        <v>-11.6</v>
      </c>
      <c r="H20" s="27">
        <v>0</v>
      </c>
    </row>
    <row r="23" spans="1:19" x14ac:dyDescent="0.2">
      <c r="A23" s="39" t="s">
        <v>640</v>
      </c>
      <c r="B23" s="45" t="s">
        <v>641</v>
      </c>
      <c r="C23" s="30" t="s">
        <v>164</v>
      </c>
      <c r="D23" s="30" t="s">
        <v>219</v>
      </c>
      <c r="E23" s="30">
        <f>IFERROR(INDEX('файл остатки'!$A$5:$DK$265,MATCH($O$1,'файл остатки'!$A$5:$A$228,0),MATCH(D23,'файл остатки'!$A$5:$DK$5,0)), 0)</f>
        <v>-1428</v>
      </c>
      <c r="F23" s="30">
        <f>IFERROR(INDEX('файл остатки'!$A$5:$DK$265,MATCH($O$2,'файл остатки'!$A$5:$A$228,0),MATCH(D23,'файл остатки'!$A$5:$DK$5,0)), 0)</f>
        <v>723.28571428571433</v>
      </c>
      <c r="G23" s="30">
        <f t="shared" ref="G23:G39" si="2">MIN(E23, 0)</f>
        <v>-1428</v>
      </c>
      <c r="H23" s="30">
        <v>0</v>
      </c>
      <c r="J23" s="26">
        <v>850</v>
      </c>
      <c r="K23" s="26">
        <f>-(G23 + G24 + G25 + G26 + G27 + G28 + G29 + G30 + G31 + G32 + G33 + G34 + G35 + G36 + G37 + G38 + G39) / J23</f>
        <v>5.2176470588235304</v>
      </c>
      <c r="L23" s="26">
        <f>ROUND(K23, 0)</f>
        <v>5</v>
      </c>
      <c r="R23" s="26" t="s">
        <v>642</v>
      </c>
      <c r="S23" s="26">
        <v>2</v>
      </c>
    </row>
    <row r="24" spans="1:19" x14ac:dyDescent="0.2">
      <c r="A24" s="40"/>
      <c r="B24" s="40"/>
      <c r="C24" s="30" t="s">
        <v>164</v>
      </c>
      <c r="D24" s="30" t="s">
        <v>220</v>
      </c>
      <c r="E24" s="30">
        <f>IFERROR(INDEX('файл остатки'!$A$5:$DK$265,MATCH($O$1,'файл остатки'!$A$5:$A$228,0),MATCH(D24,'файл остатки'!$A$5:$DK$5,0)), 0)</f>
        <v>2.399999999999999</v>
      </c>
      <c r="F24" s="30">
        <f>IFERROR(INDEX('файл остатки'!$A$5:$DK$265,MATCH($O$2,'файл остатки'!$A$5:$A$228,0),MATCH(D24,'файл остатки'!$A$5:$DK$5,0)), 0)</f>
        <v>13.02857142857143</v>
      </c>
      <c r="G24" s="30">
        <f t="shared" si="2"/>
        <v>0</v>
      </c>
      <c r="H24" s="30">
        <v>0</v>
      </c>
    </row>
    <row r="25" spans="1:19" x14ac:dyDescent="0.2">
      <c r="A25" s="40"/>
      <c r="B25" s="40"/>
      <c r="C25" s="31" t="s">
        <v>172</v>
      </c>
      <c r="D25" s="31" t="s">
        <v>227</v>
      </c>
      <c r="E25" s="31">
        <f>IFERROR(INDEX('файл остатки'!$A$5:$DK$265,MATCH($O$1,'файл остатки'!$A$5:$A$228,0),MATCH(D25,'файл остатки'!$A$5:$DK$5,0)), 0)</f>
        <v>0</v>
      </c>
      <c r="F25" s="31">
        <f>IFERROR(INDEX('файл остатки'!$A$5:$DK$265,MATCH($O$2,'файл остатки'!$A$5:$A$228,0),MATCH(D25,'файл остатки'!$A$5:$DK$5,0)), 0)</f>
        <v>0</v>
      </c>
      <c r="G25" s="31">
        <f t="shared" si="2"/>
        <v>0</v>
      </c>
      <c r="H25" s="31">
        <v>0</v>
      </c>
    </row>
    <row r="26" spans="1:19" x14ac:dyDescent="0.2">
      <c r="A26" s="40"/>
      <c r="B26" s="41"/>
      <c r="C26" s="31" t="s">
        <v>172</v>
      </c>
      <c r="D26" s="31" t="s">
        <v>228</v>
      </c>
      <c r="E26" s="31">
        <f>IFERROR(INDEX('файл остатки'!$A$5:$DK$265,MATCH($O$1,'файл остатки'!$A$5:$A$228,0),MATCH(D26,'файл остатки'!$A$5:$DK$5,0)), 0)</f>
        <v>0</v>
      </c>
      <c r="F26" s="31">
        <f>IFERROR(INDEX('файл остатки'!$A$5:$DK$265,MATCH($O$2,'файл остатки'!$A$5:$A$228,0),MATCH(D26,'файл остатки'!$A$5:$DK$5,0)), 0)</f>
        <v>238.66666666666671</v>
      </c>
      <c r="G26" s="31">
        <f t="shared" si="2"/>
        <v>0</v>
      </c>
      <c r="H26" s="31">
        <v>0</v>
      </c>
    </row>
    <row r="27" spans="1:19" x14ac:dyDescent="0.2">
      <c r="A27" s="40"/>
      <c r="B27" s="43" t="s">
        <v>631</v>
      </c>
      <c r="C27" s="30" t="s">
        <v>161</v>
      </c>
      <c r="D27" s="30" t="s">
        <v>200</v>
      </c>
      <c r="E27" s="30">
        <f>IFERROR(INDEX('файл остатки'!$A$5:$DK$265,MATCH($O$1,'файл остатки'!$A$5:$A$228,0),MATCH(D27,'файл остатки'!$A$5:$DK$5,0)), 0)</f>
        <v>21.36</v>
      </c>
      <c r="F27" s="30">
        <f>IFERROR(INDEX('файл остатки'!$A$5:$DK$265,MATCH($O$2,'файл остатки'!$A$5:$A$228,0),MATCH(D27,'файл остатки'!$A$5:$DK$5,0)), 0)</f>
        <v>285.32</v>
      </c>
      <c r="G27" s="30">
        <f t="shared" si="2"/>
        <v>0</v>
      </c>
      <c r="H27" s="30">
        <v>0</v>
      </c>
    </row>
    <row r="28" spans="1:19" x14ac:dyDescent="0.2">
      <c r="A28" s="40"/>
      <c r="B28" s="40"/>
      <c r="C28" s="25" t="s">
        <v>161</v>
      </c>
      <c r="D28" s="25" t="s">
        <v>199</v>
      </c>
      <c r="E28" s="25">
        <f>IFERROR(INDEX('файл остатки'!$A$5:$DK$265,MATCH($O$1,'файл остатки'!$A$5:$A$228,0),MATCH(D28,'файл остатки'!$A$5:$DK$5,0)), 0)</f>
        <v>103.9200000000001</v>
      </c>
      <c r="F28" s="25">
        <f>IFERROR(INDEX('файл остатки'!$A$5:$DK$265,MATCH($O$2,'файл остатки'!$A$5:$A$228,0),MATCH(D28,'файл остатки'!$A$5:$DK$5,0)), 0)</f>
        <v>528.37142857142851</v>
      </c>
      <c r="G28" s="25">
        <f t="shared" si="2"/>
        <v>0</v>
      </c>
      <c r="H28" s="25">
        <v>0</v>
      </c>
    </row>
    <row r="29" spans="1:19" x14ac:dyDescent="0.2">
      <c r="A29" s="40"/>
      <c r="B29" s="40"/>
      <c r="C29" s="25" t="s">
        <v>163</v>
      </c>
      <c r="D29" s="25" t="s">
        <v>201</v>
      </c>
      <c r="E29" s="25">
        <f>IFERROR(INDEX('файл остатки'!$A$5:$DK$265,MATCH($O$1,'файл остатки'!$A$5:$A$228,0),MATCH(D29,'файл остатки'!$A$5:$DK$5,0)), 0)</f>
        <v>-13.2</v>
      </c>
      <c r="F29" s="25">
        <f>IFERROR(INDEX('файл остатки'!$A$5:$DK$265,MATCH($O$2,'файл остатки'!$A$5:$A$228,0),MATCH(D29,'файл остатки'!$A$5:$DK$5,0)), 0)</f>
        <v>23.88571428571429</v>
      </c>
      <c r="G29" s="25">
        <f t="shared" si="2"/>
        <v>-13.2</v>
      </c>
      <c r="H29" s="25">
        <v>0</v>
      </c>
    </row>
    <row r="30" spans="1:19" x14ac:dyDescent="0.2">
      <c r="A30" s="40"/>
      <c r="B30" s="40"/>
      <c r="C30" s="25" t="s">
        <v>161</v>
      </c>
      <c r="D30" s="25" t="s">
        <v>198</v>
      </c>
      <c r="E30" s="25">
        <f>IFERROR(INDEX('файл остатки'!$A$5:$DK$265,MATCH($O$1,'файл остатки'!$A$5:$A$228,0),MATCH(D30,'файл остатки'!$A$5:$DK$5,0)), 0)</f>
        <v>-406.8</v>
      </c>
      <c r="F30" s="25">
        <f>IFERROR(INDEX('файл остатки'!$A$5:$DK$265,MATCH($O$2,'файл остатки'!$A$5:$A$228,0),MATCH(D30,'файл остатки'!$A$5:$DK$5,0)), 0)</f>
        <v>106.84761904761911</v>
      </c>
      <c r="G30" s="25">
        <f t="shared" si="2"/>
        <v>-406.8</v>
      </c>
      <c r="H30" s="25">
        <v>0</v>
      </c>
    </row>
    <row r="31" spans="1:19" x14ac:dyDescent="0.2">
      <c r="A31" s="40"/>
      <c r="B31" s="40"/>
      <c r="C31" s="25" t="s">
        <v>166</v>
      </c>
      <c r="D31" s="25" t="s">
        <v>196</v>
      </c>
      <c r="E31" s="25">
        <f>IFERROR(INDEX('файл остатки'!$A$5:$DK$265,MATCH($O$1,'файл остатки'!$A$5:$A$228,0),MATCH(D31,'файл остатки'!$A$5:$DK$5,0)), 0)</f>
        <v>-199.22</v>
      </c>
      <c r="F31" s="25">
        <f>IFERROR(INDEX('файл остатки'!$A$5:$DK$265,MATCH($O$2,'файл остатки'!$A$5:$A$228,0),MATCH(D31,'файл остатки'!$A$5:$DK$5,0)), 0)</f>
        <v>97.135238095238094</v>
      </c>
      <c r="G31" s="25">
        <f t="shared" si="2"/>
        <v>-199.22</v>
      </c>
      <c r="H31" s="25">
        <v>0</v>
      </c>
    </row>
    <row r="32" spans="1:19" x14ac:dyDescent="0.2">
      <c r="A32" s="40"/>
      <c r="B32" s="40"/>
      <c r="C32" s="25" t="s">
        <v>161</v>
      </c>
      <c r="D32" s="25" t="s">
        <v>197</v>
      </c>
      <c r="E32" s="25">
        <f>IFERROR(INDEX('файл остатки'!$A$5:$DK$265,MATCH($O$1,'файл остатки'!$A$5:$A$228,0),MATCH(D32,'файл остатки'!$A$5:$DK$5,0)), 0)</f>
        <v>-1305.92</v>
      </c>
      <c r="F32" s="25">
        <f>IFERROR(INDEX('файл остатки'!$A$5:$DK$265,MATCH($O$2,'файл остатки'!$A$5:$A$228,0),MATCH(D32,'файл остатки'!$A$5:$DK$5,0)), 0)</f>
        <v>6283.9333333333334</v>
      </c>
      <c r="G32" s="25">
        <f t="shared" si="2"/>
        <v>-1305.92</v>
      </c>
      <c r="H32" s="25">
        <v>0</v>
      </c>
    </row>
    <row r="33" spans="1:19" x14ac:dyDescent="0.2">
      <c r="A33" s="40"/>
      <c r="B33" s="41"/>
      <c r="C33" s="25" t="s">
        <v>161</v>
      </c>
      <c r="D33" s="25" t="s">
        <v>203</v>
      </c>
      <c r="E33" s="25">
        <f>IFERROR(INDEX('файл остатки'!$A$5:$DK$265,MATCH($O$1,'файл остатки'!$A$5:$A$228,0),MATCH(D33,'файл остатки'!$A$5:$DK$5,0)), 0)</f>
        <v>-614.93999999999994</v>
      </c>
      <c r="F33" s="25">
        <f>IFERROR(INDEX('файл остатки'!$A$5:$DK$265,MATCH($O$2,'файл остатки'!$A$5:$A$228,0),MATCH(D33,'файл остатки'!$A$5:$DK$5,0)), 0)</f>
        <v>780.01285714285711</v>
      </c>
      <c r="G33" s="25">
        <f t="shared" si="2"/>
        <v>-614.93999999999994</v>
      </c>
      <c r="H33" s="25">
        <v>0</v>
      </c>
    </row>
    <row r="34" spans="1:19" x14ac:dyDescent="0.2">
      <c r="A34" s="40"/>
      <c r="B34" s="44" t="s">
        <v>633</v>
      </c>
      <c r="C34" s="27" t="s">
        <v>164</v>
      </c>
      <c r="D34" s="27" t="s">
        <v>206</v>
      </c>
      <c r="E34" s="27">
        <f>IFERROR(INDEX('файл остатки'!$A$5:$DK$265,MATCH($O$1,'файл остатки'!$A$5:$A$228,0),MATCH(D34,'файл остатки'!$A$5:$DK$5,0)), 0)</f>
        <v>-232.08</v>
      </c>
      <c r="F34" s="27">
        <f>IFERROR(INDEX('файл остатки'!$A$5:$DK$265,MATCH($O$2,'файл остатки'!$A$5:$A$228,0),MATCH(D34,'файл остатки'!$A$5:$DK$5,0)), 0)</f>
        <v>467.3485714285714</v>
      </c>
      <c r="G34" s="27">
        <f t="shared" si="2"/>
        <v>-232.08</v>
      </c>
      <c r="H34" s="27">
        <v>0</v>
      </c>
    </row>
    <row r="35" spans="1:19" x14ac:dyDescent="0.2">
      <c r="A35" s="40"/>
      <c r="B35" s="40"/>
      <c r="C35" s="27" t="s">
        <v>168</v>
      </c>
      <c r="D35" s="27" t="s">
        <v>207</v>
      </c>
      <c r="E35" s="27">
        <f>IFERROR(INDEX('файл остатки'!$A$5:$DK$265,MATCH($O$1,'файл остатки'!$A$5:$A$228,0),MATCH(D35,'файл остатки'!$A$5:$DK$5,0)), 0)</f>
        <v>-29.039999999999988</v>
      </c>
      <c r="F35" s="27">
        <f>IFERROR(INDEX('файл остатки'!$A$5:$DK$265,MATCH($O$2,'файл остатки'!$A$5:$A$228,0),MATCH(D35,'файл остатки'!$A$5:$DK$5,0)), 0)</f>
        <v>113.3257142857143</v>
      </c>
      <c r="G35" s="27">
        <f t="shared" si="2"/>
        <v>-29.039999999999988</v>
      </c>
      <c r="H35" s="27">
        <v>0</v>
      </c>
    </row>
    <row r="36" spans="1:19" x14ac:dyDescent="0.2">
      <c r="A36" s="40"/>
      <c r="B36" s="40"/>
      <c r="C36" s="27" t="s">
        <v>166</v>
      </c>
      <c r="D36" s="27" t="s">
        <v>208</v>
      </c>
      <c r="E36" s="27">
        <f>IFERROR(INDEX('файл остатки'!$A$5:$DK$265,MATCH($O$1,'файл остатки'!$A$5:$A$228,0),MATCH(D36,'файл остатки'!$A$5:$DK$5,0)), 0)</f>
        <v>1.200000000000045</v>
      </c>
      <c r="F36" s="27">
        <f>IFERROR(INDEX('файл остатки'!$A$5:$DK$265,MATCH($O$2,'файл остатки'!$A$5:$A$228,0),MATCH(D36,'файл остатки'!$A$5:$DK$5,0)), 0)</f>
        <v>403.82857142857142</v>
      </c>
      <c r="G36" s="27">
        <f t="shared" si="2"/>
        <v>0</v>
      </c>
      <c r="H36" s="27">
        <v>0</v>
      </c>
    </row>
    <row r="37" spans="1:19" x14ac:dyDescent="0.2">
      <c r="A37" s="40"/>
      <c r="B37" s="40"/>
      <c r="C37" s="27" t="s">
        <v>163</v>
      </c>
      <c r="D37" s="27" t="s">
        <v>209</v>
      </c>
      <c r="E37" s="27">
        <f>IFERROR(INDEX('файл остатки'!$A$5:$DK$265,MATCH($O$1,'файл остатки'!$A$5:$A$228,0),MATCH(D37,'файл остатки'!$A$5:$DK$5,0)), 0)</f>
        <v>35.999999999999993</v>
      </c>
      <c r="F37" s="27">
        <f>IFERROR(INDEX('файл остатки'!$A$5:$DK$265,MATCH($O$2,'файл остатки'!$A$5:$A$228,0),MATCH(D37,'файл остатки'!$A$5:$DK$5,0)), 0)</f>
        <v>63.657142857142858</v>
      </c>
      <c r="G37" s="27">
        <f t="shared" si="2"/>
        <v>0</v>
      </c>
      <c r="H37" s="27">
        <v>0</v>
      </c>
    </row>
    <row r="38" spans="1:19" x14ac:dyDescent="0.2">
      <c r="A38" s="40"/>
      <c r="B38" s="40"/>
      <c r="C38" s="27" t="s">
        <v>164</v>
      </c>
      <c r="D38" s="27" t="s">
        <v>211</v>
      </c>
      <c r="E38" s="27">
        <f>IFERROR(INDEX('файл остатки'!$A$5:$DK$265,MATCH($O$1,'файл остатки'!$A$5:$A$228,0),MATCH(D38,'файл остатки'!$A$5:$DK$5,0)), 0)</f>
        <v>-205.8</v>
      </c>
      <c r="F38" s="27">
        <f>IFERROR(INDEX('файл остатки'!$A$5:$DK$265,MATCH($O$2,'файл остатки'!$A$5:$A$228,0),MATCH(D38,'файл остатки'!$A$5:$DK$5,0)), 0)</f>
        <v>996.50666666666666</v>
      </c>
      <c r="G38" s="27">
        <f t="shared" si="2"/>
        <v>-205.8</v>
      </c>
      <c r="H38" s="27">
        <v>0</v>
      </c>
    </row>
    <row r="39" spans="1:19" x14ac:dyDescent="0.2">
      <c r="A39" s="41"/>
      <c r="B39" s="41"/>
      <c r="C39" s="27" t="s">
        <v>164</v>
      </c>
      <c r="D39" s="27" t="s">
        <v>205</v>
      </c>
      <c r="E39" s="27">
        <f>IFERROR(INDEX('файл остатки'!$A$5:$DK$265,MATCH($O$1,'файл остатки'!$A$5:$A$228,0),MATCH(D39,'файл остатки'!$A$5:$DK$5,0)), 0)</f>
        <v>684.48</v>
      </c>
      <c r="F39" s="27">
        <f>IFERROR(INDEX('файл остатки'!$A$5:$DK$265,MATCH($O$2,'файл остатки'!$A$5:$A$228,0),MATCH(D39,'файл остатки'!$A$5:$DK$5,0)), 0)</f>
        <v>1499.0304761904761</v>
      </c>
      <c r="G39" s="27">
        <f t="shared" si="2"/>
        <v>0</v>
      </c>
      <c r="H39" s="27">
        <v>0</v>
      </c>
    </row>
    <row r="42" spans="1:19" x14ac:dyDescent="0.2">
      <c r="A42" s="39" t="s">
        <v>643</v>
      </c>
      <c r="B42" s="42" t="s">
        <v>635</v>
      </c>
      <c r="C42" s="28" t="s">
        <v>165</v>
      </c>
      <c r="D42" s="28" t="s">
        <v>232</v>
      </c>
      <c r="E42" s="28">
        <f>IFERROR(INDEX('файл остатки'!$A$5:$DK$265,MATCH($O$1,'файл остатки'!$A$5:$A$228,0),MATCH(D42,'файл остатки'!$A$5:$DK$5,0)), 0)</f>
        <v>-1268.2</v>
      </c>
      <c r="F42" s="28">
        <f>IFERROR(INDEX('файл остатки'!$A$5:$DK$265,MATCH($O$2,'файл остатки'!$A$5:$A$228,0),MATCH(D42,'файл остатки'!$A$5:$DK$5,0)), 0)</f>
        <v>0</v>
      </c>
      <c r="G42" s="28">
        <f t="shared" ref="G42:G56" si="3">MIN(E42, 0)</f>
        <v>-1268.2</v>
      </c>
      <c r="H42" s="28">
        <v>0</v>
      </c>
      <c r="J42" s="26">
        <v>1000</v>
      </c>
      <c r="K42" s="26">
        <f>-(G42 + G43 + G44 + G45 + G46 + G47 + G48 + G49 + G50 + G51 + G52 + G53 + G54 + G55 + G56) / J42</f>
        <v>8.4897999999999989</v>
      </c>
      <c r="L42" s="26">
        <f>ROUND(K42, 0)</f>
        <v>8</v>
      </c>
      <c r="R42" s="26" t="s">
        <v>644</v>
      </c>
      <c r="S42" s="26">
        <v>7</v>
      </c>
    </row>
    <row r="43" spans="1:19" x14ac:dyDescent="0.2">
      <c r="A43" s="40"/>
      <c r="B43" s="40"/>
      <c r="C43" s="28" t="s">
        <v>173</v>
      </c>
      <c r="D43" s="28" t="s">
        <v>233</v>
      </c>
      <c r="E43" s="28">
        <f>IFERROR(INDEX('файл остатки'!$A$5:$DK$265,MATCH($O$1,'файл остатки'!$A$5:$A$228,0),MATCH(D43,'файл остатки'!$A$5:$DK$5,0)), 0)</f>
        <v>-214.8</v>
      </c>
      <c r="F43" s="28">
        <f>IFERROR(INDEX('файл остатки'!$A$5:$DK$265,MATCH($O$2,'файл остатки'!$A$5:$A$228,0),MATCH(D43,'файл остатки'!$A$5:$DK$5,0)), 0)</f>
        <v>0</v>
      </c>
      <c r="G43" s="28">
        <f t="shared" si="3"/>
        <v>-214.8</v>
      </c>
      <c r="H43" s="28">
        <v>0</v>
      </c>
    </row>
    <row r="44" spans="1:19" x14ac:dyDescent="0.2">
      <c r="A44" s="40"/>
      <c r="B44" s="40"/>
      <c r="C44" s="28" t="s">
        <v>169</v>
      </c>
      <c r="D44" s="28" t="s">
        <v>236</v>
      </c>
      <c r="E44" s="28">
        <f>IFERROR(INDEX('файл остатки'!$A$5:$DK$265,MATCH($O$1,'файл остатки'!$A$5:$A$228,0),MATCH(D44,'файл остатки'!$A$5:$DK$5,0)), 0)</f>
        <v>-90.4</v>
      </c>
      <c r="F44" s="28">
        <f>IFERROR(INDEX('файл остатки'!$A$5:$DK$265,MATCH($O$2,'файл остатки'!$A$5:$A$228,0),MATCH(D44,'файл остатки'!$A$5:$DK$5,0)), 0)</f>
        <v>0</v>
      </c>
      <c r="G44" s="28">
        <f t="shared" si="3"/>
        <v>-90.4</v>
      </c>
      <c r="H44" s="28">
        <v>0</v>
      </c>
    </row>
    <row r="45" spans="1:19" x14ac:dyDescent="0.2">
      <c r="A45" s="40"/>
      <c r="B45" s="40"/>
      <c r="C45" s="28" t="s">
        <v>174</v>
      </c>
      <c r="D45" s="28" t="s">
        <v>237</v>
      </c>
      <c r="E45" s="28">
        <f>IFERROR(INDEX('файл остатки'!$A$5:$DK$265,MATCH($O$1,'файл остатки'!$A$5:$A$228,0),MATCH(D45,'файл остатки'!$A$5:$DK$5,0)), 0)</f>
        <v>0</v>
      </c>
      <c r="F45" s="28">
        <f>IFERROR(INDEX('файл остатки'!$A$5:$DK$265,MATCH($O$2,'файл остатки'!$A$5:$A$228,0),MATCH(D45,'файл остатки'!$A$5:$DK$5,0)), 0)</f>
        <v>0</v>
      </c>
      <c r="G45" s="28">
        <f t="shared" si="3"/>
        <v>0</v>
      </c>
      <c r="H45" s="28">
        <v>0</v>
      </c>
    </row>
    <row r="46" spans="1:19" x14ac:dyDescent="0.2">
      <c r="A46" s="40"/>
      <c r="B46" s="40"/>
      <c r="C46" s="28" t="s">
        <v>175</v>
      </c>
      <c r="D46" s="28" t="s">
        <v>238</v>
      </c>
      <c r="E46" s="28">
        <f>IFERROR(INDEX('файл остатки'!$A$5:$DK$265,MATCH($O$1,'файл остатки'!$A$5:$A$228,0),MATCH(D46,'файл остатки'!$A$5:$DK$5,0)), 0)</f>
        <v>-44.400000000000013</v>
      </c>
      <c r="F46" s="28">
        <f>IFERROR(INDEX('файл остатки'!$A$5:$DK$265,MATCH($O$2,'файл остатки'!$A$5:$A$228,0),MATCH(D46,'файл остатки'!$A$5:$DK$5,0)), 0)</f>
        <v>0</v>
      </c>
      <c r="G46" s="28">
        <f t="shared" si="3"/>
        <v>-44.400000000000013</v>
      </c>
      <c r="H46" s="28">
        <v>0</v>
      </c>
    </row>
    <row r="47" spans="1:19" x14ac:dyDescent="0.2">
      <c r="A47" s="40"/>
      <c r="B47" s="40"/>
      <c r="C47" s="28" t="s">
        <v>165</v>
      </c>
      <c r="D47" s="28" t="s">
        <v>231</v>
      </c>
      <c r="E47" s="28">
        <f>IFERROR(INDEX('файл остатки'!$A$5:$DK$265,MATCH($O$1,'файл остатки'!$A$5:$A$228,0),MATCH(D47,'файл остатки'!$A$5:$DK$5,0)), 0)</f>
        <v>-548</v>
      </c>
      <c r="F47" s="28">
        <f>IFERROR(INDEX('файл остатки'!$A$5:$DK$265,MATCH($O$2,'файл остатки'!$A$5:$A$228,0),MATCH(D47,'файл остатки'!$A$5:$DK$5,0)), 0)</f>
        <v>0</v>
      </c>
      <c r="G47" s="28">
        <f t="shared" si="3"/>
        <v>-548</v>
      </c>
      <c r="H47" s="28">
        <v>0</v>
      </c>
    </row>
    <row r="48" spans="1:19" x14ac:dyDescent="0.2">
      <c r="A48" s="40"/>
      <c r="B48" s="40"/>
      <c r="C48" s="28" t="s">
        <v>163</v>
      </c>
      <c r="D48" s="28" t="s">
        <v>234</v>
      </c>
      <c r="E48" s="28">
        <f>IFERROR(INDEX('файл остатки'!$A$5:$DK$265,MATCH($O$1,'файл остатки'!$A$5:$A$228,0),MATCH(D48,'файл остатки'!$A$5:$DK$5,0)), 0)</f>
        <v>-157.5</v>
      </c>
      <c r="F48" s="28">
        <f>IFERROR(INDEX('файл остатки'!$A$5:$DK$265,MATCH($O$2,'файл остатки'!$A$5:$A$228,0),MATCH(D48,'файл остатки'!$A$5:$DK$5,0)), 0)</f>
        <v>0</v>
      </c>
      <c r="G48" s="28">
        <f t="shared" si="3"/>
        <v>-157.5</v>
      </c>
      <c r="H48" s="28">
        <v>0</v>
      </c>
    </row>
    <row r="49" spans="1:19" x14ac:dyDescent="0.2">
      <c r="A49" s="40"/>
      <c r="B49" s="41"/>
      <c r="C49" s="28" t="s">
        <v>167</v>
      </c>
      <c r="D49" s="28" t="s">
        <v>235</v>
      </c>
      <c r="E49" s="28">
        <f>IFERROR(INDEX('файл остатки'!$A$5:$DK$265,MATCH($O$1,'файл остатки'!$A$5:$A$228,0),MATCH(D49,'файл остатки'!$A$5:$DK$5,0)), 0)</f>
        <v>-66</v>
      </c>
      <c r="F49" s="28">
        <f>IFERROR(INDEX('файл остатки'!$A$5:$DK$265,MATCH($O$2,'файл остатки'!$A$5:$A$228,0),MATCH(D49,'файл остатки'!$A$5:$DK$5,0)), 0)</f>
        <v>0</v>
      </c>
      <c r="G49" s="28">
        <f t="shared" si="3"/>
        <v>-66</v>
      </c>
      <c r="H49" s="28">
        <v>0</v>
      </c>
    </row>
    <row r="50" spans="1:19" x14ac:dyDescent="0.2">
      <c r="A50" s="40"/>
      <c r="B50" s="38" t="s">
        <v>157</v>
      </c>
      <c r="C50" s="29" t="s">
        <v>165</v>
      </c>
      <c r="D50" s="29" t="s">
        <v>245</v>
      </c>
      <c r="E50" s="29">
        <f>IFERROR(INDEX('файл остатки'!$A$5:$DK$265,MATCH($O$1,'файл остатки'!$A$5:$A$228,0),MATCH(D50,'файл остатки'!$A$5:$DK$5,0)), 0)</f>
        <v>-4373.8</v>
      </c>
      <c r="F50" s="29">
        <f>IFERROR(INDEX('файл остатки'!$A$5:$DK$265,MATCH($O$2,'файл остатки'!$A$5:$A$228,0),MATCH(D50,'файл остатки'!$A$5:$DK$5,0)), 0)</f>
        <v>0</v>
      </c>
      <c r="G50" s="29">
        <f t="shared" si="3"/>
        <v>-4373.8</v>
      </c>
      <c r="H50" s="29">
        <v>0</v>
      </c>
    </row>
    <row r="51" spans="1:19" x14ac:dyDescent="0.2">
      <c r="A51" s="40"/>
      <c r="B51" s="40"/>
      <c r="C51" s="29" t="s">
        <v>169</v>
      </c>
      <c r="D51" s="29" t="s">
        <v>246</v>
      </c>
      <c r="E51" s="29">
        <f>IFERROR(INDEX('файл остатки'!$A$5:$DK$265,MATCH($O$1,'файл остатки'!$A$5:$A$228,0),MATCH(D51,'файл остатки'!$A$5:$DK$5,0)), 0)</f>
        <v>-286.39999999999998</v>
      </c>
      <c r="F51" s="29">
        <f>IFERROR(INDEX('файл остатки'!$A$5:$DK$265,MATCH($O$2,'файл остатки'!$A$5:$A$228,0),MATCH(D51,'файл остатки'!$A$5:$DK$5,0)), 0)</f>
        <v>0</v>
      </c>
      <c r="G51" s="29">
        <f t="shared" si="3"/>
        <v>-286.39999999999998</v>
      </c>
      <c r="H51" s="29">
        <v>0</v>
      </c>
    </row>
    <row r="52" spans="1:19" x14ac:dyDescent="0.2">
      <c r="A52" s="40"/>
      <c r="B52" s="40"/>
      <c r="C52" s="29" t="s">
        <v>167</v>
      </c>
      <c r="D52" s="29" t="s">
        <v>247</v>
      </c>
      <c r="E52" s="29">
        <f>IFERROR(INDEX('файл остатки'!$A$5:$DK$265,MATCH($O$1,'файл остатки'!$A$5:$A$228,0),MATCH(D52,'файл остатки'!$A$5:$DK$5,0)), 0)</f>
        <v>-63</v>
      </c>
      <c r="F52" s="29">
        <f>IFERROR(INDEX('файл остатки'!$A$5:$DK$265,MATCH($O$2,'файл остатки'!$A$5:$A$228,0),MATCH(D52,'файл остатки'!$A$5:$DK$5,0)), 0)</f>
        <v>0</v>
      </c>
      <c r="G52" s="29">
        <f t="shared" si="3"/>
        <v>-63</v>
      </c>
      <c r="H52" s="29">
        <v>0</v>
      </c>
    </row>
    <row r="53" spans="1:19" x14ac:dyDescent="0.2">
      <c r="A53" s="40"/>
      <c r="B53" s="40"/>
      <c r="C53" s="29" t="s">
        <v>175</v>
      </c>
      <c r="D53" s="29" t="s">
        <v>248</v>
      </c>
      <c r="E53" s="29">
        <f>IFERROR(INDEX('файл остатки'!$A$5:$DK$265,MATCH($O$1,'файл остатки'!$A$5:$A$228,0),MATCH(D53,'файл остатки'!$A$5:$DK$5,0)), 0)</f>
        <v>-342</v>
      </c>
      <c r="F53" s="29">
        <f>IFERROR(INDEX('файл остатки'!$A$5:$DK$265,MATCH($O$2,'файл остатки'!$A$5:$A$228,0),MATCH(D53,'файл остатки'!$A$5:$DK$5,0)), 0)</f>
        <v>0</v>
      </c>
      <c r="G53" s="29">
        <f t="shared" si="3"/>
        <v>-342</v>
      </c>
      <c r="H53" s="29">
        <v>0</v>
      </c>
    </row>
    <row r="54" spans="1:19" x14ac:dyDescent="0.2">
      <c r="A54" s="40"/>
      <c r="B54" s="40"/>
      <c r="C54" s="29" t="s">
        <v>174</v>
      </c>
      <c r="D54" s="29" t="s">
        <v>250</v>
      </c>
      <c r="E54" s="29">
        <f>IFERROR(INDEX('файл остатки'!$A$5:$DK$265,MATCH($O$1,'файл остатки'!$A$5:$A$228,0),MATCH(D54,'файл остатки'!$A$5:$DK$5,0)), 0)</f>
        <v>-117.6</v>
      </c>
      <c r="F54" s="29">
        <f>IFERROR(INDEX('файл остатки'!$A$5:$DK$265,MATCH($O$2,'файл остатки'!$A$5:$A$228,0),MATCH(D54,'файл остатки'!$A$5:$DK$5,0)), 0)</f>
        <v>0</v>
      </c>
      <c r="G54" s="29">
        <f t="shared" si="3"/>
        <v>-117.6</v>
      </c>
      <c r="H54" s="29">
        <v>0</v>
      </c>
    </row>
    <row r="55" spans="1:19" x14ac:dyDescent="0.2">
      <c r="A55" s="40"/>
      <c r="B55" s="40"/>
      <c r="C55" s="29" t="s">
        <v>173</v>
      </c>
      <c r="D55" s="29" t="s">
        <v>251</v>
      </c>
      <c r="E55" s="29">
        <f>IFERROR(INDEX('файл остатки'!$A$5:$DK$265,MATCH($O$1,'файл остатки'!$A$5:$A$228,0),MATCH(D55,'файл остатки'!$A$5:$DK$5,0)), 0)</f>
        <v>-331.2</v>
      </c>
      <c r="F55" s="29">
        <f>IFERROR(INDEX('файл остатки'!$A$5:$DK$265,MATCH($O$2,'файл остатки'!$A$5:$A$228,0),MATCH(D55,'файл остатки'!$A$5:$DK$5,0)), 0)</f>
        <v>0</v>
      </c>
      <c r="G55" s="29">
        <f t="shared" si="3"/>
        <v>-331.2</v>
      </c>
      <c r="H55" s="29">
        <v>0</v>
      </c>
    </row>
    <row r="56" spans="1:19" x14ac:dyDescent="0.2">
      <c r="A56" s="41"/>
      <c r="B56" s="41"/>
      <c r="C56" s="29" t="s">
        <v>163</v>
      </c>
      <c r="D56" s="29" t="s">
        <v>252</v>
      </c>
      <c r="E56" s="29">
        <f>IFERROR(INDEX('файл остатки'!$A$5:$DK$265,MATCH($O$1,'файл остатки'!$A$5:$A$228,0),MATCH(D56,'файл остатки'!$A$5:$DK$5,0)), 0)</f>
        <v>-586.5</v>
      </c>
      <c r="F56" s="29">
        <f>IFERROR(INDEX('файл остатки'!$A$5:$DK$265,MATCH($O$2,'файл остатки'!$A$5:$A$228,0),MATCH(D56,'файл остатки'!$A$5:$DK$5,0)), 0)</f>
        <v>0</v>
      </c>
      <c r="G56" s="29">
        <f t="shared" si="3"/>
        <v>-586.5</v>
      </c>
      <c r="H56" s="29">
        <v>0</v>
      </c>
    </row>
    <row r="59" spans="1:19" x14ac:dyDescent="0.2">
      <c r="A59" s="39" t="s">
        <v>645</v>
      </c>
      <c r="B59" s="42" t="s">
        <v>635</v>
      </c>
      <c r="C59" s="28" t="s">
        <v>164</v>
      </c>
      <c r="D59" s="28" t="s">
        <v>241</v>
      </c>
      <c r="E59" s="28">
        <f>IFERROR(INDEX('файл остатки'!$A$5:$DK$265,MATCH($O$1,'файл остатки'!$A$5:$A$228,0),MATCH(D59,'файл остатки'!$A$5:$DK$5,0)), 0)</f>
        <v>1</v>
      </c>
      <c r="F59" s="28">
        <f>IFERROR(INDEX('файл остатки'!$A$5:$DK$265,MATCH($O$2,'файл остатки'!$A$5:$A$228,0),MATCH(D59,'файл остатки'!$A$5:$DK$5,0)), 0)</f>
        <v>0</v>
      </c>
      <c r="G59" s="28">
        <f>MIN(E59, 0)</f>
        <v>0</v>
      </c>
      <c r="H59" s="28">
        <v>0</v>
      </c>
      <c r="J59" s="26">
        <v>1000</v>
      </c>
      <c r="K59" s="26">
        <f>-(G59) / J59</f>
        <v>0</v>
      </c>
      <c r="L59" s="26">
        <f>ROUND(K59, 0)</f>
        <v>0</v>
      </c>
      <c r="R59" s="26" t="s">
        <v>646</v>
      </c>
      <c r="S59" s="26">
        <v>8</v>
      </c>
    </row>
    <row r="62" spans="1:19" x14ac:dyDescent="0.2">
      <c r="A62" s="39" t="s">
        <v>647</v>
      </c>
      <c r="B62" s="43" t="s">
        <v>155</v>
      </c>
      <c r="C62" s="25" t="s">
        <v>164</v>
      </c>
      <c r="D62" s="25" t="s">
        <v>222</v>
      </c>
      <c r="E62" s="25">
        <f>IFERROR(INDEX('файл остатки'!$A$5:$DK$265,MATCH($O$1,'файл остатки'!$A$5:$A$228,0),MATCH(D62,'файл остатки'!$A$5:$DK$5,0)), 0)</f>
        <v>539.76</v>
      </c>
      <c r="F62" s="25">
        <f>IFERROR(INDEX('файл остатки'!$A$5:$DK$265,MATCH($O$2,'файл остатки'!$A$5:$A$228,0),MATCH(D62,'файл остатки'!$A$5:$DK$5,0)), 0)</f>
        <v>284.03142857142859</v>
      </c>
      <c r="G62" s="25">
        <v>0</v>
      </c>
      <c r="H62" s="25">
        <v>0</v>
      </c>
      <c r="J62" s="26">
        <v>850</v>
      </c>
      <c r="K62" s="26">
        <f>-(G62 + G63 + G64 + G65 + G66) / J62</f>
        <v>0</v>
      </c>
      <c r="L62" s="26">
        <f>ROUND(K62, 0)</f>
        <v>0</v>
      </c>
      <c r="R62" s="26" t="s">
        <v>648</v>
      </c>
      <c r="S62" s="26">
        <v>5</v>
      </c>
    </row>
    <row r="63" spans="1:19" x14ac:dyDescent="0.2">
      <c r="A63" s="40"/>
      <c r="B63" s="40"/>
      <c r="C63" s="25" t="s">
        <v>164</v>
      </c>
      <c r="D63" s="25" t="s">
        <v>223</v>
      </c>
      <c r="E63" s="25">
        <f>IFERROR(INDEX('файл остатки'!$A$5:$DK$265,MATCH($O$1,'файл остатки'!$A$5:$A$228,0),MATCH(D63,'файл остатки'!$A$5:$DK$5,0)), 0)</f>
        <v>-15.7</v>
      </c>
      <c r="F63" s="25">
        <f>IFERROR(INDEX('файл остатки'!$A$5:$DK$265,MATCH($O$2,'файл остатки'!$A$5:$A$228,0),MATCH(D63,'файл остатки'!$A$5:$DK$5,0)), 0)</f>
        <v>59.090571428571437</v>
      </c>
      <c r="G63" s="25">
        <v>0</v>
      </c>
      <c r="H63" s="25">
        <f>MIN(E63, 0)</f>
        <v>-15.7</v>
      </c>
    </row>
    <row r="64" spans="1:19" x14ac:dyDescent="0.2">
      <c r="A64" s="40"/>
      <c r="B64" s="40"/>
      <c r="C64" s="25" t="s">
        <v>649</v>
      </c>
      <c r="D64" s="25" t="s">
        <v>224</v>
      </c>
      <c r="E64" s="25">
        <f>IFERROR(INDEX('файл остатки'!$A$5:$DK$265,MATCH($O$1,'файл остатки'!$A$5:$A$228,0),MATCH(D64,'файл остатки'!$A$5:$DK$5,0)), 0)</f>
        <v>1.7950000000000019</v>
      </c>
      <c r="F64" s="25">
        <f>IFERROR(INDEX('файл остатки'!$A$5:$DK$265,MATCH($O$2,'файл остатки'!$A$5:$A$228,0),MATCH(D64,'файл остатки'!$A$5:$DK$5,0)), 0)</f>
        <v>64.469285714285704</v>
      </c>
      <c r="G64" s="25">
        <v>0</v>
      </c>
      <c r="H64" s="25">
        <f>MIN(E64, 0)</f>
        <v>0</v>
      </c>
    </row>
    <row r="65" spans="1:19" x14ac:dyDescent="0.2">
      <c r="A65" s="40"/>
      <c r="B65" s="40"/>
      <c r="C65" s="25" t="s">
        <v>164</v>
      </c>
      <c r="D65" s="25" t="s">
        <v>225</v>
      </c>
      <c r="E65" s="25">
        <f>IFERROR(INDEX('файл остатки'!$A$5:$DK$265,MATCH($O$1,'файл остатки'!$A$5:$A$228,0),MATCH(D65,'файл остатки'!$A$5:$DK$5,0)), 0)</f>
        <v>-4.3999999999999986</v>
      </c>
      <c r="F65" s="25">
        <f>IFERROR(INDEX('файл остатки'!$A$5:$DK$265,MATCH($O$2,'файл остатки'!$A$5:$A$228,0),MATCH(D65,'файл остатки'!$A$5:$DK$5,0)), 0)</f>
        <v>19.736428571428569</v>
      </c>
      <c r="G65" s="25">
        <v>0</v>
      </c>
      <c r="H65" s="25">
        <f>MIN(E65, 0)</f>
        <v>-4.3999999999999986</v>
      </c>
    </row>
    <row r="66" spans="1:19" x14ac:dyDescent="0.2">
      <c r="A66" s="41"/>
      <c r="B66" s="41"/>
      <c r="C66" s="25" t="s">
        <v>649</v>
      </c>
      <c r="D66" s="25" t="s">
        <v>226</v>
      </c>
      <c r="E66" s="25">
        <f>IFERROR(INDEX('файл остатки'!$A$5:$DK$265,MATCH($O$1,'файл остатки'!$A$5:$A$228,0),MATCH(D66,'файл остатки'!$A$5:$DK$5,0)), 0)</f>
        <v>0</v>
      </c>
      <c r="F66" s="25">
        <f>IFERROR(INDEX('файл остатки'!$A$5:$DK$265,MATCH($O$2,'файл остатки'!$A$5:$A$228,0),MATCH(D66,'файл остатки'!$A$5:$DK$5,0)), 0)</f>
        <v>0</v>
      </c>
      <c r="G66" s="25">
        <v>0</v>
      </c>
      <c r="H66" s="25">
        <f>MIN(E66, 0)</f>
        <v>0</v>
      </c>
    </row>
    <row r="69" spans="1:19" x14ac:dyDescent="0.2">
      <c r="A69" s="39" t="s">
        <v>647</v>
      </c>
      <c r="B69" s="42" t="s">
        <v>635</v>
      </c>
      <c r="C69" s="28" t="s">
        <v>164</v>
      </c>
      <c r="D69" s="28" t="s">
        <v>229</v>
      </c>
      <c r="E69" s="28">
        <f>IFERROR(INDEX('файл остатки'!$A$5:$DK$265,MATCH($O$1,'файл остатки'!$A$5:$A$228,0),MATCH(D69,'файл остатки'!$A$5:$DK$5,0)), 0)</f>
        <v>-59.375</v>
      </c>
      <c r="F69" s="28">
        <f>IFERROR(INDEX('файл остатки'!$A$5:$DK$265,MATCH($O$2,'файл остатки'!$A$5:$A$228,0),MATCH(D69,'файл остатки'!$A$5:$DK$5,0)), 0)</f>
        <v>0</v>
      </c>
      <c r="G69" s="28">
        <f>MIN(E69, 0)</f>
        <v>-59.375</v>
      </c>
      <c r="H69" s="28">
        <v>0</v>
      </c>
      <c r="J69" s="26">
        <v>1000</v>
      </c>
      <c r="K69" s="26">
        <f>-(G69 + G70 + G71) / J69</f>
        <v>7.0775000000000005E-2</v>
      </c>
      <c r="L69" s="26">
        <f>ROUND(K69, 0)</f>
        <v>0</v>
      </c>
      <c r="R69" s="26" t="s">
        <v>650</v>
      </c>
      <c r="S69" s="26">
        <v>6</v>
      </c>
    </row>
    <row r="70" spans="1:19" x14ac:dyDescent="0.2">
      <c r="A70" s="40"/>
      <c r="B70" s="41"/>
      <c r="C70" s="28" t="s">
        <v>164</v>
      </c>
      <c r="D70" s="28" t="s">
        <v>242</v>
      </c>
      <c r="E70" s="28">
        <f>IFERROR(INDEX('файл остатки'!$A$5:$DK$265,MATCH($O$1,'файл остатки'!$A$5:$A$228,0),MATCH(D70,'файл остатки'!$A$5:$DK$5,0)), 0)</f>
        <v>-11.4</v>
      </c>
      <c r="F70" s="28">
        <f>IFERROR(INDEX('файл остатки'!$A$5:$DK$265,MATCH($O$2,'файл остатки'!$A$5:$A$228,0),MATCH(D70,'файл остатки'!$A$5:$DK$5,0)), 0)</f>
        <v>0</v>
      </c>
      <c r="G70" s="28">
        <f>MIN(E70, 0)</f>
        <v>-11.4</v>
      </c>
      <c r="H70" s="28">
        <v>0</v>
      </c>
    </row>
    <row r="71" spans="1:19" x14ac:dyDescent="0.2">
      <c r="A71" s="41"/>
      <c r="B71" s="38" t="s">
        <v>157</v>
      </c>
      <c r="C71" s="29" t="s">
        <v>164</v>
      </c>
      <c r="D71" s="29" t="s">
        <v>243</v>
      </c>
      <c r="E71" s="29">
        <f>IFERROR(INDEX('файл остатки'!$A$5:$DK$265,MATCH($O$1,'файл остатки'!$A$5:$A$228,0),MATCH(D71,'файл остатки'!$A$5:$DK$5,0)), 0)</f>
        <v>246</v>
      </c>
      <c r="F71" s="29">
        <f>IFERROR(INDEX('файл остатки'!$A$5:$DK$265,MATCH($O$2,'файл остатки'!$A$5:$A$228,0),MATCH(D71,'файл остатки'!$A$5:$DK$5,0)), 0)</f>
        <v>0</v>
      </c>
      <c r="G71" s="29">
        <f>MIN(E71, 0)</f>
        <v>0</v>
      </c>
      <c r="H71" s="29">
        <v>0</v>
      </c>
    </row>
  </sheetData>
  <mergeCells count="23">
    <mergeCell ref="B2"/>
    <mergeCell ref="B3"/>
    <mergeCell ref="A2:A3"/>
    <mergeCell ref="B4:B6"/>
    <mergeCell ref="B7:B8"/>
    <mergeCell ref="A4:A8"/>
    <mergeCell ref="B11"/>
    <mergeCell ref="B12:B20"/>
    <mergeCell ref="A11:A20"/>
    <mergeCell ref="B23:B26"/>
    <mergeCell ref="B27:B33"/>
    <mergeCell ref="B34:B39"/>
    <mergeCell ref="A23:A39"/>
    <mergeCell ref="B42:B49"/>
    <mergeCell ref="B50:B56"/>
    <mergeCell ref="A42:A56"/>
    <mergeCell ref="B71"/>
    <mergeCell ref="A69:A71"/>
    <mergeCell ref="B59"/>
    <mergeCell ref="A59"/>
    <mergeCell ref="B62:B66"/>
    <mergeCell ref="A62:A66"/>
    <mergeCell ref="B69:B70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06"/>
  <sheetViews>
    <sheetView zoomScale="90" zoomScaleNormal="90"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H29" sqref="H29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3" width="10.1640625" style="1" customWidth="1"/>
    <col min="4" max="5" width="10.33203125" style="1" customWidth="1"/>
    <col min="6" max="7" width="10.1640625" style="1" customWidth="1"/>
    <col min="8" max="8" width="43.1640625" style="1" customWidth="1"/>
    <col min="9" max="9" width="10.1640625" style="1" customWidth="1"/>
    <col min="10" max="11" width="8.83203125" style="1" customWidth="1"/>
    <col min="12" max="12" width="8.83203125" style="11" customWidth="1"/>
    <col min="13" max="13" width="8.83203125" style="12" customWidth="1"/>
    <col min="14" max="14" width="8.83203125" style="13" customWidth="1"/>
    <col min="15" max="15" width="1.83203125" style="1" hidden="1" customWidth="1"/>
    <col min="16" max="17" width="5.5" style="1" hidden="1" customWidth="1"/>
    <col min="18" max="18" width="5" style="1" hidden="1" customWidth="1"/>
    <col min="19" max="19" width="7.5" style="1" hidden="1" customWidth="1"/>
    <col min="20" max="20" width="3.1640625" style="1" hidden="1" customWidth="1"/>
    <col min="21" max="21" width="4.5" style="1" hidden="1" customWidth="1"/>
    <col min="22" max="22" width="6.83203125" style="1" hidden="1" customWidth="1"/>
    <col min="23" max="23" width="8.83203125" style="1" hidden="1" customWidth="1"/>
    <col min="24" max="24" width="8.5" style="1" hidden="1" customWidth="1"/>
    <col min="25" max="1025" width="8.5" style="1" customWidth="1"/>
  </cols>
  <sheetData>
    <row r="1" spans="1:24" ht="34.5" customHeight="1" x14ac:dyDescent="0.2">
      <c r="A1" s="14" t="s">
        <v>651</v>
      </c>
      <c r="B1" s="15" t="s">
        <v>619</v>
      </c>
      <c r="C1" s="15" t="s">
        <v>626</v>
      </c>
      <c r="D1" s="15" t="s">
        <v>129</v>
      </c>
      <c r="E1" s="15" t="s">
        <v>620</v>
      </c>
      <c r="F1" s="15" t="s">
        <v>652</v>
      </c>
      <c r="G1" s="15" t="s">
        <v>653</v>
      </c>
      <c r="H1" s="15" t="s">
        <v>654</v>
      </c>
      <c r="I1" s="15" t="s">
        <v>655</v>
      </c>
      <c r="J1" s="15" t="s">
        <v>656</v>
      </c>
      <c r="K1" s="15" t="s">
        <v>657</v>
      </c>
      <c r="L1" s="15" t="s">
        <v>658</v>
      </c>
      <c r="M1" s="16" t="s">
        <v>659</v>
      </c>
      <c r="N1" s="16" t="s">
        <v>660</v>
      </c>
      <c r="O1" s="15" t="s">
        <v>661</v>
      </c>
      <c r="Q1" s="15" t="s">
        <v>662</v>
      </c>
      <c r="R1" s="15" t="s">
        <v>663</v>
      </c>
      <c r="S1" s="15">
        <v>0</v>
      </c>
      <c r="T1" s="14" t="s">
        <v>664</v>
      </c>
      <c r="U1" s="14" t="s">
        <v>665</v>
      </c>
      <c r="V1" s="14" t="s">
        <v>666</v>
      </c>
      <c r="W1" s="14" t="s">
        <v>667</v>
      </c>
      <c r="X1" s="17" t="s">
        <v>668</v>
      </c>
    </row>
    <row r="2" spans="1:24" ht="13.75" customHeight="1" x14ac:dyDescent="0.2">
      <c r="A2" s="32">
        <f t="shared" ref="A2:A25" ca="1" si="0">IF(O2="-", "", 1 + SUM(INDIRECT(ADDRESS(2,COLUMN(R2)) &amp; ":" &amp; ADDRESS(ROW(),COLUMN(R2)))))</f>
        <v>1</v>
      </c>
      <c r="B2" s="33" t="s">
        <v>634</v>
      </c>
      <c r="C2" s="32">
        <v>1000</v>
      </c>
      <c r="D2" s="32" t="s">
        <v>157</v>
      </c>
      <c r="E2" s="32" t="s">
        <v>669</v>
      </c>
      <c r="F2" s="32" t="s">
        <v>669</v>
      </c>
      <c r="G2" s="32" t="s">
        <v>670</v>
      </c>
      <c r="H2" s="32" t="s">
        <v>244</v>
      </c>
      <c r="I2" s="32">
        <v>30</v>
      </c>
      <c r="J2" s="11" t="str">
        <f t="shared" ref="J2:J25" ca="1" si="1">IF(M2="", IF(O2="","",X2+(INDIRECT("S" &amp; ROW() - 1) - S2)),IF(O2="", "", INDIRECT("S" &amp; ROW() - 1) - S2))</f>
        <v/>
      </c>
      <c r="K2" s="34">
        <v>1</v>
      </c>
      <c r="M2" s="18"/>
      <c r="N2" s="18" t="str">
        <f t="shared" ref="N2:N25" ca="1" si="2">IF(M2="", IF(X2=0, "", X2), IF(V2 = "", "", IF(V2/U2 = 0, "", V2/U2)))</f>
        <v/>
      </c>
      <c r="P2" s="1">
        <f t="shared" ref="P2:P25" si="3">IF(O2 = "-", -W2,I2)</f>
        <v>30</v>
      </c>
      <c r="Q2" s="1">
        <f t="shared" ref="Q2:Q25" ca="1" si="4">IF(O2 = "-", SUM(INDIRECT(ADDRESS(2,COLUMN(P2)) &amp; ":" &amp; ADDRESS(ROW(),COLUMN(P2)))), 0)</f>
        <v>0</v>
      </c>
      <c r="R2" s="1">
        <f t="shared" ref="R2:R25" si="5">IF(O2="-",1,0)</f>
        <v>0</v>
      </c>
      <c r="S2" s="1">
        <f t="shared" ref="S2:S25" ca="1" si="6">IF(Q2 = 0, INDIRECT("S" &amp; ROW() - 1), Q2)</f>
        <v>0</v>
      </c>
      <c r="T2" s="1" t="str">
        <f>IF(H2="","",VLOOKUP(H2,'Вода SKU'!$A$1:$B$150,2,0))</f>
        <v>3.3, Альче, без лактозы</v>
      </c>
      <c r="U2" s="1">
        <f t="shared" ref="U2:U25" si="7">8000/1000</f>
        <v>8</v>
      </c>
      <c r="V2" s="1">
        <f t="shared" ref="V2:V25" si="8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25" si="9">IF(V2 = "", "", V2/U2)</f>
        <v>0</v>
      </c>
      <c r="X2" s="1" t="str">
        <f t="shared" ref="X2:X25" ca="1" si="10">IF(O2="", "", MAX(ROUND(-(INDIRECT("S" &amp; ROW() - 1) - S2)/1000, 0), 1) * 1000)</f>
        <v/>
      </c>
    </row>
    <row r="3" spans="1:24" ht="13.75" customHeight="1" x14ac:dyDescent="0.2">
      <c r="A3" s="35">
        <f t="shared" ca="1" si="0"/>
        <v>1</v>
      </c>
      <c r="B3" s="35" t="s">
        <v>634</v>
      </c>
      <c r="C3" s="35">
        <v>1000</v>
      </c>
      <c r="D3" s="35" t="s">
        <v>635</v>
      </c>
      <c r="E3" s="35" t="s">
        <v>671</v>
      </c>
      <c r="F3" s="35" t="s">
        <v>671</v>
      </c>
      <c r="G3" s="35" t="s">
        <v>670</v>
      </c>
      <c r="H3" s="35" t="s">
        <v>240</v>
      </c>
      <c r="I3" s="35">
        <v>11</v>
      </c>
      <c r="J3" s="11" t="str">
        <f t="shared" ca="1" si="1"/>
        <v/>
      </c>
      <c r="K3" s="34">
        <v>1</v>
      </c>
      <c r="M3" s="19"/>
      <c r="N3" s="18" t="str">
        <f t="shared" ca="1" si="2"/>
        <v/>
      </c>
      <c r="P3" s="1">
        <f t="shared" si="3"/>
        <v>11</v>
      </c>
      <c r="Q3" s="1">
        <f t="shared" ca="1" si="4"/>
        <v>0</v>
      </c>
      <c r="R3" s="1">
        <f t="shared" si="5"/>
        <v>0</v>
      </c>
      <c r="S3" s="1">
        <f t="shared" ca="1" si="6"/>
        <v>0</v>
      </c>
      <c r="T3" s="1" t="str">
        <f>IF(H3="","",VLOOKUP(H3,'Вода SKU'!$A$1:$B$150,2,0))</f>
        <v>3.3, Альче, без лактозы</v>
      </c>
      <c r="U3" s="1">
        <f t="shared" si="7"/>
        <v>8</v>
      </c>
      <c r="V3" s="1">
        <f t="shared" si="8"/>
        <v>0</v>
      </c>
      <c r="W3" s="1">
        <f t="shared" si="9"/>
        <v>0</v>
      </c>
      <c r="X3" s="1" t="str">
        <f t="shared" ca="1" si="10"/>
        <v/>
      </c>
    </row>
    <row r="4" spans="1:24" ht="13.75" customHeight="1" x14ac:dyDescent="0.2">
      <c r="A4" s="35">
        <f t="shared" ca="1" si="0"/>
        <v>1</v>
      </c>
      <c r="B4" s="35" t="s">
        <v>634</v>
      </c>
      <c r="C4" s="35">
        <v>1000</v>
      </c>
      <c r="D4" s="35" t="s">
        <v>635</v>
      </c>
      <c r="E4" s="35" t="s">
        <v>671</v>
      </c>
      <c r="F4" s="35" t="s">
        <v>671</v>
      </c>
      <c r="G4" s="35" t="s">
        <v>670</v>
      </c>
      <c r="H4" s="35" t="s">
        <v>239</v>
      </c>
      <c r="I4" s="35">
        <v>14</v>
      </c>
      <c r="J4" s="11" t="str">
        <f t="shared" ca="1" si="1"/>
        <v/>
      </c>
      <c r="K4" s="34">
        <v>1</v>
      </c>
      <c r="M4" s="19"/>
      <c r="N4" s="18" t="str">
        <f t="shared" ca="1" si="2"/>
        <v/>
      </c>
      <c r="P4" s="1">
        <f t="shared" si="3"/>
        <v>14</v>
      </c>
      <c r="Q4" s="1">
        <f t="shared" ca="1" si="4"/>
        <v>0</v>
      </c>
      <c r="R4" s="1">
        <f t="shared" si="5"/>
        <v>0</v>
      </c>
      <c r="S4" s="1">
        <f t="shared" ca="1" si="6"/>
        <v>0</v>
      </c>
      <c r="T4" s="1" t="str">
        <f>IF(H4="","",VLOOKUP(H4,'Вода SKU'!$A$1:$B$150,2,0))</f>
        <v>3.3, Альче, без лактозы</v>
      </c>
      <c r="U4" s="1">
        <f t="shared" si="7"/>
        <v>8</v>
      </c>
      <c r="V4" s="1">
        <f t="shared" si="8"/>
        <v>0</v>
      </c>
      <c r="W4" s="1">
        <f t="shared" si="9"/>
        <v>0</v>
      </c>
      <c r="X4" s="1" t="str">
        <f t="shared" ca="1" si="10"/>
        <v/>
      </c>
    </row>
    <row r="5" spans="1:24" ht="13.75" customHeight="1" x14ac:dyDescent="0.2">
      <c r="A5" s="35">
        <f t="shared" ca="1" si="0"/>
        <v>1</v>
      </c>
      <c r="B5" s="35" t="s">
        <v>634</v>
      </c>
      <c r="C5" s="35">
        <v>1000</v>
      </c>
      <c r="D5" s="35" t="s">
        <v>635</v>
      </c>
      <c r="E5" s="35" t="s">
        <v>671</v>
      </c>
      <c r="F5" s="35" t="s">
        <v>671</v>
      </c>
      <c r="G5" s="35" t="s">
        <v>670</v>
      </c>
      <c r="H5" s="35" t="s">
        <v>235</v>
      </c>
      <c r="I5" s="35">
        <v>66</v>
      </c>
      <c r="J5" s="11" t="str">
        <f t="shared" ca="1" si="1"/>
        <v/>
      </c>
      <c r="K5" s="34">
        <v>1</v>
      </c>
      <c r="M5" s="19"/>
      <c r="N5" s="18" t="str">
        <f t="shared" ca="1" si="2"/>
        <v/>
      </c>
      <c r="P5" s="1">
        <f t="shared" si="3"/>
        <v>66</v>
      </c>
      <c r="Q5" s="1">
        <f t="shared" ca="1" si="4"/>
        <v>0</v>
      </c>
      <c r="R5" s="1">
        <f t="shared" si="5"/>
        <v>0</v>
      </c>
      <c r="S5" s="1">
        <f t="shared" ca="1" si="6"/>
        <v>0</v>
      </c>
      <c r="T5" s="1" t="str">
        <f>IF(H5="","",VLOOKUP(H5,'Вода SKU'!$A$1:$B$150,2,0))</f>
        <v>3.3, Сакко</v>
      </c>
      <c r="U5" s="1">
        <f t="shared" si="7"/>
        <v>8</v>
      </c>
      <c r="V5" s="1">
        <f t="shared" si="8"/>
        <v>0</v>
      </c>
      <c r="W5" s="1">
        <f t="shared" si="9"/>
        <v>0</v>
      </c>
      <c r="X5" s="1" t="str">
        <f t="shared" ca="1" si="10"/>
        <v/>
      </c>
    </row>
    <row r="6" spans="1:24" ht="13.75" customHeight="1" x14ac:dyDescent="0.2">
      <c r="A6" s="35">
        <f t="shared" ca="1" si="0"/>
        <v>1</v>
      </c>
      <c r="B6" s="35" t="s">
        <v>634</v>
      </c>
      <c r="C6" s="35">
        <v>1000</v>
      </c>
      <c r="D6" s="35" t="s">
        <v>635</v>
      </c>
      <c r="E6" s="35" t="s">
        <v>671</v>
      </c>
      <c r="F6" s="35" t="s">
        <v>671</v>
      </c>
      <c r="G6" s="35" t="s">
        <v>670</v>
      </c>
      <c r="H6" s="35" t="s">
        <v>234</v>
      </c>
      <c r="I6" s="35">
        <v>158</v>
      </c>
      <c r="J6" s="11" t="str">
        <f t="shared" ca="1" si="1"/>
        <v/>
      </c>
      <c r="K6" s="34">
        <v>1</v>
      </c>
      <c r="M6" s="19"/>
      <c r="N6" s="18" t="str">
        <f t="shared" ca="1" si="2"/>
        <v/>
      </c>
      <c r="P6" s="1">
        <f t="shared" si="3"/>
        <v>158</v>
      </c>
      <c r="Q6" s="1">
        <f t="shared" ca="1" si="4"/>
        <v>0</v>
      </c>
      <c r="R6" s="1">
        <f t="shared" si="5"/>
        <v>0</v>
      </c>
      <c r="S6" s="1">
        <f t="shared" ca="1" si="6"/>
        <v>0</v>
      </c>
      <c r="T6" s="1" t="str">
        <f>IF(H6="","",VLOOKUP(H6,'Вода SKU'!$A$1:$B$150,2,0))</f>
        <v>3.3, Сакко</v>
      </c>
      <c r="U6" s="1">
        <f t="shared" si="7"/>
        <v>8</v>
      </c>
      <c r="V6" s="1">
        <f t="shared" si="8"/>
        <v>0</v>
      </c>
      <c r="W6" s="1">
        <f t="shared" si="9"/>
        <v>0</v>
      </c>
      <c r="X6" s="1" t="str">
        <f t="shared" ca="1" si="10"/>
        <v/>
      </c>
    </row>
    <row r="7" spans="1:24" ht="13.75" customHeight="1" x14ac:dyDescent="0.2">
      <c r="A7" s="35">
        <f t="shared" ca="1" si="0"/>
        <v>1</v>
      </c>
      <c r="B7" s="35" t="s">
        <v>634</v>
      </c>
      <c r="C7" s="35">
        <v>1000</v>
      </c>
      <c r="D7" s="35" t="s">
        <v>635</v>
      </c>
      <c r="E7" s="35" t="s">
        <v>671</v>
      </c>
      <c r="F7" s="35" t="s">
        <v>671</v>
      </c>
      <c r="G7" s="35" t="s">
        <v>670</v>
      </c>
      <c r="H7" s="35" t="s">
        <v>231</v>
      </c>
      <c r="I7" s="35">
        <v>548</v>
      </c>
      <c r="J7" s="11" t="str">
        <f t="shared" ca="1" si="1"/>
        <v/>
      </c>
      <c r="K7" s="34">
        <v>1</v>
      </c>
      <c r="M7" s="19"/>
      <c r="N7" s="18" t="str">
        <f t="shared" ca="1" si="2"/>
        <v/>
      </c>
      <c r="P7" s="1">
        <f t="shared" si="3"/>
        <v>548</v>
      </c>
      <c r="Q7" s="1">
        <f t="shared" ca="1" si="4"/>
        <v>0</v>
      </c>
      <c r="R7" s="1">
        <f t="shared" si="5"/>
        <v>0</v>
      </c>
      <c r="S7" s="1">
        <f t="shared" ca="1" si="6"/>
        <v>0</v>
      </c>
      <c r="T7" s="1" t="str">
        <f>IF(H7="","",VLOOKUP(H7,'Вода SKU'!$A$1:$B$150,2,0))</f>
        <v>3.3, Сакко</v>
      </c>
      <c r="U7" s="1">
        <f t="shared" si="7"/>
        <v>8</v>
      </c>
      <c r="V7" s="1">
        <f t="shared" si="8"/>
        <v>0</v>
      </c>
      <c r="W7" s="1">
        <f t="shared" si="9"/>
        <v>0</v>
      </c>
      <c r="X7" s="1" t="str">
        <f t="shared" ca="1" si="10"/>
        <v/>
      </c>
    </row>
    <row r="8" spans="1:24" ht="13.75" customHeight="1" x14ac:dyDescent="0.2">
      <c r="A8" s="35">
        <f t="shared" ca="1" si="0"/>
        <v>1</v>
      </c>
      <c r="B8" s="35" t="s">
        <v>634</v>
      </c>
      <c r="C8" s="35">
        <v>1000</v>
      </c>
      <c r="D8" s="35" t="s">
        <v>635</v>
      </c>
      <c r="E8" s="35" t="s">
        <v>673</v>
      </c>
      <c r="F8" s="35" t="s">
        <v>673</v>
      </c>
      <c r="G8" s="35" t="s">
        <v>670</v>
      </c>
      <c r="H8" s="35" t="s">
        <v>238</v>
      </c>
      <c r="I8" s="35">
        <v>44</v>
      </c>
      <c r="J8" s="11" t="str">
        <f t="shared" ca="1" si="1"/>
        <v/>
      </c>
      <c r="K8" s="34">
        <v>1</v>
      </c>
      <c r="M8" s="19"/>
      <c r="N8" s="18" t="str">
        <f t="shared" ca="1" si="2"/>
        <v/>
      </c>
      <c r="P8" s="1">
        <f t="shared" si="3"/>
        <v>44</v>
      </c>
      <c r="Q8" s="1">
        <f t="shared" ca="1" si="4"/>
        <v>0</v>
      </c>
      <c r="R8" s="1">
        <f t="shared" si="5"/>
        <v>0</v>
      </c>
      <c r="S8" s="1">
        <f t="shared" ca="1" si="6"/>
        <v>0</v>
      </c>
      <c r="T8" s="1" t="str">
        <f>IF(H8="","",VLOOKUP(H8,'Вода SKU'!$A$1:$B$150,2,0))</f>
        <v>3.3, Сакко</v>
      </c>
      <c r="U8" s="1">
        <f t="shared" si="7"/>
        <v>8</v>
      </c>
      <c r="V8" s="1">
        <f t="shared" si="8"/>
        <v>0</v>
      </c>
      <c r="W8" s="1">
        <f t="shared" si="9"/>
        <v>0</v>
      </c>
      <c r="X8" s="1" t="str">
        <f t="shared" ca="1" si="10"/>
        <v/>
      </c>
    </row>
    <row r="9" spans="1:24" ht="13.75" customHeight="1" x14ac:dyDescent="0.2">
      <c r="A9" s="35">
        <f t="shared" ca="1" si="0"/>
        <v>1</v>
      </c>
      <c r="B9" s="35" t="s">
        <v>634</v>
      </c>
      <c r="C9" s="35">
        <v>1000</v>
      </c>
      <c r="D9" s="35" t="s">
        <v>635</v>
      </c>
      <c r="E9" s="35" t="s">
        <v>673</v>
      </c>
      <c r="F9" s="35" t="s">
        <v>673</v>
      </c>
      <c r="G9" s="35" t="s">
        <v>670</v>
      </c>
      <c r="H9" s="35" t="s">
        <v>236</v>
      </c>
      <c r="I9" s="35">
        <v>90</v>
      </c>
      <c r="J9" s="11" t="str">
        <f t="shared" ca="1" si="1"/>
        <v/>
      </c>
      <c r="K9" s="34">
        <v>1</v>
      </c>
      <c r="M9" s="19"/>
      <c r="N9" s="18" t="str">
        <f t="shared" ca="1" si="2"/>
        <v/>
      </c>
      <c r="P9" s="1">
        <f t="shared" si="3"/>
        <v>90</v>
      </c>
      <c r="Q9" s="1">
        <f t="shared" ca="1" si="4"/>
        <v>0</v>
      </c>
      <c r="R9" s="1">
        <f t="shared" si="5"/>
        <v>0</v>
      </c>
      <c r="S9" s="1">
        <f t="shared" ca="1" si="6"/>
        <v>0</v>
      </c>
      <c r="T9" s="1" t="str">
        <f>IF(H9="","",VLOOKUP(H9,'Вода SKU'!$A$1:$B$150,2,0))</f>
        <v>3.3, Сакко</v>
      </c>
      <c r="U9" s="1">
        <f t="shared" si="7"/>
        <v>8</v>
      </c>
      <c r="V9" s="1">
        <f t="shared" si="8"/>
        <v>0</v>
      </c>
      <c r="W9" s="1">
        <f t="shared" si="9"/>
        <v>0</v>
      </c>
      <c r="X9" s="1" t="str">
        <f t="shared" ca="1" si="10"/>
        <v/>
      </c>
    </row>
    <row r="10" spans="1:24" ht="13.75" customHeight="1" x14ac:dyDescent="0.2">
      <c r="A10" s="34" t="str">
        <f t="shared" ca="1" si="0"/>
        <v/>
      </c>
      <c r="B10" s="34" t="s">
        <v>672</v>
      </c>
      <c r="C10" s="34" t="s">
        <v>672</v>
      </c>
      <c r="D10" s="34" t="s">
        <v>672</v>
      </c>
      <c r="E10" s="34" t="s">
        <v>672</v>
      </c>
      <c r="F10" s="34" t="s">
        <v>672</v>
      </c>
      <c r="G10" s="34" t="s">
        <v>672</v>
      </c>
      <c r="H10" s="34" t="s">
        <v>672</v>
      </c>
      <c r="J10" s="11">
        <f t="shared" ca="1" si="1"/>
        <v>39</v>
      </c>
      <c r="K10" s="34"/>
      <c r="M10" s="36">
        <v>8000</v>
      </c>
      <c r="N10" s="18">
        <f t="shared" si="2"/>
        <v>1000</v>
      </c>
      <c r="O10" s="34" t="s">
        <v>672</v>
      </c>
      <c r="P10" s="1">
        <f t="shared" si="3"/>
        <v>-1000</v>
      </c>
      <c r="Q10" s="1">
        <f t="shared" ca="1" si="4"/>
        <v>-39</v>
      </c>
      <c r="R10" s="1">
        <f t="shared" si="5"/>
        <v>1</v>
      </c>
      <c r="S10" s="1">
        <f t="shared" ca="1" si="6"/>
        <v>-39</v>
      </c>
      <c r="T10" s="1" t="str">
        <f>IF(H10="","",VLOOKUP(H10,'Вода SKU'!$A$1:$B$150,2,0))</f>
        <v>-</v>
      </c>
      <c r="U10" s="1">
        <f t="shared" si="7"/>
        <v>8</v>
      </c>
      <c r="V10" s="1">
        <f t="shared" si="8"/>
        <v>8000</v>
      </c>
      <c r="W10" s="1">
        <f t="shared" si="9"/>
        <v>1000</v>
      </c>
      <c r="X10" s="1">
        <f t="shared" ca="1" si="10"/>
        <v>1000</v>
      </c>
    </row>
    <row r="11" spans="1:24" ht="13.75" customHeight="1" x14ac:dyDescent="0.2">
      <c r="A11" s="35">
        <f ca="1">IF(O11="-", "", 1 + SUM(INDIRECT(ADDRESS(2,COLUMN(R11)) &amp; ":" &amp; ADDRESS(ROW(),COLUMN(R11)))))</f>
        <v>2</v>
      </c>
      <c r="B11" s="35" t="s">
        <v>643</v>
      </c>
      <c r="C11" s="35">
        <v>1000</v>
      </c>
      <c r="D11" s="35" t="s">
        <v>635</v>
      </c>
      <c r="E11" s="35" t="s">
        <v>673</v>
      </c>
      <c r="F11" s="35" t="s">
        <v>673</v>
      </c>
      <c r="G11" s="35" t="s">
        <v>670</v>
      </c>
      <c r="H11" s="35" t="s">
        <v>233</v>
      </c>
      <c r="I11" s="35">
        <v>215</v>
      </c>
      <c r="J11" s="11" t="str">
        <f ca="1">IF(M11="", IF(O11="","",X11+(INDIRECT("S" &amp; ROW() - 1) - S11)),IF(O11="", "", INDIRECT("S" &amp; ROW() - 1) - S11))</f>
        <v/>
      </c>
      <c r="K11" s="34">
        <v>1</v>
      </c>
      <c r="M11" s="19"/>
      <c r="N11" s="18" t="str">
        <f ca="1">IF(M11="", IF(X11=0, "", X11), IF(V11 = "", "", IF(V11/U11 = 0, "", V11/U11)))</f>
        <v/>
      </c>
      <c r="P11" s="1">
        <f>IF(O11 = "-", -W11,I11)</f>
        <v>215</v>
      </c>
      <c r="Q11" s="1">
        <f ca="1">IF(O11 = "-", SUM(INDIRECT(ADDRESS(2,COLUMN(P11)) &amp; ":" &amp; ADDRESS(ROW(),COLUMN(P11)))), 0)</f>
        <v>0</v>
      </c>
      <c r="R11" s="1">
        <f>IF(O11="-",1,0)</f>
        <v>0</v>
      </c>
      <c r="S11" s="1">
        <f ca="1">IF(Q11 = 0, INDIRECT("S" &amp; ROW() - 1), Q11)</f>
        <v>-39</v>
      </c>
      <c r="T11" s="1" t="str">
        <f>IF(H11="","",VLOOKUP(H11,'Вода SKU'!$A$1:$B$150,2,0))</f>
        <v>3.3, Сакко</v>
      </c>
      <c r="U11" s="1">
        <f t="shared" si="7"/>
        <v>8</v>
      </c>
      <c r="V11" s="1">
        <f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>0</v>
      </c>
      <c r="W11" s="1">
        <f>IF(V11 = "", "", V11/U11)</f>
        <v>0</v>
      </c>
      <c r="X11" s="1" t="str">
        <f ca="1">IF(O11="", "", MAX(ROUND(-(INDIRECT("S" &amp; ROW() - 1) - S11)/1000, 0), 1) * 1000)</f>
        <v/>
      </c>
    </row>
    <row r="12" spans="1:24" ht="13.75" customHeight="1" x14ac:dyDescent="0.2">
      <c r="A12" s="35">
        <f t="shared" ca="1" si="0"/>
        <v>2</v>
      </c>
      <c r="B12" s="35" t="s">
        <v>643</v>
      </c>
      <c r="C12" s="35">
        <v>1000</v>
      </c>
      <c r="D12" s="35" t="s">
        <v>635</v>
      </c>
      <c r="E12" s="35" t="s">
        <v>673</v>
      </c>
      <c r="F12" s="35" t="s">
        <v>673</v>
      </c>
      <c r="G12" s="35" t="s">
        <v>670</v>
      </c>
      <c r="H12" s="35" t="s">
        <v>232</v>
      </c>
      <c r="I12" s="35">
        <v>785</v>
      </c>
      <c r="J12" s="11" t="str">
        <f t="shared" ca="1" si="1"/>
        <v/>
      </c>
      <c r="K12" s="34">
        <v>1</v>
      </c>
      <c r="M12" s="19"/>
      <c r="N12" s="18" t="str">
        <f t="shared" ca="1" si="2"/>
        <v/>
      </c>
      <c r="P12" s="1">
        <f t="shared" si="3"/>
        <v>785</v>
      </c>
      <c r="Q12" s="1">
        <f t="shared" ca="1" si="4"/>
        <v>0</v>
      </c>
      <c r="R12" s="1">
        <f t="shared" si="5"/>
        <v>0</v>
      </c>
      <c r="S12" s="1">
        <f t="shared" ca="1" si="6"/>
        <v>-39</v>
      </c>
      <c r="T12" s="1" t="str">
        <f>IF(H12="","",VLOOKUP(H12,'Вода SKU'!$A$1:$B$150,2,0))</f>
        <v>3.3, Сакко</v>
      </c>
      <c r="U12" s="1">
        <f t="shared" si="7"/>
        <v>8</v>
      </c>
      <c r="V12" s="1">
        <f t="shared" si="8"/>
        <v>0</v>
      </c>
      <c r="W12" s="1">
        <f t="shared" si="9"/>
        <v>0</v>
      </c>
      <c r="X12" s="1" t="str">
        <f t="shared" ca="1" si="10"/>
        <v/>
      </c>
    </row>
    <row r="13" spans="1:24" ht="13.75" customHeight="1" x14ac:dyDescent="0.2">
      <c r="A13" s="34" t="str">
        <f t="shared" ca="1" si="0"/>
        <v/>
      </c>
      <c r="B13" s="34" t="s">
        <v>672</v>
      </c>
      <c r="C13" s="34" t="s">
        <v>672</v>
      </c>
      <c r="D13" s="34" t="s">
        <v>672</v>
      </c>
      <c r="E13" s="34" t="s">
        <v>672</v>
      </c>
      <c r="F13" s="34" t="s">
        <v>672</v>
      </c>
      <c r="G13" s="34" t="s">
        <v>672</v>
      </c>
      <c r="H13" s="34" t="s">
        <v>672</v>
      </c>
      <c r="J13" s="11">
        <f t="shared" ca="1" si="1"/>
        <v>0</v>
      </c>
      <c r="K13" s="34"/>
      <c r="M13" s="36">
        <v>8000</v>
      </c>
      <c r="N13" s="18">
        <f t="shared" si="2"/>
        <v>1000</v>
      </c>
      <c r="O13" s="34" t="s">
        <v>672</v>
      </c>
      <c r="P13" s="1">
        <f t="shared" si="3"/>
        <v>-1000</v>
      </c>
      <c r="Q13" s="1">
        <f t="shared" ca="1" si="4"/>
        <v>-39</v>
      </c>
      <c r="R13" s="1">
        <f t="shared" si="5"/>
        <v>1</v>
      </c>
      <c r="S13" s="1">
        <f t="shared" ca="1" si="6"/>
        <v>-39</v>
      </c>
      <c r="T13" s="1" t="str">
        <f>IF(H13="","",VLOOKUP(H13,'Вода SKU'!$A$1:$B$150,2,0))</f>
        <v>-</v>
      </c>
      <c r="U13" s="1">
        <f t="shared" si="7"/>
        <v>8</v>
      </c>
      <c r="V13" s="1">
        <f t="shared" si="8"/>
        <v>8000</v>
      </c>
      <c r="W13" s="1">
        <f t="shared" si="9"/>
        <v>1000</v>
      </c>
      <c r="X13" s="1">
        <f t="shared" ca="1" si="10"/>
        <v>1000</v>
      </c>
    </row>
    <row r="14" spans="1:24" ht="13.75" customHeight="1" x14ac:dyDescent="0.2">
      <c r="A14" s="35">
        <f ca="1">IF(O14="-", "", 1 + SUM(INDIRECT(ADDRESS(2,COLUMN(R14)) &amp; ":" &amp; ADDRESS(ROW(),COLUMN(R14)))))</f>
        <v>3</v>
      </c>
      <c r="B14" s="35" t="s">
        <v>643</v>
      </c>
      <c r="C14" s="35">
        <v>1000</v>
      </c>
      <c r="D14" s="35" t="s">
        <v>635</v>
      </c>
      <c r="E14" s="35" t="s">
        <v>673</v>
      </c>
      <c r="F14" s="35" t="s">
        <v>673</v>
      </c>
      <c r="G14" s="35" t="s">
        <v>670</v>
      </c>
      <c r="H14" s="35" t="s">
        <v>232</v>
      </c>
      <c r="I14" s="35">
        <v>500</v>
      </c>
      <c r="J14" s="11" t="str">
        <f ca="1">IF(M14="", IF(O14="","",X14+(INDIRECT("S" &amp; ROW() - 1) - S14)),IF(O14="", "", INDIRECT("S" &amp; ROW() - 1) - S14))</f>
        <v/>
      </c>
      <c r="K14" s="34">
        <v>1</v>
      </c>
      <c r="M14" s="19"/>
      <c r="N14" s="18" t="str">
        <f ca="1">IF(M14="", IF(X14=0, "", X14), IF(V14 = "", "", IF(V14/U14 = 0, "", V14/U14)))</f>
        <v/>
      </c>
      <c r="P14" s="1">
        <f>IF(O14 = "-", -W14,I14)</f>
        <v>500</v>
      </c>
      <c r="Q14" s="1">
        <f ca="1">IF(O14 = "-", SUM(INDIRECT(ADDRESS(2,COLUMN(P14)) &amp; ":" &amp; ADDRESS(ROW(),COLUMN(P14)))), 0)</f>
        <v>0</v>
      </c>
      <c r="R14" s="1">
        <f>IF(O14="-",1,0)</f>
        <v>0</v>
      </c>
      <c r="S14" s="1">
        <f ca="1">IF(Q14 = 0, INDIRECT("S" &amp; ROW() - 1), Q14)</f>
        <v>-39</v>
      </c>
      <c r="T14" s="1" t="str">
        <f>IF(H14="","",VLOOKUP(H14,'Вода SKU'!$A$1:$B$150,2,0))</f>
        <v>3.3, Сакко</v>
      </c>
      <c r="U14" s="1">
        <f t="shared" si="7"/>
        <v>8</v>
      </c>
      <c r="V14" s="1">
        <f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>0</v>
      </c>
      <c r="W14" s="1">
        <f>IF(V14 = "", "", V14/U14)</f>
        <v>0</v>
      </c>
      <c r="X14" s="1" t="str">
        <f ca="1">IF(O14="", "", MAX(ROUND(-(INDIRECT("S" &amp; ROW() - 1) - S14)/1000, 0), 1) * 1000)</f>
        <v/>
      </c>
    </row>
    <row r="15" spans="1:24" ht="13.75" customHeight="1" x14ac:dyDescent="0.2">
      <c r="A15" s="32">
        <f t="shared" ca="1" si="0"/>
        <v>3</v>
      </c>
      <c r="B15" s="32" t="s">
        <v>643</v>
      </c>
      <c r="C15" s="32">
        <v>1000</v>
      </c>
      <c r="D15" s="32" t="s">
        <v>157</v>
      </c>
      <c r="E15" s="32" t="s">
        <v>669</v>
      </c>
      <c r="F15" s="32" t="s">
        <v>669</v>
      </c>
      <c r="G15" s="32" t="s">
        <v>670</v>
      </c>
      <c r="H15" s="32" t="s">
        <v>247</v>
      </c>
      <c r="I15" s="32">
        <v>49</v>
      </c>
      <c r="J15" s="11" t="str">
        <f t="shared" ca="1" si="1"/>
        <v/>
      </c>
      <c r="K15" s="34">
        <v>1</v>
      </c>
      <c r="M15" s="19"/>
      <c r="N15" s="18" t="str">
        <f t="shared" ca="1" si="2"/>
        <v/>
      </c>
      <c r="P15" s="1">
        <f t="shared" si="3"/>
        <v>49</v>
      </c>
      <c r="Q15" s="1">
        <f t="shared" ca="1" si="4"/>
        <v>0</v>
      </c>
      <c r="R15" s="1">
        <f t="shared" si="5"/>
        <v>0</v>
      </c>
      <c r="S15" s="1">
        <f t="shared" ca="1" si="6"/>
        <v>-39</v>
      </c>
      <c r="T15" s="1" t="str">
        <f>IF(H15="","",VLOOKUP(H15,'Вода SKU'!$A$1:$B$150,2,0))</f>
        <v>3.3, Сакко</v>
      </c>
      <c r="U15" s="1">
        <f t="shared" si="7"/>
        <v>8</v>
      </c>
      <c r="V15" s="1">
        <f t="shared" si="8"/>
        <v>0</v>
      </c>
      <c r="W15" s="1">
        <f t="shared" si="9"/>
        <v>0</v>
      </c>
      <c r="X15" s="1" t="str">
        <f t="shared" ca="1" si="10"/>
        <v/>
      </c>
    </row>
    <row r="16" spans="1:24" ht="13.75" customHeight="1" x14ac:dyDescent="0.2">
      <c r="A16" s="32">
        <f t="shared" ca="1" si="0"/>
        <v>3</v>
      </c>
      <c r="B16" s="32" t="s">
        <v>643</v>
      </c>
      <c r="C16" s="32">
        <v>1000</v>
      </c>
      <c r="D16" s="32" t="s">
        <v>157</v>
      </c>
      <c r="E16" s="32" t="s">
        <v>669</v>
      </c>
      <c r="F16" s="32" t="s">
        <v>669</v>
      </c>
      <c r="G16" s="32" t="s">
        <v>670</v>
      </c>
      <c r="H16" s="32" t="s">
        <v>252</v>
      </c>
      <c r="I16" s="32">
        <v>434</v>
      </c>
      <c r="J16" s="11" t="str">
        <f t="shared" ca="1" si="1"/>
        <v/>
      </c>
      <c r="K16" s="34">
        <v>1</v>
      </c>
      <c r="M16" s="19"/>
      <c r="N16" s="18" t="str">
        <f t="shared" ca="1" si="2"/>
        <v/>
      </c>
      <c r="P16" s="1">
        <f t="shared" si="3"/>
        <v>434</v>
      </c>
      <c r="Q16" s="1">
        <f t="shared" ca="1" si="4"/>
        <v>0</v>
      </c>
      <c r="R16" s="1">
        <f t="shared" si="5"/>
        <v>0</v>
      </c>
      <c r="S16" s="1">
        <f t="shared" ca="1" si="6"/>
        <v>-39</v>
      </c>
      <c r="T16" s="1" t="str">
        <f>IF(H16="","",VLOOKUP(H16,'Вода SKU'!$A$1:$B$150,2,0))</f>
        <v>3.3, Сакко</v>
      </c>
      <c r="U16" s="1">
        <f t="shared" si="7"/>
        <v>8</v>
      </c>
      <c r="V16" s="1">
        <f t="shared" si="8"/>
        <v>0</v>
      </c>
      <c r="W16" s="1">
        <f t="shared" si="9"/>
        <v>0</v>
      </c>
      <c r="X16" s="1" t="str">
        <f t="shared" ca="1" si="10"/>
        <v/>
      </c>
    </row>
    <row r="17" spans="1:24" ht="13.75" customHeight="1" x14ac:dyDescent="0.2">
      <c r="A17" s="32">
        <f t="shared" ca="1" si="0"/>
        <v>3</v>
      </c>
      <c r="B17" s="32" t="s">
        <v>643</v>
      </c>
      <c r="C17" s="32">
        <v>1000</v>
      </c>
      <c r="D17" s="32" t="s">
        <v>157</v>
      </c>
      <c r="E17" s="32" t="s">
        <v>669</v>
      </c>
      <c r="F17" s="32" t="s">
        <v>669</v>
      </c>
      <c r="G17" s="32" t="s">
        <v>670</v>
      </c>
      <c r="H17" s="32" t="s">
        <v>250</v>
      </c>
      <c r="I17" s="32">
        <v>8</v>
      </c>
      <c r="J17" s="11" t="str">
        <f t="shared" ca="1" si="1"/>
        <v/>
      </c>
      <c r="K17" s="34">
        <v>1</v>
      </c>
      <c r="M17" s="19"/>
      <c r="N17" s="18" t="str">
        <f t="shared" ca="1" si="2"/>
        <v/>
      </c>
      <c r="P17" s="1">
        <f t="shared" si="3"/>
        <v>8</v>
      </c>
      <c r="Q17" s="1">
        <f t="shared" ca="1" si="4"/>
        <v>0</v>
      </c>
      <c r="R17" s="1">
        <f t="shared" si="5"/>
        <v>0</v>
      </c>
      <c r="S17" s="1">
        <f t="shared" ca="1" si="6"/>
        <v>-39</v>
      </c>
      <c r="T17" s="1" t="str">
        <f>IF(H17="","",VLOOKUP(H17,'Вода SKU'!$A$1:$B$150,2,0))</f>
        <v>3.3, Сакко</v>
      </c>
      <c r="U17" s="1">
        <f t="shared" si="7"/>
        <v>8</v>
      </c>
      <c r="V17" s="1">
        <f t="shared" si="8"/>
        <v>0</v>
      </c>
      <c r="W17" s="1">
        <f t="shared" si="9"/>
        <v>0</v>
      </c>
      <c r="X17" s="1" t="str">
        <f t="shared" ca="1" si="10"/>
        <v/>
      </c>
    </row>
    <row r="18" spans="1:24" ht="13.75" customHeight="1" x14ac:dyDescent="0.2">
      <c r="A18" s="32">
        <f t="shared" ca="1" si="0"/>
        <v>3</v>
      </c>
      <c r="B18" s="32" t="s">
        <v>643</v>
      </c>
      <c r="C18" s="32">
        <v>1000</v>
      </c>
      <c r="D18" s="32" t="s">
        <v>157</v>
      </c>
      <c r="E18" s="32" t="s">
        <v>669</v>
      </c>
      <c r="F18" s="32" t="s">
        <v>669</v>
      </c>
      <c r="G18" s="32" t="s">
        <v>670</v>
      </c>
      <c r="H18" s="32" t="s">
        <v>246</v>
      </c>
      <c r="I18" s="32">
        <v>9</v>
      </c>
      <c r="J18" s="11" t="str">
        <f t="shared" ca="1" si="1"/>
        <v/>
      </c>
      <c r="K18" s="34">
        <v>1</v>
      </c>
      <c r="M18" s="19"/>
      <c r="N18" s="18" t="str">
        <f t="shared" ca="1" si="2"/>
        <v/>
      </c>
      <c r="P18" s="1">
        <f t="shared" si="3"/>
        <v>9</v>
      </c>
      <c r="Q18" s="1">
        <f t="shared" ca="1" si="4"/>
        <v>0</v>
      </c>
      <c r="R18" s="1">
        <f t="shared" si="5"/>
        <v>0</v>
      </c>
      <c r="S18" s="1">
        <f t="shared" ca="1" si="6"/>
        <v>-39</v>
      </c>
      <c r="T18" s="1" t="str">
        <f>IF(H18="","",VLOOKUP(H18,'Вода SKU'!$A$1:$B$150,2,0))</f>
        <v>3.3, Сакко</v>
      </c>
      <c r="U18" s="1">
        <f t="shared" si="7"/>
        <v>8</v>
      </c>
      <c r="V18" s="1">
        <f t="shared" si="8"/>
        <v>0</v>
      </c>
      <c r="W18" s="1">
        <f t="shared" si="9"/>
        <v>0</v>
      </c>
      <c r="X18" s="1" t="str">
        <f t="shared" ca="1" si="10"/>
        <v/>
      </c>
    </row>
    <row r="19" spans="1:24" ht="13.75" customHeight="1" x14ac:dyDescent="0.2">
      <c r="A19" s="34" t="str">
        <f t="shared" ca="1" si="0"/>
        <v/>
      </c>
      <c r="B19" s="34" t="s">
        <v>672</v>
      </c>
      <c r="C19" s="34" t="s">
        <v>672</v>
      </c>
      <c r="D19" s="34" t="s">
        <v>672</v>
      </c>
      <c r="E19" s="34" t="s">
        <v>672</v>
      </c>
      <c r="F19" s="34" t="s">
        <v>672</v>
      </c>
      <c r="G19" s="34" t="s">
        <v>672</v>
      </c>
      <c r="H19" s="34" t="s">
        <v>672</v>
      </c>
      <c r="J19" s="11">
        <f t="shared" ca="1" si="1"/>
        <v>0</v>
      </c>
      <c r="K19" s="34"/>
      <c r="M19" s="36">
        <v>8000</v>
      </c>
      <c r="N19" s="18">
        <f t="shared" si="2"/>
        <v>1000</v>
      </c>
      <c r="O19" s="34" t="s">
        <v>672</v>
      </c>
      <c r="P19" s="1">
        <f t="shared" si="3"/>
        <v>-1000</v>
      </c>
      <c r="Q19" s="1">
        <f t="shared" ca="1" si="4"/>
        <v>-39</v>
      </c>
      <c r="R19" s="1">
        <f t="shared" si="5"/>
        <v>1</v>
      </c>
      <c r="S19" s="1">
        <f t="shared" ca="1" si="6"/>
        <v>-39</v>
      </c>
      <c r="T19" s="1" t="str">
        <f>IF(H19="","",VLOOKUP(H19,'Вода SKU'!$A$1:$B$150,2,0))</f>
        <v>-</v>
      </c>
      <c r="U19" s="1">
        <f t="shared" si="7"/>
        <v>8</v>
      </c>
      <c r="V19" s="1">
        <f t="shared" si="8"/>
        <v>8000</v>
      </c>
      <c r="W19" s="1">
        <f t="shared" si="9"/>
        <v>1000</v>
      </c>
      <c r="X19" s="1">
        <f t="shared" ca="1" si="10"/>
        <v>1000</v>
      </c>
    </row>
    <row r="20" spans="1:24" ht="13.75" customHeight="1" x14ac:dyDescent="0.2">
      <c r="A20" s="32">
        <f t="shared" ca="1" si="0"/>
        <v>4</v>
      </c>
      <c r="B20" s="32" t="s">
        <v>643</v>
      </c>
      <c r="C20" s="32">
        <v>1000</v>
      </c>
      <c r="D20" s="32" t="s">
        <v>157</v>
      </c>
      <c r="E20" s="32" t="s">
        <v>669</v>
      </c>
      <c r="F20" s="32" t="s">
        <v>669</v>
      </c>
      <c r="G20" s="32" t="s">
        <v>670</v>
      </c>
      <c r="H20" s="32" t="s">
        <v>251</v>
      </c>
      <c r="I20" s="32">
        <v>331</v>
      </c>
      <c r="J20" s="11" t="str">
        <f t="shared" ca="1" si="1"/>
        <v/>
      </c>
      <c r="K20" s="34">
        <v>1</v>
      </c>
      <c r="M20" s="19"/>
      <c r="N20" s="18" t="str">
        <f t="shared" ca="1" si="2"/>
        <v/>
      </c>
      <c r="P20" s="1">
        <f t="shared" si="3"/>
        <v>331</v>
      </c>
      <c r="Q20" s="1">
        <f t="shared" ca="1" si="4"/>
        <v>0</v>
      </c>
      <c r="R20" s="1">
        <f t="shared" si="5"/>
        <v>0</v>
      </c>
      <c r="S20" s="1">
        <f t="shared" ca="1" si="6"/>
        <v>-39</v>
      </c>
      <c r="T20" s="1" t="str">
        <f>IF(H20="","",VLOOKUP(H20,'Вода SKU'!$A$1:$B$150,2,0))</f>
        <v>3.3, Сакко</v>
      </c>
      <c r="U20" s="1">
        <f t="shared" si="7"/>
        <v>8</v>
      </c>
      <c r="V20" s="1">
        <f t="shared" si="8"/>
        <v>0</v>
      </c>
      <c r="W20" s="1">
        <f t="shared" si="9"/>
        <v>0</v>
      </c>
      <c r="X20" s="1" t="str">
        <f t="shared" ca="1" si="10"/>
        <v/>
      </c>
    </row>
    <row r="21" spans="1:24" ht="13.75" customHeight="1" x14ac:dyDescent="0.2">
      <c r="A21" s="32">
        <f t="shared" ca="1" si="0"/>
        <v>4</v>
      </c>
      <c r="B21" s="32" t="s">
        <v>643</v>
      </c>
      <c r="C21" s="32">
        <v>1000</v>
      </c>
      <c r="D21" s="32" t="s">
        <v>157</v>
      </c>
      <c r="E21" s="32" t="s">
        <v>669</v>
      </c>
      <c r="F21" s="32" t="s">
        <v>669</v>
      </c>
      <c r="G21" s="32" t="s">
        <v>670</v>
      </c>
      <c r="H21" s="32" t="s">
        <v>248</v>
      </c>
      <c r="I21" s="32">
        <v>79</v>
      </c>
      <c r="J21" s="11" t="str">
        <f t="shared" ca="1" si="1"/>
        <v/>
      </c>
      <c r="K21" s="34">
        <v>1</v>
      </c>
      <c r="M21" s="19"/>
      <c r="N21" s="18" t="str">
        <f t="shared" ca="1" si="2"/>
        <v/>
      </c>
      <c r="P21" s="1">
        <f t="shared" si="3"/>
        <v>79</v>
      </c>
      <c r="Q21" s="1">
        <f t="shared" ca="1" si="4"/>
        <v>0</v>
      </c>
      <c r="R21" s="1">
        <f t="shared" si="5"/>
        <v>0</v>
      </c>
      <c r="S21" s="1">
        <f t="shared" ca="1" si="6"/>
        <v>-39</v>
      </c>
      <c r="T21" s="1" t="str">
        <f>IF(H21="","",VLOOKUP(H21,'Вода SKU'!$A$1:$B$150,2,0))</f>
        <v>3.3, Сакко</v>
      </c>
      <c r="U21" s="1">
        <f t="shared" si="7"/>
        <v>8</v>
      </c>
      <c r="V21" s="1">
        <f t="shared" si="8"/>
        <v>0</v>
      </c>
      <c r="W21" s="1">
        <f t="shared" si="9"/>
        <v>0</v>
      </c>
      <c r="X21" s="1" t="str">
        <f t="shared" ca="1" si="10"/>
        <v/>
      </c>
    </row>
    <row r="22" spans="1:24" ht="13.75" customHeight="1" x14ac:dyDescent="0.2">
      <c r="A22" s="32">
        <f t="shared" ca="1" si="0"/>
        <v>4</v>
      </c>
      <c r="B22" s="32" t="s">
        <v>643</v>
      </c>
      <c r="C22" s="32">
        <v>1000</v>
      </c>
      <c r="D22" s="32" t="s">
        <v>157</v>
      </c>
      <c r="E22" s="32" t="s">
        <v>669</v>
      </c>
      <c r="F22" s="32" t="s">
        <v>669</v>
      </c>
      <c r="G22" s="32" t="s">
        <v>670</v>
      </c>
      <c r="H22" s="32" t="s">
        <v>245</v>
      </c>
      <c r="I22" s="32">
        <v>590</v>
      </c>
      <c r="J22" s="11" t="str">
        <f t="shared" ca="1" si="1"/>
        <v/>
      </c>
      <c r="K22" s="34">
        <v>1</v>
      </c>
      <c r="M22" s="19"/>
      <c r="N22" s="18" t="str">
        <f t="shared" ca="1" si="2"/>
        <v/>
      </c>
      <c r="P22" s="1">
        <f t="shared" si="3"/>
        <v>590</v>
      </c>
      <c r="Q22" s="1">
        <f t="shared" ca="1" si="4"/>
        <v>0</v>
      </c>
      <c r="R22" s="1">
        <f t="shared" si="5"/>
        <v>0</v>
      </c>
      <c r="S22" s="1">
        <f t="shared" ca="1" si="6"/>
        <v>-39</v>
      </c>
      <c r="T22" s="1" t="str">
        <f>IF(H22="","",VLOOKUP(H22,'Вода SKU'!$A$1:$B$150,2,0))</f>
        <v>3.3, Сакко</v>
      </c>
      <c r="U22" s="1">
        <f t="shared" si="7"/>
        <v>8</v>
      </c>
      <c r="V22" s="1">
        <f t="shared" si="8"/>
        <v>0</v>
      </c>
      <c r="W22" s="1">
        <f t="shared" si="9"/>
        <v>0</v>
      </c>
      <c r="X22" s="1" t="str">
        <f t="shared" ca="1" si="10"/>
        <v/>
      </c>
    </row>
    <row r="23" spans="1:24" ht="13.75" customHeight="1" x14ac:dyDescent="0.2">
      <c r="A23" s="34" t="str">
        <f t="shared" ca="1" si="0"/>
        <v/>
      </c>
      <c r="B23" s="34" t="s">
        <v>672</v>
      </c>
      <c r="C23" s="34" t="s">
        <v>672</v>
      </c>
      <c r="D23" s="34" t="s">
        <v>672</v>
      </c>
      <c r="E23" s="34" t="s">
        <v>672</v>
      </c>
      <c r="F23" s="34" t="s">
        <v>672</v>
      </c>
      <c r="G23" s="34" t="s">
        <v>672</v>
      </c>
      <c r="H23" s="34" t="s">
        <v>672</v>
      </c>
      <c r="J23" s="11">
        <f t="shared" ca="1" si="1"/>
        <v>0</v>
      </c>
      <c r="K23" s="34"/>
      <c r="M23" s="36">
        <v>8000</v>
      </c>
      <c r="N23" s="18">
        <f t="shared" si="2"/>
        <v>1000</v>
      </c>
      <c r="O23" s="34" t="s">
        <v>672</v>
      </c>
      <c r="P23" s="1">
        <f t="shared" si="3"/>
        <v>-1000</v>
      </c>
      <c r="Q23" s="1">
        <f t="shared" ca="1" si="4"/>
        <v>-39</v>
      </c>
      <c r="R23" s="1">
        <f t="shared" si="5"/>
        <v>1</v>
      </c>
      <c r="S23" s="1">
        <f t="shared" ca="1" si="6"/>
        <v>-39</v>
      </c>
      <c r="T23" s="1" t="str">
        <f>IF(H23="","",VLOOKUP(H23,'Вода SKU'!$A$1:$B$150,2,0))</f>
        <v>-</v>
      </c>
      <c r="U23" s="1">
        <f t="shared" si="7"/>
        <v>8</v>
      </c>
      <c r="V23" s="1">
        <f t="shared" si="8"/>
        <v>8000</v>
      </c>
      <c r="W23" s="1">
        <f t="shared" si="9"/>
        <v>1000</v>
      </c>
      <c r="X23" s="1">
        <f t="shared" ca="1" si="10"/>
        <v>1000</v>
      </c>
    </row>
    <row r="24" spans="1:24" ht="13.75" customHeight="1" x14ac:dyDescent="0.2">
      <c r="A24" s="32">
        <f t="shared" ca="1" si="0"/>
        <v>5</v>
      </c>
      <c r="B24" s="32" t="s">
        <v>643</v>
      </c>
      <c r="C24" s="32">
        <v>1000</v>
      </c>
      <c r="D24" s="32" t="s">
        <v>157</v>
      </c>
      <c r="E24" s="32" t="s">
        <v>669</v>
      </c>
      <c r="F24" s="32" t="s">
        <v>669</v>
      </c>
      <c r="G24" s="32" t="s">
        <v>670</v>
      </c>
      <c r="H24" s="32" t="s">
        <v>245</v>
      </c>
      <c r="I24" s="32">
        <v>1000</v>
      </c>
      <c r="J24" s="11" t="str">
        <f t="shared" ca="1" si="1"/>
        <v/>
      </c>
      <c r="K24" s="34">
        <v>1</v>
      </c>
      <c r="M24" s="19"/>
      <c r="N24" s="18" t="str">
        <f t="shared" ca="1" si="2"/>
        <v/>
      </c>
      <c r="P24" s="1">
        <f t="shared" si="3"/>
        <v>1000</v>
      </c>
      <c r="Q24" s="1">
        <f t="shared" ca="1" si="4"/>
        <v>0</v>
      </c>
      <c r="R24" s="1">
        <f t="shared" si="5"/>
        <v>0</v>
      </c>
      <c r="S24" s="1">
        <f t="shared" ca="1" si="6"/>
        <v>-39</v>
      </c>
      <c r="T24" s="1" t="str">
        <f>IF(H24="","",VLOOKUP(H24,'Вода SKU'!$A$1:$B$150,2,0))</f>
        <v>3.3, Сакко</v>
      </c>
      <c r="U24" s="1">
        <f t="shared" si="7"/>
        <v>8</v>
      </c>
      <c r="V24" s="1">
        <f t="shared" si="8"/>
        <v>0</v>
      </c>
      <c r="W24" s="1">
        <f t="shared" si="9"/>
        <v>0</v>
      </c>
      <c r="X24" s="1" t="str">
        <f t="shared" ca="1" si="10"/>
        <v/>
      </c>
    </row>
    <row r="25" spans="1:24" ht="13.75" customHeight="1" x14ac:dyDescent="0.2">
      <c r="A25" s="34" t="str">
        <f t="shared" ca="1" si="0"/>
        <v/>
      </c>
      <c r="B25" s="34" t="s">
        <v>672</v>
      </c>
      <c r="C25" s="34" t="s">
        <v>672</v>
      </c>
      <c r="D25" s="34" t="s">
        <v>672</v>
      </c>
      <c r="E25" s="34" t="s">
        <v>672</v>
      </c>
      <c r="F25" s="34" t="s">
        <v>672</v>
      </c>
      <c r="G25" s="34" t="s">
        <v>672</v>
      </c>
      <c r="H25" s="34" t="s">
        <v>672</v>
      </c>
      <c r="J25" s="11">
        <f t="shared" ca="1" si="1"/>
        <v>0</v>
      </c>
      <c r="K25" s="34"/>
      <c r="M25" s="36">
        <v>8000</v>
      </c>
      <c r="N25" s="18">
        <f t="shared" si="2"/>
        <v>1000</v>
      </c>
      <c r="O25" s="34" t="s">
        <v>672</v>
      </c>
      <c r="P25" s="1">
        <f t="shared" si="3"/>
        <v>-1000</v>
      </c>
      <c r="Q25" s="1">
        <f t="shared" ca="1" si="4"/>
        <v>-39</v>
      </c>
      <c r="R25" s="1">
        <f t="shared" si="5"/>
        <v>1</v>
      </c>
      <c r="S25" s="1">
        <f t="shared" ca="1" si="6"/>
        <v>-39</v>
      </c>
      <c r="T25" s="1" t="str">
        <f>IF(H25="","",VLOOKUP(H25,'Вода SKU'!$A$1:$B$150,2,0))</f>
        <v>-</v>
      </c>
      <c r="U25" s="1">
        <f t="shared" si="7"/>
        <v>8</v>
      </c>
      <c r="V25" s="1">
        <f t="shared" si="8"/>
        <v>8000</v>
      </c>
      <c r="W25" s="1">
        <f t="shared" si="9"/>
        <v>1000</v>
      </c>
      <c r="X25" s="1">
        <f t="shared" ca="1" si="10"/>
        <v>1000</v>
      </c>
    </row>
    <row r="26" spans="1:24" ht="13.75" customHeight="1" x14ac:dyDescent="0.2">
      <c r="J26" s="11" t="str">
        <f t="shared" ref="J26:J49" ca="1" si="11">IF(M26="", IF(O26="","",X26+(INDIRECT("S" &amp; ROW() - 1) - S26)),IF(O26="", "", INDIRECT("S" &amp; ROW() - 1) - S26))</f>
        <v/>
      </c>
      <c r="M26" s="19"/>
      <c r="N26" s="18" t="str">
        <f t="shared" ref="N26:N49" ca="1" si="12">IF(M26="", IF(X26=0, "", X26), IF(V26 = "", "", IF(V26/U26 = 0, "", V26/U26)))</f>
        <v/>
      </c>
      <c r="P26" s="1">
        <f t="shared" ref="P26:P49" si="13">IF(O26 = "-", -W26,I26)</f>
        <v>0</v>
      </c>
      <c r="Q26" s="1">
        <f t="shared" ref="Q26:Q49" ca="1" si="14">IF(O26 = "-", SUM(INDIRECT(ADDRESS(2,COLUMN(P26)) &amp; ":" &amp; ADDRESS(ROW(),COLUMN(P26)))), 0)</f>
        <v>0</v>
      </c>
      <c r="R26" s="1">
        <f t="shared" ref="R26:R49" si="15">IF(O26="-",1,0)</f>
        <v>0</v>
      </c>
      <c r="S26" s="1">
        <f t="shared" ref="S26:S49" ca="1" si="16">IF(Q26 = 0, INDIRECT("S" &amp; ROW() - 1), Q26)</f>
        <v>-39</v>
      </c>
      <c r="T26" s="1" t="str">
        <f>IF(H26="","",VLOOKUP(H26,'Вода SKU'!$A$1:$B$150,2,0))</f>
        <v/>
      </c>
      <c r="U26" s="1">
        <f t="shared" ref="U26:U49" si="17">8000/1000</f>
        <v>8</v>
      </c>
      <c r="V26" s="1">
        <f t="shared" ref="V26:V49" si="18"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>0</v>
      </c>
      <c r="W26" s="1">
        <f t="shared" ref="W26:W49" si="19">IF(V26 = "", "", V26/U26)</f>
        <v>0</v>
      </c>
      <c r="X26" s="1" t="str">
        <f t="shared" ref="X26:X49" ca="1" si="20">IF(O26="", "", MAX(ROUND(-(INDIRECT("S" &amp; ROW() - 1) - S26)/1000, 0), 1) * 1000)</f>
        <v/>
      </c>
    </row>
    <row r="27" spans="1:24" ht="13.75" customHeight="1" x14ac:dyDescent="0.2">
      <c r="J27" s="11" t="str">
        <f t="shared" ca="1" si="11"/>
        <v/>
      </c>
      <c r="M27" s="19"/>
      <c r="N27" s="18" t="str">
        <f t="shared" ca="1" si="12"/>
        <v/>
      </c>
      <c r="P27" s="1">
        <f t="shared" si="13"/>
        <v>0</v>
      </c>
      <c r="Q27" s="1">
        <f t="shared" ca="1" si="14"/>
        <v>0</v>
      </c>
      <c r="R27" s="1">
        <f t="shared" si="15"/>
        <v>0</v>
      </c>
      <c r="S27" s="1">
        <f t="shared" ca="1" si="16"/>
        <v>-39</v>
      </c>
      <c r="T27" s="1" t="str">
        <f>IF(H27="","",VLOOKUP(H27,'Вода SKU'!$A$1:$B$150,2,0))</f>
        <v/>
      </c>
      <c r="U27" s="1">
        <f t="shared" si="17"/>
        <v>8</v>
      </c>
      <c r="V27" s="1">
        <f t="shared" si="18"/>
        <v>0</v>
      </c>
      <c r="W27" s="1">
        <f t="shared" si="19"/>
        <v>0</v>
      </c>
      <c r="X27" s="1" t="str">
        <f t="shared" ca="1" si="20"/>
        <v/>
      </c>
    </row>
    <row r="28" spans="1:24" ht="13.75" customHeight="1" x14ac:dyDescent="0.2">
      <c r="J28" s="11" t="str">
        <f t="shared" ca="1" si="11"/>
        <v/>
      </c>
      <c r="M28" s="19"/>
      <c r="N28" s="18" t="str">
        <f t="shared" ca="1" si="12"/>
        <v/>
      </c>
      <c r="P28" s="1">
        <f t="shared" si="13"/>
        <v>0</v>
      </c>
      <c r="Q28" s="1">
        <f t="shared" ca="1" si="14"/>
        <v>0</v>
      </c>
      <c r="R28" s="1">
        <f t="shared" si="15"/>
        <v>0</v>
      </c>
      <c r="S28" s="1">
        <f t="shared" ca="1" si="16"/>
        <v>-39</v>
      </c>
      <c r="T28" s="1" t="str">
        <f>IF(H28="","",VLOOKUP(H28,'Вода SKU'!$A$1:$B$150,2,0))</f>
        <v/>
      </c>
      <c r="U28" s="1">
        <f t="shared" si="17"/>
        <v>8</v>
      </c>
      <c r="V28" s="1">
        <f t="shared" si="18"/>
        <v>0</v>
      </c>
      <c r="W28" s="1">
        <f t="shared" si="19"/>
        <v>0</v>
      </c>
      <c r="X28" s="1" t="str">
        <f t="shared" ca="1" si="20"/>
        <v/>
      </c>
    </row>
    <row r="29" spans="1:24" ht="13.75" customHeight="1" x14ac:dyDescent="0.2">
      <c r="J29" s="11" t="str">
        <f t="shared" ca="1" si="11"/>
        <v/>
      </c>
      <c r="M29" s="19"/>
      <c r="N29" s="18" t="str">
        <f t="shared" ca="1" si="12"/>
        <v/>
      </c>
      <c r="P29" s="1">
        <f t="shared" si="13"/>
        <v>0</v>
      </c>
      <c r="Q29" s="1">
        <f t="shared" ca="1" si="14"/>
        <v>0</v>
      </c>
      <c r="R29" s="1">
        <f t="shared" si="15"/>
        <v>0</v>
      </c>
      <c r="S29" s="1">
        <f t="shared" ca="1" si="16"/>
        <v>-39</v>
      </c>
      <c r="T29" s="1" t="str">
        <f>IF(H29="","",VLOOKUP(H29,'Вода SKU'!$A$1:$B$150,2,0))</f>
        <v/>
      </c>
      <c r="U29" s="1">
        <f t="shared" si="17"/>
        <v>8</v>
      </c>
      <c r="V29" s="1">
        <f t="shared" si="18"/>
        <v>0</v>
      </c>
      <c r="W29" s="1">
        <f t="shared" si="19"/>
        <v>0</v>
      </c>
      <c r="X29" s="1" t="str">
        <f t="shared" ca="1" si="20"/>
        <v/>
      </c>
    </row>
    <row r="30" spans="1:24" ht="13.75" customHeight="1" x14ac:dyDescent="0.2">
      <c r="J30" s="11" t="str">
        <f t="shared" ca="1" si="11"/>
        <v/>
      </c>
      <c r="M30" s="19"/>
      <c r="N30" s="18" t="str">
        <f t="shared" ca="1" si="12"/>
        <v/>
      </c>
      <c r="P30" s="1">
        <f t="shared" si="13"/>
        <v>0</v>
      </c>
      <c r="Q30" s="1">
        <f t="shared" ca="1" si="14"/>
        <v>0</v>
      </c>
      <c r="R30" s="1">
        <f t="shared" si="15"/>
        <v>0</v>
      </c>
      <c r="S30" s="1">
        <f t="shared" ca="1" si="16"/>
        <v>-39</v>
      </c>
      <c r="T30" s="1" t="str">
        <f>IF(H30="","",VLOOKUP(H30,'Вода SKU'!$A$1:$B$150,2,0))</f>
        <v/>
      </c>
      <c r="U30" s="1">
        <f t="shared" si="17"/>
        <v>8</v>
      </c>
      <c r="V30" s="1">
        <f t="shared" si="18"/>
        <v>0</v>
      </c>
      <c r="W30" s="1">
        <f t="shared" si="19"/>
        <v>0</v>
      </c>
      <c r="X30" s="1" t="str">
        <f t="shared" ca="1" si="20"/>
        <v/>
      </c>
    </row>
    <row r="31" spans="1:24" ht="13.75" customHeight="1" x14ac:dyDescent="0.2">
      <c r="J31" s="11" t="str">
        <f t="shared" ca="1" si="11"/>
        <v/>
      </c>
      <c r="M31" s="19"/>
      <c r="N31" s="18" t="str">
        <f t="shared" ca="1" si="12"/>
        <v/>
      </c>
      <c r="P31" s="1">
        <f t="shared" si="13"/>
        <v>0</v>
      </c>
      <c r="Q31" s="1">
        <f t="shared" ca="1" si="14"/>
        <v>0</v>
      </c>
      <c r="R31" s="1">
        <f t="shared" si="15"/>
        <v>0</v>
      </c>
      <c r="S31" s="1">
        <f t="shared" ca="1" si="16"/>
        <v>-39</v>
      </c>
      <c r="T31" s="1" t="str">
        <f>IF(H31="","",VLOOKUP(H31,'Вода SKU'!$A$1:$B$150,2,0))</f>
        <v/>
      </c>
      <c r="U31" s="1">
        <f t="shared" si="17"/>
        <v>8</v>
      </c>
      <c r="V31" s="1">
        <f t="shared" si="18"/>
        <v>0</v>
      </c>
      <c r="W31" s="1">
        <f t="shared" si="19"/>
        <v>0</v>
      </c>
      <c r="X31" s="1" t="str">
        <f t="shared" ca="1" si="20"/>
        <v/>
      </c>
    </row>
    <row r="32" spans="1:24" ht="13.75" customHeight="1" x14ac:dyDescent="0.2">
      <c r="J32" s="11" t="str">
        <f t="shared" ca="1" si="11"/>
        <v/>
      </c>
      <c r="M32" s="19"/>
      <c r="N32" s="18" t="str">
        <f t="shared" ca="1" si="12"/>
        <v/>
      </c>
      <c r="P32" s="1">
        <f t="shared" si="13"/>
        <v>0</v>
      </c>
      <c r="Q32" s="1">
        <f t="shared" ca="1" si="14"/>
        <v>0</v>
      </c>
      <c r="R32" s="1">
        <f t="shared" si="15"/>
        <v>0</v>
      </c>
      <c r="S32" s="1">
        <f t="shared" ca="1" si="16"/>
        <v>-39</v>
      </c>
      <c r="T32" s="1" t="str">
        <f>IF(H32="","",VLOOKUP(H32,'Вода SKU'!$A$1:$B$150,2,0))</f>
        <v/>
      </c>
      <c r="U32" s="1">
        <f t="shared" si="17"/>
        <v>8</v>
      </c>
      <c r="V32" s="1">
        <f t="shared" si="18"/>
        <v>0</v>
      </c>
      <c r="W32" s="1">
        <f t="shared" si="19"/>
        <v>0</v>
      </c>
      <c r="X32" s="1" t="str">
        <f t="shared" ca="1" si="20"/>
        <v/>
      </c>
    </row>
    <row r="33" spans="10:24" ht="13.75" customHeight="1" x14ac:dyDescent="0.2">
      <c r="J33" s="11" t="str">
        <f t="shared" ca="1" si="11"/>
        <v/>
      </c>
      <c r="M33" s="19"/>
      <c r="N33" s="18" t="str">
        <f t="shared" ca="1" si="12"/>
        <v/>
      </c>
      <c r="P33" s="1">
        <f t="shared" si="13"/>
        <v>0</v>
      </c>
      <c r="Q33" s="1">
        <f t="shared" ca="1" si="14"/>
        <v>0</v>
      </c>
      <c r="R33" s="1">
        <f t="shared" si="15"/>
        <v>0</v>
      </c>
      <c r="S33" s="1">
        <f t="shared" ca="1" si="16"/>
        <v>-39</v>
      </c>
      <c r="T33" s="1" t="str">
        <f>IF(H33="","",VLOOKUP(H33,'Вода SKU'!$A$1:$B$150,2,0))</f>
        <v/>
      </c>
      <c r="U33" s="1">
        <f t="shared" si="17"/>
        <v>8</v>
      </c>
      <c r="V33" s="1">
        <f t="shared" si="18"/>
        <v>0</v>
      </c>
      <c r="W33" s="1">
        <f t="shared" si="19"/>
        <v>0</v>
      </c>
      <c r="X33" s="1" t="str">
        <f t="shared" ca="1" si="20"/>
        <v/>
      </c>
    </row>
    <row r="34" spans="10:24" ht="13.75" customHeight="1" x14ac:dyDescent="0.2">
      <c r="J34" s="11" t="str">
        <f t="shared" ca="1" si="11"/>
        <v/>
      </c>
      <c r="M34" s="19"/>
      <c r="N34" s="18" t="str">
        <f t="shared" ca="1" si="12"/>
        <v/>
      </c>
      <c r="P34" s="1">
        <f t="shared" si="13"/>
        <v>0</v>
      </c>
      <c r="Q34" s="1">
        <f t="shared" ca="1" si="14"/>
        <v>0</v>
      </c>
      <c r="R34" s="1">
        <f t="shared" si="15"/>
        <v>0</v>
      </c>
      <c r="S34" s="1">
        <f t="shared" ca="1" si="16"/>
        <v>-39</v>
      </c>
      <c r="T34" s="1" t="str">
        <f>IF(H34="","",VLOOKUP(H34,'Вода SKU'!$A$1:$B$150,2,0))</f>
        <v/>
      </c>
      <c r="U34" s="1">
        <f t="shared" si="17"/>
        <v>8</v>
      </c>
      <c r="V34" s="1">
        <f t="shared" si="18"/>
        <v>0</v>
      </c>
      <c r="W34" s="1">
        <f t="shared" si="19"/>
        <v>0</v>
      </c>
      <c r="X34" s="1" t="str">
        <f t="shared" ca="1" si="20"/>
        <v/>
      </c>
    </row>
    <row r="35" spans="10:24" ht="13.75" customHeight="1" x14ac:dyDescent="0.2">
      <c r="J35" s="11" t="str">
        <f t="shared" ca="1" si="11"/>
        <v/>
      </c>
      <c r="M35" s="19"/>
      <c r="N35" s="18" t="str">
        <f t="shared" ca="1" si="12"/>
        <v/>
      </c>
      <c r="P35" s="1">
        <f t="shared" si="13"/>
        <v>0</v>
      </c>
      <c r="Q35" s="1">
        <f t="shared" ca="1" si="14"/>
        <v>0</v>
      </c>
      <c r="R35" s="1">
        <f t="shared" si="15"/>
        <v>0</v>
      </c>
      <c r="S35" s="1">
        <f t="shared" ca="1" si="16"/>
        <v>-39</v>
      </c>
      <c r="T35" s="1" t="str">
        <f>IF(H35="","",VLOOKUP(H35,'Вода SKU'!$A$1:$B$150,2,0))</f>
        <v/>
      </c>
      <c r="U35" s="1">
        <f t="shared" si="17"/>
        <v>8</v>
      </c>
      <c r="V35" s="1">
        <f t="shared" si="18"/>
        <v>0</v>
      </c>
      <c r="W35" s="1">
        <f t="shared" si="19"/>
        <v>0</v>
      </c>
      <c r="X35" s="1" t="str">
        <f t="shared" ca="1" si="20"/>
        <v/>
      </c>
    </row>
    <row r="36" spans="10:24" ht="13.75" customHeight="1" x14ac:dyDescent="0.2">
      <c r="J36" s="11" t="str">
        <f t="shared" ca="1" si="11"/>
        <v/>
      </c>
      <c r="M36" s="19"/>
      <c r="N36" s="18" t="str">
        <f t="shared" ca="1" si="12"/>
        <v/>
      </c>
      <c r="P36" s="1">
        <f t="shared" si="13"/>
        <v>0</v>
      </c>
      <c r="Q36" s="1">
        <f t="shared" ca="1" si="14"/>
        <v>0</v>
      </c>
      <c r="R36" s="1">
        <f t="shared" si="15"/>
        <v>0</v>
      </c>
      <c r="S36" s="1">
        <f t="shared" ca="1" si="16"/>
        <v>-39</v>
      </c>
      <c r="T36" s="1" t="str">
        <f>IF(H36="","",VLOOKUP(H36,'Вода SKU'!$A$1:$B$150,2,0))</f>
        <v/>
      </c>
      <c r="U36" s="1">
        <f t="shared" si="17"/>
        <v>8</v>
      </c>
      <c r="V36" s="1">
        <f t="shared" si="18"/>
        <v>0</v>
      </c>
      <c r="W36" s="1">
        <f t="shared" si="19"/>
        <v>0</v>
      </c>
      <c r="X36" s="1" t="str">
        <f t="shared" ca="1" si="20"/>
        <v/>
      </c>
    </row>
    <row r="37" spans="10:24" ht="13.75" customHeight="1" x14ac:dyDescent="0.2">
      <c r="J37" s="11" t="str">
        <f t="shared" ca="1" si="11"/>
        <v/>
      </c>
      <c r="M37" s="19"/>
      <c r="N37" s="18" t="str">
        <f t="shared" ca="1" si="12"/>
        <v/>
      </c>
      <c r="P37" s="1">
        <f t="shared" si="13"/>
        <v>0</v>
      </c>
      <c r="Q37" s="1">
        <f t="shared" ca="1" si="14"/>
        <v>0</v>
      </c>
      <c r="R37" s="1">
        <f t="shared" si="15"/>
        <v>0</v>
      </c>
      <c r="S37" s="1">
        <f t="shared" ca="1" si="16"/>
        <v>-39</v>
      </c>
      <c r="T37" s="1" t="str">
        <f>IF(H37="","",VLOOKUP(H37,'Вода SKU'!$A$1:$B$150,2,0))</f>
        <v/>
      </c>
      <c r="U37" s="1">
        <f t="shared" si="17"/>
        <v>8</v>
      </c>
      <c r="V37" s="1">
        <f t="shared" si="18"/>
        <v>0</v>
      </c>
      <c r="W37" s="1">
        <f t="shared" si="19"/>
        <v>0</v>
      </c>
      <c r="X37" s="1" t="str">
        <f t="shared" ca="1" si="20"/>
        <v/>
      </c>
    </row>
    <row r="38" spans="10:24" ht="13.75" customHeight="1" x14ac:dyDescent="0.2">
      <c r="J38" s="11" t="str">
        <f t="shared" ca="1" si="11"/>
        <v/>
      </c>
      <c r="M38" s="19"/>
      <c r="N38" s="18" t="str">
        <f t="shared" ca="1" si="12"/>
        <v/>
      </c>
      <c r="P38" s="1">
        <f t="shared" si="13"/>
        <v>0</v>
      </c>
      <c r="Q38" s="1">
        <f t="shared" ca="1" si="14"/>
        <v>0</v>
      </c>
      <c r="R38" s="1">
        <f t="shared" si="15"/>
        <v>0</v>
      </c>
      <c r="S38" s="1">
        <f t="shared" ca="1" si="16"/>
        <v>-39</v>
      </c>
      <c r="T38" s="1" t="str">
        <f>IF(H38="","",VLOOKUP(H38,'Вода SKU'!$A$1:$B$150,2,0))</f>
        <v/>
      </c>
      <c r="U38" s="1">
        <f t="shared" si="17"/>
        <v>8</v>
      </c>
      <c r="V38" s="1">
        <f t="shared" si="18"/>
        <v>0</v>
      </c>
      <c r="W38" s="1">
        <f t="shared" si="19"/>
        <v>0</v>
      </c>
      <c r="X38" s="1" t="str">
        <f t="shared" ca="1" si="20"/>
        <v/>
      </c>
    </row>
    <row r="39" spans="10:24" ht="13.75" customHeight="1" x14ac:dyDescent="0.2">
      <c r="J39" s="11" t="str">
        <f t="shared" ca="1" si="11"/>
        <v/>
      </c>
      <c r="M39" s="19"/>
      <c r="N39" s="18" t="str">
        <f t="shared" ca="1" si="12"/>
        <v/>
      </c>
      <c r="P39" s="1">
        <f t="shared" si="13"/>
        <v>0</v>
      </c>
      <c r="Q39" s="1">
        <f t="shared" ca="1" si="14"/>
        <v>0</v>
      </c>
      <c r="R39" s="1">
        <f t="shared" si="15"/>
        <v>0</v>
      </c>
      <c r="S39" s="1">
        <f t="shared" ca="1" si="16"/>
        <v>-39</v>
      </c>
      <c r="T39" s="1" t="str">
        <f>IF(H39="","",VLOOKUP(H39,'Вода SKU'!$A$1:$B$150,2,0))</f>
        <v/>
      </c>
      <c r="U39" s="1">
        <f t="shared" si="17"/>
        <v>8</v>
      </c>
      <c r="V39" s="1">
        <f t="shared" si="18"/>
        <v>0</v>
      </c>
      <c r="W39" s="1">
        <f t="shared" si="19"/>
        <v>0</v>
      </c>
      <c r="X39" s="1" t="str">
        <f t="shared" ca="1" si="20"/>
        <v/>
      </c>
    </row>
    <row r="40" spans="10:24" ht="13.75" customHeight="1" x14ac:dyDescent="0.2">
      <c r="J40" s="11" t="str">
        <f t="shared" ca="1" si="11"/>
        <v/>
      </c>
      <c r="M40" s="19"/>
      <c r="N40" s="18" t="str">
        <f t="shared" ca="1" si="12"/>
        <v/>
      </c>
      <c r="P40" s="1">
        <f t="shared" si="13"/>
        <v>0</v>
      </c>
      <c r="Q40" s="1">
        <f t="shared" ca="1" si="14"/>
        <v>0</v>
      </c>
      <c r="R40" s="1">
        <f t="shared" si="15"/>
        <v>0</v>
      </c>
      <c r="S40" s="1">
        <f t="shared" ca="1" si="16"/>
        <v>-39</v>
      </c>
      <c r="T40" s="1" t="str">
        <f>IF(H40="","",VLOOKUP(H40,'Вода SKU'!$A$1:$B$150,2,0))</f>
        <v/>
      </c>
      <c r="U40" s="1">
        <f t="shared" si="17"/>
        <v>8</v>
      </c>
      <c r="V40" s="1">
        <f t="shared" si="18"/>
        <v>0</v>
      </c>
      <c r="W40" s="1">
        <f t="shared" si="19"/>
        <v>0</v>
      </c>
      <c r="X40" s="1" t="str">
        <f t="shared" ca="1" si="20"/>
        <v/>
      </c>
    </row>
    <row r="41" spans="10:24" ht="13.75" customHeight="1" x14ac:dyDescent="0.2">
      <c r="J41" s="11" t="str">
        <f t="shared" ca="1" si="11"/>
        <v/>
      </c>
      <c r="M41" s="19"/>
      <c r="N41" s="18" t="str">
        <f t="shared" ca="1" si="12"/>
        <v/>
      </c>
      <c r="P41" s="1">
        <f t="shared" si="13"/>
        <v>0</v>
      </c>
      <c r="Q41" s="1">
        <f t="shared" ca="1" si="14"/>
        <v>0</v>
      </c>
      <c r="R41" s="1">
        <f t="shared" si="15"/>
        <v>0</v>
      </c>
      <c r="S41" s="1">
        <f t="shared" ca="1" si="16"/>
        <v>-39</v>
      </c>
      <c r="T41" s="1" t="str">
        <f>IF(H41="","",VLOOKUP(H41,'Вода SKU'!$A$1:$B$150,2,0))</f>
        <v/>
      </c>
      <c r="U41" s="1">
        <f t="shared" si="17"/>
        <v>8</v>
      </c>
      <c r="V41" s="1">
        <f t="shared" si="18"/>
        <v>0</v>
      </c>
      <c r="W41" s="1">
        <f t="shared" si="19"/>
        <v>0</v>
      </c>
      <c r="X41" s="1" t="str">
        <f t="shared" ca="1" si="20"/>
        <v/>
      </c>
    </row>
    <row r="42" spans="10:24" ht="13.75" customHeight="1" x14ac:dyDescent="0.2">
      <c r="J42" s="11" t="str">
        <f t="shared" ca="1" si="11"/>
        <v/>
      </c>
      <c r="M42" s="19"/>
      <c r="N42" s="18" t="str">
        <f t="shared" ca="1" si="12"/>
        <v/>
      </c>
      <c r="P42" s="1">
        <f t="shared" si="13"/>
        <v>0</v>
      </c>
      <c r="Q42" s="1">
        <f t="shared" ca="1" si="14"/>
        <v>0</v>
      </c>
      <c r="R42" s="1">
        <f t="shared" si="15"/>
        <v>0</v>
      </c>
      <c r="S42" s="1">
        <f t="shared" ca="1" si="16"/>
        <v>-39</v>
      </c>
      <c r="T42" s="1" t="str">
        <f>IF(H42="","",VLOOKUP(H42,'Вода SKU'!$A$1:$B$150,2,0))</f>
        <v/>
      </c>
      <c r="U42" s="1">
        <f t="shared" si="17"/>
        <v>8</v>
      </c>
      <c r="V42" s="1">
        <f t="shared" si="18"/>
        <v>0</v>
      </c>
      <c r="W42" s="1">
        <f t="shared" si="19"/>
        <v>0</v>
      </c>
      <c r="X42" s="1" t="str">
        <f t="shared" ca="1" si="20"/>
        <v/>
      </c>
    </row>
    <row r="43" spans="10:24" ht="13.75" customHeight="1" x14ac:dyDescent="0.2">
      <c r="J43" s="11" t="str">
        <f t="shared" ca="1" si="11"/>
        <v/>
      </c>
      <c r="M43" s="18"/>
      <c r="N43" s="18" t="str">
        <f t="shared" ca="1" si="12"/>
        <v/>
      </c>
      <c r="P43" s="1">
        <f t="shared" si="13"/>
        <v>0</v>
      </c>
      <c r="Q43" s="1">
        <f t="shared" ca="1" si="14"/>
        <v>0</v>
      </c>
      <c r="R43" s="1">
        <f t="shared" si="15"/>
        <v>0</v>
      </c>
      <c r="S43" s="1">
        <f t="shared" ca="1" si="16"/>
        <v>-39</v>
      </c>
      <c r="T43" s="1" t="str">
        <f>IF(H43="","",VLOOKUP(H43,'Вода SKU'!$A$1:$B$150,2,0))</f>
        <v/>
      </c>
      <c r="U43" s="1">
        <f t="shared" si="17"/>
        <v>8</v>
      </c>
      <c r="V43" s="1">
        <f t="shared" si="18"/>
        <v>0</v>
      </c>
      <c r="W43" s="1">
        <f t="shared" si="19"/>
        <v>0</v>
      </c>
      <c r="X43" s="1" t="str">
        <f t="shared" ca="1" si="20"/>
        <v/>
      </c>
    </row>
    <row r="44" spans="10:24" ht="13.75" customHeight="1" x14ac:dyDescent="0.2">
      <c r="J44" s="11" t="str">
        <f t="shared" ca="1" si="11"/>
        <v/>
      </c>
      <c r="M44" s="19"/>
      <c r="N44" s="18" t="str">
        <f t="shared" ca="1" si="12"/>
        <v/>
      </c>
      <c r="P44" s="1">
        <f t="shared" si="13"/>
        <v>0</v>
      </c>
      <c r="Q44" s="1">
        <f t="shared" ca="1" si="14"/>
        <v>0</v>
      </c>
      <c r="R44" s="1">
        <f t="shared" si="15"/>
        <v>0</v>
      </c>
      <c r="S44" s="1">
        <f t="shared" ca="1" si="16"/>
        <v>-39</v>
      </c>
      <c r="T44" s="1" t="str">
        <f>IF(H44="","",VLOOKUP(H44,'Вода SKU'!$A$1:$B$150,2,0))</f>
        <v/>
      </c>
      <c r="U44" s="1">
        <f t="shared" si="17"/>
        <v>8</v>
      </c>
      <c r="V44" s="1">
        <f t="shared" si="18"/>
        <v>0</v>
      </c>
      <c r="W44" s="1">
        <f t="shared" si="19"/>
        <v>0</v>
      </c>
      <c r="X44" s="1" t="str">
        <f t="shared" ca="1" si="20"/>
        <v/>
      </c>
    </row>
    <row r="45" spans="10:24" ht="13.75" customHeight="1" x14ac:dyDescent="0.2">
      <c r="J45" s="11" t="str">
        <f t="shared" ca="1" si="11"/>
        <v/>
      </c>
      <c r="M45" s="19"/>
      <c r="N45" s="18" t="str">
        <f t="shared" ca="1" si="12"/>
        <v/>
      </c>
      <c r="P45" s="1">
        <f t="shared" si="13"/>
        <v>0</v>
      </c>
      <c r="Q45" s="1">
        <f t="shared" ca="1" si="14"/>
        <v>0</v>
      </c>
      <c r="R45" s="1">
        <f t="shared" si="15"/>
        <v>0</v>
      </c>
      <c r="S45" s="1">
        <f t="shared" ca="1" si="16"/>
        <v>-39</v>
      </c>
      <c r="T45" s="1" t="str">
        <f>IF(H45="","",VLOOKUP(H45,'Вода SKU'!$A$1:$B$150,2,0))</f>
        <v/>
      </c>
      <c r="U45" s="1">
        <f t="shared" si="17"/>
        <v>8</v>
      </c>
      <c r="V45" s="1">
        <f t="shared" si="18"/>
        <v>0</v>
      </c>
      <c r="W45" s="1">
        <f t="shared" si="19"/>
        <v>0</v>
      </c>
      <c r="X45" s="1" t="str">
        <f t="shared" ca="1" si="20"/>
        <v/>
      </c>
    </row>
    <row r="46" spans="10:24" ht="13.75" customHeight="1" x14ac:dyDescent="0.2">
      <c r="J46" s="11" t="str">
        <f t="shared" ca="1" si="11"/>
        <v/>
      </c>
      <c r="M46" s="19"/>
      <c r="N46" s="18" t="str">
        <f t="shared" ca="1" si="12"/>
        <v/>
      </c>
      <c r="P46" s="1">
        <f t="shared" si="13"/>
        <v>0</v>
      </c>
      <c r="Q46" s="1">
        <f t="shared" ca="1" si="14"/>
        <v>0</v>
      </c>
      <c r="R46" s="1">
        <f t="shared" si="15"/>
        <v>0</v>
      </c>
      <c r="S46" s="1">
        <f t="shared" ca="1" si="16"/>
        <v>-39</v>
      </c>
      <c r="T46" s="1" t="str">
        <f>IF(H46="","",VLOOKUP(H46,'Вода SKU'!$A$1:$B$150,2,0))</f>
        <v/>
      </c>
      <c r="U46" s="1">
        <f t="shared" si="17"/>
        <v>8</v>
      </c>
      <c r="V46" s="1">
        <f t="shared" si="18"/>
        <v>0</v>
      </c>
      <c r="W46" s="1">
        <f t="shared" si="19"/>
        <v>0</v>
      </c>
      <c r="X46" s="1" t="str">
        <f t="shared" ca="1" si="20"/>
        <v/>
      </c>
    </row>
    <row r="47" spans="10:24" ht="13.75" customHeight="1" x14ac:dyDescent="0.2">
      <c r="J47" s="11" t="str">
        <f t="shared" ca="1" si="11"/>
        <v/>
      </c>
      <c r="M47" s="19"/>
      <c r="N47" s="18" t="str">
        <f t="shared" ca="1" si="12"/>
        <v/>
      </c>
      <c r="P47" s="1">
        <f t="shared" si="13"/>
        <v>0</v>
      </c>
      <c r="Q47" s="1">
        <f t="shared" ca="1" si="14"/>
        <v>0</v>
      </c>
      <c r="R47" s="1">
        <f t="shared" si="15"/>
        <v>0</v>
      </c>
      <c r="S47" s="1">
        <f t="shared" ca="1" si="16"/>
        <v>-39</v>
      </c>
      <c r="T47" s="1" t="str">
        <f>IF(H47="","",VLOOKUP(H47,'Вода SKU'!$A$1:$B$150,2,0))</f>
        <v/>
      </c>
      <c r="U47" s="1">
        <f t="shared" si="17"/>
        <v>8</v>
      </c>
      <c r="V47" s="1">
        <f t="shared" si="18"/>
        <v>0</v>
      </c>
      <c r="W47" s="1">
        <f t="shared" si="19"/>
        <v>0</v>
      </c>
      <c r="X47" s="1" t="str">
        <f t="shared" ca="1" si="20"/>
        <v/>
      </c>
    </row>
    <row r="48" spans="10:24" ht="13.75" customHeight="1" x14ac:dyDescent="0.2">
      <c r="J48" s="11" t="str">
        <f t="shared" ca="1" si="11"/>
        <v/>
      </c>
      <c r="M48" s="19"/>
      <c r="N48" s="18" t="str">
        <f t="shared" ca="1" si="12"/>
        <v/>
      </c>
      <c r="P48" s="1">
        <f t="shared" si="13"/>
        <v>0</v>
      </c>
      <c r="Q48" s="1">
        <f t="shared" ca="1" si="14"/>
        <v>0</v>
      </c>
      <c r="R48" s="1">
        <f t="shared" si="15"/>
        <v>0</v>
      </c>
      <c r="S48" s="1">
        <f t="shared" ca="1" si="16"/>
        <v>-39</v>
      </c>
      <c r="T48" s="1" t="str">
        <f>IF(H48="","",VLOOKUP(H48,'Вода SKU'!$A$1:$B$150,2,0))</f>
        <v/>
      </c>
      <c r="U48" s="1">
        <f t="shared" si="17"/>
        <v>8</v>
      </c>
      <c r="V48" s="1">
        <f t="shared" si="18"/>
        <v>0</v>
      </c>
      <c r="W48" s="1">
        <f t="shared" si="19"/>
        <v>0</v>
      </c>
      <c r="X48" s="1" t="str">
        <f t="shared" ca="1" si="20"/>
        <v/>
      </c>
    </row>
    <row r="49" spans="10:24" ht="13.75" customHeight="1" x14ac:dyDescent="0.2">
      <c r="J49" s="11" t="str">
        <f t="shared" ca="1" si="11"/>
        <v/>
      </c>
      <c r="M49" s="19"/>
      <c r="N49" s="18" t="str">
        <f t="shared" ca="1" si="12"/>
        <v/>
      </c>
      <c r="P49" s="1">
        <f t="shared" si="13"/>
        <v>0</v>
      </c>
      <c r="Q49" s="1">
        <f t="shared" ca="1" si="14"/>
        <v>0</v>
      </c>
      <c r="R49" s="1">
        <f t="shared" si="15"/>
        <v>0</v>
      </c>
      <c r="S49" s="1">
        <f t="shared" ca="1" si="16"/>
        <v>-39</v>
      </c>
      <c r="T49" s="1" t="str">
        <f>IF(H49="","",VLOOKUP(H49,'Вода SKU'!$A$1:$B$150,2,0))</f>
        <v/>
      </c>
      <c r="U49" s="1">
        <f t="shared" si="17"/>
        <v>8</v>
      </c>
      <c r="V49" s="1">
        <f t="shared" si="18"/>
        <v>0</v>
      </c>
      <c r="W49" s="1">
        <f t="shared" si="19"/>
        <v>0</v>
      </c>
      <c r="X49" s="1" t="str">
        <f t="shared" ca="1" si="20"/>
        <v/>
      </c>
    </row>
    <row r="50" spans="10:24" ht="13.75" customHeight="1" x14ac:dyDescent="0.2">
      <c r="J50" s="11" t="str">
        <f t="shared" ref="J50:J81" ca="1" si="21">IF(M50="", IF(O50="","",X50+(INDIRECT("S" &amp; ROW() - 1) - S50)),IF(O50="", "", INDIRECT("S" &amp; ROW() - 1) - S50))</f>
        <v/>
      </c>
      <c r="M50" s="19"/>
      <c r="N50" s="18" t="str">
        <f t="shared" ref="N50:N81" ca="1" si="22">IF(M50="", IF(X50=0, "", X50), IF(V50 = "", "", IF(V50/U50 = 0, "", V50/U50)))</f>
        <v/>
      </c>
      <c r="P50" s="1">
        <f t="shared" ref="P50:P81" si="23">IF(O50 = "-", -W50,I50)</f>
        <v>0</v>
      </c>
      <c r="Q50" s="1">
        <f t="shared" ref="Q50:Q57" ca="1" si="24">IF(O50 = "-", SUM(INDIRECT(ADDRESS(2,COLUMN(P50)) &amp; ":" &amp; ADDRESS(ROW(),COLUMN(P50)))), 0)</f>
        <v>0</v>
      </c>
      <c r="R50" s="1">
        <f t="shared" ref="R50:R81" si="25">IF(O50="-",1,0)</f>
        <v>0</v>
      </c>
      <c r="S50" s="1">
        <f t="shared" ref="S50:S81" ca="1" si="26">IF(Q50 = 0, INDIRECT("S" &amp; ROW() - 1), Q50)</f>
        <v>-39</v>
      </c>
      <c r="T50" s="1" t="str">
        <f>IF(H50="","",VLOOKUP(H50,'Вода SKU'!$A$1:$B$150,2,0))</f>
        <v/>
      </c>
      <c r="U50" s="1">
        <f t="shared" ref="U50:U81" si="27">8000/1000</f>
        <v>8</v>
      </c>
      <c r="V50" s="1">
        <f t="shared" ref="V50:V81" si="28"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>0</v>
      </c>
      <c r="W50" s="1">
        <f t="shared" ref="W50:W81" si="29">IF(V50 = "", "", V50/U50)</f>
        <v>0</v>
      </c>
      <c r="X50" s="1" t="str">
        <f t="shared" ref="X50:X81" ca="1" si="30">IF(O50="", "", MAX(ROUND(-(INDIRECT("S" &amp; ROW() - 1) - S50)/1000, 0), 1) * 1000)</f>
        <v/>
      </c>
    </row>
    <row r="51" spans="10:24" ht="13.75" customHeight="1" x14ac:dyDescent="0.2">
      <c r="J51" s="11" t="str">
        <f t="shared" ca="1" si="21"/>
        <v/>
      </c>
      <c r="M51" s="19"/>
      <c r="N51" s="18" t="str">
        <f t="shared" ca="1" si="22"/>
        <v/>
      </c>
      <c r="P51" s="1">
        <f t="shared" si="23"/>
        <v>0</v>
      </c>
      <c r="Q51" s="1">
        <f t="shared" ca="1" si="24"/>
        <v>0</v>
      </c>
      <c r="R51" s="1">
        <f t="shared" si="25"/>
        <v>0</v>
      </c>
      <c r="S51" s="1">
        <f t="shared" ca="1" si="26"/>
        <v>-39</v>
      </c>
      <c r="T51" s="1" t="str">
        <f>IF(H51="","",VLOOKUP(H51,'Вода SKU'!$A$1:$B$150,2,0))</f>
        <v/>
      </c>
      <c r="U51" s="1">
        <f t="shared" si="27"/>
        <v>8</v>
      </c>
      <c r="V51" s="1">
        <f t="shared" si="28"/>
        <v>0</v>
      </c>
      <c r="W51" s="1">
        <f t="shared" si="29"/>
        <v>0</v>
      </c>
      <c r="X51" s="1" t="str">
        <f t="shared" ca="1" si="30"/>
        <v/>
      </c>
    </row>
    <row r="52" spans="10:24" ht="13.75" customHeight="1" x14ac:dyDescent="0.2">
      <c r="J52" s="11" t="str">
        <f t="shared" ca="1" si="21"/>
        <v/>
      </c>
      <c r="M52" s="19"/>
      <c r="N52" s="18" t="str">
        <f t="shared" ca="1" si="22"/>
        <v/>
      </c>
      <c r="P52" s="1">
        <f t="shared" si="23"/>
        <v>0</v>
      </c>
      <c r="Q52" s="1">
        <f t="shared" ca="1" si="24"/>
        <v>0</v>
      </c>
      <c r="R52" s="1">
        <f t="shared" si="25"/>
        <v>0</v>
      </c>
      <c r="S52" s="1">
        <f t="shared" ca="1" si="26"/>
        <v>-39</v>
      </c>
      <c r="T52" s="1" t="str">
        <f>IF(H52="","",VLOOKUP(H52,'Вода SKU'!$A$1:$B$150,2,0))</f>
        <v/>
      </c>
      <c r="U52" s="1">
        <f t="shared" si="27"/>
        <v>8</v>
      </c>
      <c r="V52" s="1">
        <f t="shared" si="28"/>
        <v>0</v>
      </c>
      <c r="W52" s="1">
        <f t="shared" si="29"/>
        <v>0</v>
      </c>
      <c r="X52" s="1" t="str">
        <f t="shared" ca="1" si="30"/>
        <v/>
      </c>
    </row>
    <row r="53" spans="10:24" ht="13.75" customHeight="1" x14ac:dyDescent="0.2">
      <c r="J53" s="11" t="str">
        <f t="shared" ca="1" si="21"/>
        <v/>
      </c>
      <c r="M53" s="19"/>
      <c r="N53" s="18" t="str">
        <f t="shared" ca="1" si="22"/>
        <v/>
      </c>
      <c r="P53" s="1">
        <f t="shared" si="23"/>
        <v>0</v>
      </c>
      <c r="Q53" s="1">
        <f t="shared" ca="1" si="24"/>
        <v>0</v>
      </c>
      <c r="R53" s="1">
        <f t="shared" si="25"/>
        <v>0</v>
      </c>
      <c r="S53" s="1">
        <f t="shared" ca="1" si="26"/>
        <v>-39</v>
      </c>
      <c r="T53" s="1" t="str">
        <f>IF(H53="","",VLOOKUP(H53,'Вода SKU'!$A$1:$B$150,2,0))</f>
        <v/>
      </c>
      <c r="U53" s="1">
        <f t="shared" si="27"/>
        <v>8</v>
      </c>
      <c r="V53" s="1">
        <f t="shared" si="28"/>
        <v>0</v>
      </c>
      <c r="W53" s="1">
        <f t="shared" si="29"/>
        <v>0</v>
      </c>
      <c r="X53" s="1" t="str">
        <f t="shared" ca="1" si="30"/>
        <v/>
      </c>
    </row>
    <row r="54" spans="10:24" ht="13.75" customHeight="1" x14ac:dyDescent="0.2">
      <c r="J54" s="11" t="str">
        <f t="shared" ca="1" si="21"/>
        <v/>
      </c>
      <c r="M54" s="19"/>
      <c r="N54" s="18" t="str">
        <f t="shared" ca="1" si="22"/>
        <v/>
      </c>
      <c r="P54" s="1">
        <f t="shared" si="23"/>
        <v>0</v>
      </c>
      <c r="Q54" s="1">
        <f t="shared" ca="1" si="24"/>
        <v>0</v>
      </c>
      <c r="R54" s="1">
        <f t="shared" si="25"/>
        <v>0</v>
      </c>
      <c r="S54" s="1">
        <f t="shared" ca="1" si="26"/>
        <v>-39</v>
      </c>
      <c r="T54" s="1" t="str">
        <f>IF(H54="","",VLOOKUP(H54,'Вода SKU'!$A$1:$B$150,2,0))</f>
        <v/>
      </c>
      <c r="U54" s="1">
        <f t="shared" si="27"/>
        <v>8</v>
      </c>
      <c r="V54" s="1">
        <f t="shared" si="28"/>
        <v>0</v>
      </c>
      <c r="W54" s="1">
        <f t="shared" si="29"/>
        <v>0</v>
      </c>
      <c r="X54" s="1" t="str">
        <f t="shared" ca="1" si="30"/>
        <v/>
      </c>
    </row>
    <row r="55" spans="10:24" ht="13.75" customHeight="1" x14ac:dyDescent="0.2">
      <c r="J55" s="11" t="str">
        <f t="shared" ca="1" si="21"/>
        <v/>
      </c>
      <c r="M55" s="19"/>
      <c r="N55" s="18" t="str">
        <f t="shared" ca="1" si="22"/>
        <v/>
      </c>
      <c r="P55" s="1">
        <f t="shared" si="23"/>
        <v>0</v>
      </c>
      <c r="Q55" s="1">
        <f t="shared" ca="1" si="24"/>
        <v>0</v>
      </c>
      <c r="R55" s="1">
        <f t="shared" si="25"/>
        <v>0</v>
      </c>
      <c r="S55" s="1">
        <f t="shared" ca="1" si="26"/>
        <v>-39</v>
      </c>
      <c r="T55" s="1" t="str">
        <f>IF(H55="","",VLOOKUP(H55,'Вода SKU'!$A$1:$B$150,2,0))</f>
        <v/>
      </c>
      <c r="U55" s="1">
        <f t="shared" si="27"/>
        <v>8</v>
      </c>
      <c r="V55" s="1">
        <f t="shared" si="28"/>
        <v>0</v>
      </c>
      <c r="W55" s="1">
        <f t="shared" si="29"/>
        <v>0</v>
      </c>
      <c r="X55" s="1" t="str">
        <f t="shared" ca="1" si="30"/>
        <v/>
      </c>
    </row>
    <row r="56" spans="10:24" ht="13.75" customHeight="1" x14ac:dyDescent="0.2">
      <c r="J56" s="11" t="str">
        <f t="shared" ca="1" si="21"/>
        <v/>
      </c>
      <c r="M56" s="19"/>
      <c r="N56" s="18" t="str">
        <f t="shared" ca="1" si="22"/>
        <v/>
      </c>
      <c r="P56" s="1">
        <f t="shared" si="23"/>
        <v>0</v>
      </c>
      <c r="Q56" s="1">
        <f t="shared" ca="1" si="24"/>
        <v>0</v>
      </c>
      <c r="R56" s="1">
        <f t="shared" si="25"/>
        <v>0</v>
      </c>
      <c r="S56" s="1">
        <f t="shared" ca="1" si="26"/>
        <v>-39</v>
      </c>
      <c r="T56" s="1" t="str">
        <f>IF(H56="","",VLOOKUP(H56,'Вода SKU'!$A$1:$B$150,2,0))</f>
        <v/>
      </c>
      <c r="U56" s="1">
        <f t="shared" si="27"/>
        <v>8</v>
      </c>
      <c r="V56" s="1">
        <f t="shared" si="28"/>
        <v>0</v>
      </c>
      <c r="W56" s="1">
        <f t="shared" si="29"/>
        <v>0</v>
      </c>
      <c r="X56" s="1" t="str">
        <f t="shared" ca="1" si="30"/>
        <v/>
      </c>
    </row>
    <row r="57" spans="10:24" ht="13.75" customHeight="1" x14ac:dyDescent="0.2">
      <c r="J57" s="11" t="str">
        <f t="shared" ca="1" si="21"/>
        <v/>
      </c>
      <c r="M57" s="19"/>
      <c r="N57" s="18" t="str">
        <f t="shared" ca="1" si="22"/>
        <v/>
      </c>
      <c r="P57" s="1">
        <f t="shared" si="23"/>
        <v>0</v>
      </c>
      <c r="Q57" s="1">
        <f t="shared" ca="1" si="24"/>
        <v>0</v>
      </c>
      <c r="R57" s="1">
        <f t="shared" si="25"/>
        <v>0</v>
      </c>
      <c r="S57" s="1">
        <f t="shared" ca="1" si="26"/>
        <v>-39</v>
      </c>
      <c r="T57" s="1" t="str">
        <f>IF(H57="","",VLOOKUP(H57,'Вода SKU'!$A$1:$B$150,2,0))</f>
        <v/>
      </c>
      <c r="U57" s="1">
        <f t="shared" si="27"/>
        <v>8</v>
      </c>
      <c r="V57" s="1">
        <f t="shared" si="28"/>
        <v>0</v>
      </c>
      <c r="W57" s="1">
        <f t="shared" si="29"/>
        <v>0</v>
      </c>
      <c r="X57" s="1" t="str">
        <f t="shared" ca="1" si="30"/>
        <v/>
      </c>
    </row>
    <row r="58" spans="10:24" ht="13.75" customHeight="1" x14ac:dyDescent="0.2">
      <c r="J58" s="11" t="str">
        <f t="shared" ca="1" si="21"/>
        <v/>
      </c>
      <c r="M58" s="19"/>
      <c r="N58" s="18" t="str">
        <f t="shared" ca="1" si="22"/>
        <v/>
      </c>
      <c r="P58" s="1">
        <f t="shared" si="23"/>
        <v>0</v>
      </c>
      <c r="Q58" s="1">
        <f t="shared" ref="Q58:Q83" ca="1" si="31">IF(O58="-",SUM(INDIRECT(ADDRESS(2,COLUMN(P58))&amp;":"&amp;ADDRESS(ROW(),COLUMN(P58)))),0)</f>
        <v>0</v>
      </c>
      <c r="R58" s="1">
        <f t="shared" si="25"/>
        <v>0</v>
      </c>
      <c r="S58" s="1">
        <f t="shared" ca="1" si="26"/>
        <v>-39</v>
      </c>
      <c r="T58" s="1" t="str">
        <f>IF(H58="","",VLOOKUP(H58,'Вода SKU'!$A$1:$B$150,2,0))</f>
        <v/>
      </c>
      <c r="U58" s="1">
        <f t="shared" si="27"/>
        <v>8</v>
      </c>
      <c r="V58" s="1">
        <f t="shared" si="28"/>
        <v>0</v>
      </c>
      <c r="W58" s="1">
        <f t="shared" si="29"/>
        <v>0</v>
      </c>
      <c r="X58" s="1" t="str">
        <f t="shared" ca="1" si="30"/>
        <v/>
      </c>
    </row>
    <row r="59" spans="10:24" ht="13.75" customHeight="1" x14ac:dyDescent="0.2">
      <c r="J59" s="11" t="str">
        <f t="shared" ca="1" si="21"/>
        <v/>
      </c>
      <c r="M59" s="19"/>
      <c r="N59" s="18" t="str">
        <f t="shared" ca="1" si="22"/>
        <v/>
      </c>
      <c r="P59" s="1">
        <f t="shared" si="23"/>
        <v>0</v>
      </c>
      <c r="Q59" s="1">
        <f t="shared" ca="1" si="31"/>
        <v>0</v>
      </c>
      <c r="R59" s="1">
        <f t="shared" si="25"/>
        <v>0</v>
      </c>
      <c r="S59" s="1">
        <f t="shared" ca="1" si="26"/>
        <v>-39</v>
      </c>
      <c r="T59" s="1" t="str">
        <f>IF(H59="","",VLOOKUP(H59,'Вода SKU'!$A$1:$B$150,2,0))</f>
        <v/>
      </c>
      <c r="U59" s="1">
        <f t="shared" si="27"/>
        <v>8</v>
      </c>
      <c r="V59" s="1">
        <f t="shared" si="28"/>
        <v>0</v>
      </c>
      <c r="W59" s="1">
        <f t="shared" si="29"/>
        <v>0</v>
      </c>
      <c r="X59" s="1" t="str">
        <f t="shared" ca="1" si="30"/>
        <v/>
      </c>
    </row>
    <row r="60" spans="10:24" ht="13.75" customHeight="1" x14ac:dyDescent="0.2">
      <c r="J60" s="11" t="str">
        <f t="shared" ca="1" si="21"/>
        <v/>
      </c>
      <c r="M60" s="19"/>
      <c r="N60" s="18" t="str">
        <f t="shared" ca="1" si="22"/>
        <v/>
      </c>
      <c r="P60" s="1">
        <f t="shared" si="23"/>
        <v>0</v>
      </c>
      <c r="Q60" s="1">
        <f t="shared" ca="1" si="31"/>
        <v>0</v>
      </c>
      <c r="R60" s="1">
        <f t="shared" si="25"/>
        <v>0</v>
      </c>
      <c r="S60" s="1">
        <f t="shared" ca="1" si="26"/>
        <v>-39</v>
      </c>
      <c r="T60" s="1" t="str">
        <f>IF(H60="","",VLOOKUP(H60,'Вода SKU'!$A$1:$B$150,2,0))</f>
        <v/>
      </c>
      <c r="U60" s="1">
        <f t="shared" si="27"/>
        <v>8</v>
      </c>
      <c r="V60" s="1">
        <f t="shared" si="28"/>
        <v>0</v>
      </c>
      <c r="W60" s="1">
        <f t="shared" si="29"/>
        <v>0</v>
      </c>
      <c r="X60" s="1" t="str">
        <f t="shared" ca="1" si="30"/>
        <v/>
      </c>
    </row>
    <row r="61" spans="10:24" ht="13.75" customHeight="1" x14ac:dyDescent="0.2">
      <c r="J61" s="11" t="str">
        <f t="shared" ca="1" si="21"/>
        <v/>
      </c>
      <c r="M61" s="19"/>
      <c r="N61" s="18" t="str">
        <f t="shared" ca="1" si="22"/>
        <v/>
      </c>
      <c r="P61" s="1">
        <f t="shared" si="23"/>
        <v>0</v>
      </c>
      <c r="Q61" s="1">
        <f t="shared" ca="1" si="31"/>
        <v>0</v>
      </c>
      <c r="R61" s="1">
        <f t="shared" si="25"/>
        <v>0</v>
      </c>
      <c r="S61" s="1">
        <f t="shared" ca="1" si="26"/>
        <v>-39</v>
      </c>
      <c r="T61" s="1" t="str">
        <f>IF(H61="","",VLOOKUP(H61,'Вода SKU'!$A$1:$B$150,2,0))</f>
        <v/>
      </c>
      <c r="U61" s="1">
        <f t="shared" si="27"/>
        <v>8</v>
      </c>
      <c r="V61" s="1">
        <f t="shared" si="28"/>
        <v>0</v>
      </c>
      <c r="W61" s="1">
        <f t="shared" si="29"/>
        <v>0</v>
      </c>
      <c r="X61" s="1" t="str">
        <f t="shared" ca="1" si="30"/>
        <v/>
      </c>
    </row>
    <row r="62" spans="10:24" ht="13.75" customHeight="1" x14ac:dyDescent="0.2">
      <c r="J62" s="11" t="str">
        <f t="shared" ca="1" si="21"/>
        <v/>
      </c>
      <c r="M62" s="19"/>
      <c r="N62" s="18" t="str">
        <f t="shared" ca="1" si="22"/>
        <v/>
      </c>
      <c r="P62" s="1">
        <f t="shared" si="23"/>
        <v>0</v>
      </c>
      <c r="Q62" s="1">
        <f t="shared" ca="1" si="31"/>
        <v>0</v>
      </c>
      <c r="R62" s="1">
        <f t="shared" si="25"/>
        <v>0</v>
      </c>
      <c r="S62" s="1">
        <f t="shared" ca="1" si="26"/>
        <v>-39</v>
      </c>
      <c r="T62" s="1" t="str">
        <f>IF(H62="","",VLOOKUP(H62,'Вода SKU'!$A$1:$B$150,2,0))</f>
        <v/>
      </c>
      <c r="U62" s="1">
        <f t="shared" si="27"/>
        <v>8</v>
      </c>
      <c r="V62" s="1">
        <f t="shared" si="28"/>
        <v>0</v>
      </c>
      <c r="W62" s="1">
        <f t="shared" si="29"/>
        <v>0</v>
      </c>
      <c r="X62" s="1" t="str">
        <f t="shared" ca="1" si="30"/>
        <v/>
      </c>
    </row>
    <row r="63" spans="10:24" ht="13.75" customHeight="1" x14ac:dyDescent="0.2">
      <c r="J63" s="11" t="str">
        <f t="shared" ca="1" si="21"/>
        <v/>
      </c>
      <c r="M63" s="19"/>
      <c r="N63" s="18" t="str">
        <f t="shared" ca="1" si="22"/>
        <v/>
      </c>
      <c r="P63" s="1">
        <f t="shared" si="23"/>
        <v>0</v>
      </c>
      <c r="Q63" s="1">
        <f t="shared" ca="1" si="31"/>
        <v>0</v>
      </c>
      <c r="R63" s="1">
        <f t="shared" si="25"/>
        <v>0</v>
      </c>
      <c r="S63" s="1">
        <f t="shared" ca="1" si="26"/>
        <v>-39</v>
      </c>
      <c r="T63" s="1" t="str">
        <f>IF(H63="","",VLOOKUP(H63,'Вода SKU'!$A$1:$B$150,2,0))</f>
        <v/>
      </c>
      <c r="U63" s="1">
        <f t="shared" si="27"/>
        <v>8</v>
      </c>
      <c r="V63" s="1">
        <f t="shared" si="28"/>
        <v>0</v>
      </c>
      <c r="W63" s="1">
        <f t="shared" si="29"/>
        <v>0</v>
      </c>
      <c r="X63" s="1" t="str">
        <f t="shared" ca="1" si="30"/>
        <v/>
      </c>
    </row>
    <row r="64" spans="10:24" ht="13.75" customHeight="1" x14ac:dyDescent="0.2">
      <c r="J64" s="11" t="str">
        <f t="shared" ca="1" si="21"/>
        <v/>
      </c>
      <c r="M64" s="19"/>
      <c r="N64" s="18" t="str">
        <f t="shared" ca="1" si="22"/>
        <v/>
      </c>
      <c r="P64" s="1">
        <f t="shared" si="23"/>
        <v>0</v>
      </c>
      <c r="Q64" s="1">
        <f t="shared" ca="1" si="31"/>
        <v>0</v>
      </c>
      <c r="R64" s="1">
        <f t="shared" si="25"/>
        <v>0</v>
      </c>
      <c r="S64" s="1">
        <f t="shared" ca="1" si="26"/>
        <v>-39</v>
      </c>
      <c r="T64" s="1" t="str">
        <f>IF(H64="","",VLOOKUP(H64,'Вода SKU'!$A$1:$B$150,2,0))</f>
        <v/>
      </c>
      <c r="U64" s="1">
        <f t="shared" si="27"/>
        <v>8</v>
      </c>
      <c r="V64" s="1">
        <f t="shared" si="28"/>
        <v>0</v>
      </c>
      <c r="W64" s="1">
        <f t="shared" si="29"/>
        <v>0</v>
      </c>
      <c r="X64" s="1" t="str">
        <f t="shared" ca="1" si="30"/>
        <v/>
      </c>
    </row>
    <row r="65" spans="10:24" ht="13.75" customHeight="1" x14ac:dyDescent="0.2">
      <c r="J65" s="11" t="str">
        <f t="shared" ca="1" si="21"/>
        <v/>
      </c>
      <c r="M65" s="19"/>
      <c r="N65" s="18" t="str">
        <f t="shared" ca="1" si="22"/>
        <v/>
      </c>
      <c r="P65" s="1">
        <f t="shared" si="23"/>
        <v>0</v>
      </c>
      <c r="Q65" s="1">
        <f t="shared" ca="1" si="31"/>
        <v>0</v>
      </c>
      <c r="R65" s="1">
        <f t="shared" si="25"/>
        <v>0</v>
      </c>
      <c r="S65" s="1">
        <f t="shared" ca="1" si="26"/>
        <v>-39</v>
      </c>
      <c r="T65" s="1" t="str">
        <f>IF(H65="","",VLOOKUP(H65,'Вода SKU'!$A$1:$B$150,2,0))</f>
        <v/>
      </c>
      <c r="U65" s="1">
        <f t="shared" si="27"/>
        <v>8</v>
      </c>
      <c r="V65" s="1">
        <f t="shared" si="28"/>
        <v>0</v>
      </c>
      <c r="W65" s="1">
        <f t="shared" si="29"/>
        <v>0</v>
      </c>
      <c r="X65" s="1" t="str">
        <f t="shared" ca="1" si="30"/>
        <v/>
      </c>
    </row>
    <row r="66" spans="10:24" ht="13.75" customHeight="1" x14ac:dyDescent="0.2">
      <c r="J66" s="11" t="str">
        <f t="shared" ca="1" si="21"/>
        <v/>
      </c>
      <c r="M66" s="19"/>
      <c r="N66" s="18" t="str">
        <f t="shared" ca="1" si="22"/>
        <v/>
      </c>
      <c r="P66" s="1">
        <f t="shared" si="23"/>
        <v>0</v>
      </c>
      <c r="Q66" s="1">
        <f t="shared" ca="1" si="31"/>
        <v>0</v>
      </c>
      <c r="R66" s="1">
        <f t="shared" si="25"/>
        <v>0</v>
      </c>
      <c r="S66" s="1">
        <f t="shared" ca="1" si="26"/>
        <v>-39</v>
      </c>
      <c r="T66" s="1" t="str">
        <f>IF(H66="","",VLOOKUP(H66,'Вода SKU'!$A$1:$B$150,2,0))</f>
        <v/>
      </c>
      <c r="U66" s="1">
        <f t="shared" si="27"/>
        <v>8</v>
      </c>
      <c r="V66" s="1">
        <f t="shared" si="28"/>
        <v>0</v>
      </c>
      <c r="W66" s="1">
        <f t="shared" si="29"/>
        <v>0</v>
      </c>
      <c r="X66" s="1" t="str">
        <f t="shared" ca="1" si="30"/>
        <v/>
      </c>
    </row>
    <row r="67" spans="10:24" ht="13.75" customHeight="1" x14ac:dyDescent="0.2">
      <c r="J67" s="11" t="str">
        <f t="shared" ca="1" si="21"/>
        <v/>
      </c>
      <c r="M67" s="19"/>
      <c r="N67" s="18" t="str">
        <f t="shared" ca="1" si="22"/>
        <v/>
      </c>
      <c r="P67" s="1">
        <f t="shared" si="23"/>
        <v>0</v>
      </c>
      <c r="Q67" s="1">
        <f t="shared" ca="1" si="31"/>
        <v>0</v>
      </c>
      <c r="R67" s="1">
        <f t="shared" si="25"/>
        <v>0</v>
      </c>
      <c r="S67" s="1">
        <f t="shared" ca="1" si="26"/>
        <v>-39</v>
      </c>
      <c r="T67" s="1" t="str">
        <f>IF(H67="","",VLOOKUP(H67,'Вода SKU'!$A$1:$B$150,2,0))</f>
        <v/>
      </c>
      <c r="U67" s="1">
        <f t="shared" si="27"/>
        <v>8</v>
      </c>
      <c r="V67" s="1">
        <f t="shared" si="28"/>
        <v>0</v>
      </c>
      <c r="W67" s="1">
        <f t="shared" si="29"/>
        <v>0</v>
      </c>
      <c r="X67" s="1" t="str">
        <f t="shared" ca="1" si="30"/>
        <v/>
      </c>
    </row>
    <row r="68" spans="10:24" ht="13.75" customHeight="1" x14ac:dyDescent="0.2">
      <c r="J68" s="11" t="str">
        <f t="shared" ca="1" si="21"/>
        <v/>
      </c>
      <c r="M68" s="19"/>
      <c r="N68" s="18" t="str">
        <f t="shared" ca="1" si="22"/>
        <v/>
      </c>
      <c r="P68" s="1">
        <f t="shared" si="23"/>
        <v>0</v>
      </c>
      <c r="Q68" s="1">
        <f t="shared" ca="1" si="31"/>
        <v>0</v>
      </c>
      <c r="R68" s="1">
        <f t="shared" si="25"/>
        <v>0</v>
      </c>
      <c r="S68" s="1">
        <f t="shared" ca="1" si="26"/>
        <v>-39</v>
      </c>
      <c r="T68" s="1" t="str">
        <f>IF(H68="","",VLOOKUP(H68,'Вода SKU'!$A$1:$B$150,2,0))</f>
        <v/>
      </c>
      <c r="U68" s="1">
        <f t="shared" si="27"/>
        <v>8</v>
      </c>
      <c r="V68" s="1">
        <f t="shared" si="28"/>
        <v>0</v>
      </c>
      <c r="W68" s="1">
        <f t="shared" si="29"/>
        <v>0</v>
      </c>
      <c r="X68" s="1" t="str">
        <f t="shared" ca="1" si="30"/>
        <v/>
      </c>
    </row>
    <row r="69" spans="10:24" ht="13.75" customHeight="1" x14ac:dyDescent="0.2">
      <c r="J69" s="11" t="str">
        <f t="shared" ca="1" si="21"/>
        <v/>
      </c>
      <c r="M69" s="19"/>
      <c r="N69" s="18" t="str">
        <f t="shared" ca="1" si="22"/>
        <v/>
      </c>
      <c r="P69" s="1">
        <f t="shared" si="23"/>
        <v>0</v>
      </c>
      <c r="Q69" s="1">
        <f t="shared" ca="1" si="31"/>
        <v>0</v>
      </c>
      <c r="R69" s="1">
        <f t="shared" si="25"/>
        <v>0</v>
      </c>
      <c r="S69" s="1">
        <f t="shared" ca="1" si="26"/>
        <v>-39</v>
      </c>
      <c r="T69" s="1" t="str">
        <f>IF(H69="","",VLOOKUP(H69,'Вода SKU'!$A$1:$B$150,2,0))</f>
        <v/>
      </c>
      <c r="U69" s="1">
        <f t="shared" si="27"/>
        <v>8</v>
      </c>
      <c r="V69" s="1">
        <f t="shared" si="28"/>
        <v>0</v>
      </c>
      <c r="W69" s="1">
        <f t="shared" si="29"/>
        <v>0</v>
      </c>
      <c r="X69" s="1" t="str">
        <f t="shared" ca="1" si="30"/>
        <v/>
      </c>
    </row>
    <row r="70" spans="10:24" ht="13.75" customHeight="1" x14ac:dyDescent="0.2">
      <c r="J70" s="11" t="str">
        <f t="shared" ca="1" si="21"/>
        <v/>
      </c>
      <c r="M70" s="19"/>
      <c r="N70" s="18" t="str">
        <f t="shared" ca="1" si="22"/>
        <v/>
      </c>
      <c r="P70" s="1">
        <f t="shared" si="23"/>
        <v>0</v>
      </c>
      <c r="Q70" s="1">
        <f t="shared" ca="1" si="31"/>
        <v>0</v>
      </c>
      <c r="R70" s="1">
        <f t="shared" si="25"/>
        <v>0</v>
      </c>
      <c r="S70" s="1">
        <f t="shared" ca="1" si="26"/>
        <v>-39</v>
      </c>
      <c r="T70" s="1" t="str">
        <f>IF(H70="","",VLOOKUP(H70,'Вода SKU'!$A$1:$B$150,2,0))</f>
        <v/>
      </c>
      <c r="U70" s="1">
        <f t="shared" si="27"/>
        <v>8</v>
      </c>
      <c r="V70" s="1">
        <f t="shared" si="28"/>
        <v>0</v>
      </c>
      <c r="W70" s="1">
        <f t="shared" si="29"/>
        <v>0</v>
      </c>
      <c r="X70" s="1" t="str">
        <f t="shared" ca="1" si="30"/>
        <v/>
      </c>
    </row>
    <row r="71" spans="10:24" ht="13.75" customHeight="1" x14ac:dyDescent="0.2">
      <c r="J71" s="11" t="str">
        <f t="shared" ca="1" si="21"/>
        <v/>
      </c>
      <c r="M71" s="19"/>
      <c r="N71" s="18" t="str">
        <f t="shared" ca="1" si="22"/>
        <v/>
      </c>
      <c r="P71" s="1">
        <f t="shared" si="23"/>
        <v>0</v>
      </c>
      <c r="Q71" s="1">
        <f t="shared" ca="1" si="31"/>
        <v>0</v>
      </c>
      <c r="R71" s="1">
        <f t="shared" si="25"/>
        <v>0</v>
      </c>
      <c r="S71" s="1">
        <f t="shared" ca="1" si="26"/>
        <v>-39</v>
      </c>
      <c r="T71" s="1" t="str">
        <f>IF(H71="","",VLOOKUP(H71,'Вода SKU'!$A$1:$B$150,2,0))</f>
        <v/>
      </c>
      <c r="U71" s="1">
        <f t="shared" si="27"/>
        <v>8</v>
      </c>
      <c r="V71" s="1">
        <f t="shared" si="28"/>
        <v>0</v>
      </c>
      <c r="W71" s="1">
        <f t="shared" si="29"/>
        <v>0</v>
      </c>
      <c r="X71" s="1" t="str">
        <f t="shared" ca="1" si="30"/>
        <v/>
      </c>
    </row>
    <row r="72" spans="10:24" ht="13.75" customHeight="1" x14ac:dyDescent="0.2">
      <c r="J72" s="11" t="str">
        <f t="shared" ca="1" si="21"/>
        <v/>
      </c>
      <c r="M72" s="19"/>
      <c r="N72" s="18" t="str">
        <f t="shared" ca="1" si="22"/>
        <v/>
      </c>
      <c r="P72" s="1">
        <f t="shared" si="23"/>
        <v>0</v>
      </c>
      <c r="Q72" s="1">
        <f t="shared" ca="1" si="31"/>
        <v>0</v>
      </c>
      <c r="R72" s="1">
        <f t="shared" si="25"/>
        <v>0</v>
      </c>
      <c r="S72" s="1">
        <f t="shared" ca="1" si="26"/>
        <v>-39</v>
      </c>
      <c r="T72" s="1" t="str">
        <f>IF(H72="","",VLOOKUP(H72,'Вода SKU'!$A$1:$B$150,2,0))</f>
        <v/>
      </c>
      <c r="U72" s="1">
        <f t="shared" si="27"/>
        <v>8</v>
      </c>
      <c r="V72" s="1">
        <f t="shared" si="28"/>
        <v>0</v>
      </c>
      <c r="W72" s="1">
        <f t="shared" si="29"/>
        <v>0</v>
      </c>
      <c r="X72" s="1" t="str">
        <f t="shared" ca="1" si="30"/>
        <v/>
      </c>
    </row>
    <row r="73" spans="10:24" ht="13.75" customHeight="1" x14ac:dyDescent="0.2">
      <c r="J73" s="11" t="str">
        <f t="shared" ca="1" si="21"/>
        <v/>
      </c>
      <c r="M73" s="19"/>
      <c r="N73" s="18" t="str">
        <f t="shared" ca="1" si="22"/>
        <v/>
      </c>
      <c r="P73" s="1">
        <f t="shared" si="23"/>
        <v>0</v>
      </c>
      <c r="Q73" s="1">
        <f t="shared" ca="1" si="31"/>
        <v>0</v>
      </c>
      <c r="R73" s="1">
        <f t="shared" si="25"/>
        <v>0</v>
      </c>
      <c r="S73" s="1">
        <f t="shared" ca="1" si="26"/>
        <v>-39</v>
      </c>
      <c r="T73" s="1" t="str">
        <f>IF(H73="","",VLOOKUP(H73,'Вода SKU'!$A$1:$B$150,2,0))</f>
        <v/>
      </c>
      <c r="U73" s="1">
        <f t="shared" si="27"/>
        <v>8</v>
      </c>
      <c r="V73" s="1">
        <f t="shared" si="28"/>
        <v>0</v>
      </c>
      <c r="W73" s="1">
        <f t="shared" si="29"/>
        <v>0</v>
      </c>
      <c r="X73" s="1" t="str">
        <f t="shared" ca="1" si="30"/>
        <v/>
      </c>
    </row>
    <row r="74" spans="10:24" ht="13.75" customHeight="1" x14ac:dyDescent="0.2">
      <c r="J74" s="11" t="str">
        <f t="shared" ca="1" si="21"/>
        <v/>
      </c>
      <c r="M74" s="19"/>
      <c r="N74" s="18" t="str">
        <f t="shared" ca="1" si="22"/>
        <v/>
      </c>
      <c r="P74" s="1">
        <f t="shared" si="23"/>
        <v>0</v>
      </c>
      <c r="Q74" s="1">
        <f t="shared" ca="1" si="31"/>
        <v>0</v>
      </c>
      <c r="R74" s="1">
        <f t="shared" si="25"/>
        <v>0</v>
      </c>
      <c r="S74" s="1">
        <f t="shared" ca="1" si="26"/>
        <v>-39</v>
      </c>
      <c r="T74" s="1" t="str">
        <f>IF(H74="","",VLOOKUP(H74,'Вода SKU'!$A$1:$B$150,2,0))</f>
        <v/>
      </c>
      <c r="U74" s="1">
        <f t="shared" si="27"/>
        <v>8</v>
      </c>
      <c r="V74" s="1">
        <f t="shared" si="28"/>
        <v>0</v>
      </c>
      <c r="W74" s="1">
        <f t="shared" si="29"/>
        <v>0</v>
      </c>
      <c r="X74" s="1" t="str">
        <f t="shared" ca="1" si="30"/>
        <v/>
      </c>
    </row>
    <row r="75" spans="10:24" ht="13.75" customHeight="1" x14ac:dyDescent="0.2">
      <c r="J75" s="11" t="str">
        <f t="shared" ca="1" si="21"/>
        <v/>
      </c>
      <c r="M75" s="19"/>
      <c r="N75" s="18" t="str">
        <f t="shared" ca="1" si="22"/>
        <v/>
      </c>
      <c r="P75" s="1">
        <f t="shared" si="23"/>
        <v>0</v>
      </c>
      <c r="Q75" s="1">
        <f t="shared" ca="1" si="31"/>
        <v>0</v>
      </c>
      <c r="R75" s="1">
        <f t="shared" si="25"/>
        <v>0</v>
      </c>
      <c r="S75" s="1">
        <f t="shared" ca="1" si="26"/>
        <v>-39</v>
      </c>
      <c r="T75" s="1" t="str">
        <f>IF(H75="","",VLOOKUP(H75,'Вода SKU'!$A$1:$B$150,2,0))</f>
        <v/>
      </c>
      <c r="U75" s="1">
        <f t="shared" si="27"/>
        <v>8</v>
      </c>
      <c r="V75" s="1">
        <f t="shared" si="28"/>
        <v>0</v>
      </c>
      <c r="W75" s="1">
        <f t="shared" si="29"/>
        <v>0</v>
      </c>
      <c r="X75" s="1" t="str">
        <f t="shared" ca="1" si="30"/>
        <v/>
      </c>
    </row>
    <row r="76" spans="10:24" ht="13.75" customHeight="1" x14ac:dyDescent="0.2">
      <c r="J76" s="11" t="str">
        <f t="shared" ca="1" si="21"/>
        <v/>
      </c>
      <c r="M76" s="19"/>
      <c r="N76" s="18" t="str">
        <f t="shared" ca="1" si="22"/>
        <v/>
      </c>
      <c r="P76" s="1">
        <f t="shared" si="23"/>
        <v>0</v>
      </c>
      <c r="Q76" s="1">
        <f t="shared" ca="1" si="31"/>
        <v>0</v>
      </c>
      <c r="R76" s="1">
        <f t="shared" si="25"/>
        <v>0</v>
      </c>
      <c r="S76" s="1">
        <f t="shared" ca="1" si="26"/>
        <v>-39</v>
      </c>
      <c r="T76" s="1" t="str">
        <f>IF(H76="","",VLOOKUP(H76,'Вода SKU'!$A$1:$B$150,2,0))</f>
        <v/>
      </c>
      <c r="U76" s="1">
        <f t="shared" si="27"/>
        <v>8</v>
      </c>
      <c r="V76" s="1">
        <f t="shared" si="28"/>
        <v>0</v>
      </c>
      <c r="W76" s="1">
        <f t="shared" si="29"/>
        <v>0</v>
      </c>
      <c r="X76" s="1" t="str">
        <f t="shared" ca="1" si="30"/>
        <v/>
      </c>
    </row>
    <row r="77" spans="10:24" ht="13.75" customHeight="1" x14ac:dyDescent="0.2">
      <c r="J77" s="11" t="str">
        <f t="shared" ca="1" si="21"/>
        <v/>
      </c>
      <c r="M77" s="19"/>
      <c r="N77" s="18" t="str">
        <f t="shared" ca="1" si="22"/>
        <v/>
      </c>
      <c r="P77" s="1">
        <f t="shared" si="23"/>
        <v>0</v>
      </c>
      <c r="Q77" s="1">
        <f t="shared" ca="1" si="31"/>
        <v>0</v>
      </c>
      <c r="R77" s="1">
        <f t="shared" si="25"/>
        <v>0</v>
      </c>
      <c r="S77" s="1">
        <f t="shared" ca="1" si="26"/>
        <v>-39</v>
      </c>
      <c r="T77" s="1" t="str">
        <f>IF(H77="","",VLOOKUP(H77,'Вода SKU'!$A$1:$B$150,2,0))</f>
        <v/>
      </c>
      <c r="U77" s="1">
        <f t="shared" si="27"/>
        <v>8</v>
      </c>
      <c r="V77" s="1">
        <f t="shared" si="28"/>
        <v>0</v>
      </c>
      <c r="W77" s="1">
        <f t="shared" si="29"/>
        <v>0</v>
      </c>
      <c r="X77" s="1" t="str">
        <f t="shared" ca="1" si="30"/>
        <v/>
      </c>
    </row>
    <row r="78" spans="10:24" ht="13.75" customHeight="1" x14ac:dyDescent="0.2">
      <c r="J78" s="11" t="str">
        <f t="shared" ca="1" si="21"/>
        <v/>
      </c>
      <c r="M78" s="19"/>
      <c r="N78" s="18" t="str">
        <f t="shared" ca="1" si="22"/>
        <v/>
      </c>
      <c r="P78" s="1">
        <f t="shared" si="23"/>
        <v>0</v>
      </c>
      <c r="Q78" s="1">
        <f t="shared" ca="1" si="31"/>
        <v>0</v>
      </c>
      <c r="R78" s="1">
        <f t="shared" si="25"/>
        <v>0</v>
      </c>
      <c r="S78" s="1">
        <f t="shared" ca="1" si="26"/>
        <v>-39</v>
      </c>
      <c r="T78" s="1" t="str">
        <f>IF(H78="","",VLOOKUP(H78,'Вода SKU'!$A$1:$B$150,2,0))</f>
        <v/>
      </c>
      <c r="U78" s="1">
        <f t="shared" si="27"/>
        <v>8</v>
      </c>
      <c r="V78" s="1">
        <f t="shared" si="28"/>
        <v>0</v>
      </c>
      <c r="W78" s="1">
        <f t="shared" si="29"/>
        <v>0</v>
      </c>
      <c r="X78" s="1" t="str">
        <f t="shared" ca="1" si="30"/>
        <v/>
      </c>
    </row>
    <row r="79" spans="10:24" ht="13.75" customHeight="1" x14ac:dyDescent="0.2">
      <c r="J79" s="11" t="str">
        <f t="shared" ca="1" si="21"/>
        <v/>
      </c>
      <c r="M79" s="19"/>
      <c r="N79" s="18" t="str">
        <f t="shared" ca="1" si="22"/>
        <v/>
      </c>
      <c r="P79" s="1">
        <f t="shared" si="23"/>
        <v>0</v>
      </c>
      <c r="Q79" s="1">
        <f t="shared" ca="1" si="31"/>
        <v>0</v>
      </c>
      <c r="R79" s="1">
        <f t="shared" si="25"/>
        <v>0</v>
      </c>
      <c r="S79" s="1">
        <f t="shared" ca="1" si="26"/>
        <v>-39</v>
      </c>
      <c r="T79" s="1" t="str">
        <f>IF(H79="","",VLOOKUP(H79,'Вода SKU'!$A$1:$B$150,2,0))</f>
        <v/>
      </c>
      <c r="U79" s="1">
        <f t="shared" si="27"/>
        <v>8</v>
      </c>
      <c r="V79" s="1">
        <f t="shared" si="28"/>
        <v>0</v>
      </c>
      <c r="W79" s="1">
        <f t="shared" si="29"/>
        <v>0</v>
      </c>
      <c r="X79" s="1" t="str">
        <f t="shared" ca="1" si="30"/>
        <v/>
      </c>
    </row>
    <row r="80" spans="10:24" ht="13.75" customHeight="1" x14ac:dyDescent="0.2">
      <c r="J80" s="11" t="str">
        <f t="shared" ca="1" si="21"/>
        <v/>
      </c>
      <c r="M80" s="19"/>
      <c r="N80" s="18" t="str">
        <f t="shared" ca="1" si="22"/>
        <v/>
      </c>
      <c r="P80" s="1">
        <f t="shared" si="23"/>
        <v>0</v>
      </c>
      <c r="Q80" s="1">
        <f t="shared" ca="1" si="31"/>
        <v>0</v>
      </c>
      <c r="R80" s="1">
        <f t="shared" si="25"/>
        <v>0</v>
      </c>
      <c r="S80" s="1">
        <f t="shared" ca="1" si="26"/>
        <v>-39</v>
      </c>
      <c r="T80" s="1" t="str">
        <f>IF(H80="","",VLOOKUP(H80,'Вода SKU'!$A$1:$B$150,2,0))</f>
        <v/>
      </c>
      <c r="U80" s="1">
        <f t="shared" si="27"/>
        <v>8</v>
      </c>
      <c r="V80" s="1">
        <f t="shared" si="28"/>
        <v>0</v>
      </c>
      <c r="W80" s="1">
        <f t="shared" si="29"/>
        <v>0</v>
      </c>
      <c r="X80" s="1" t="str">
        <f t="shared" ca="1" si="30"/>
        <v/>
      </c>
    </row>
    <row r="81" spans="10:24" ht="13.75" customHeight="1" x14ac:dyDescent="0.2">
      <c r="J81" s="11" t="str">
        <f t="shared" ca="1" si="21"/>
        <v/>
      </c>
      <c r="M81" s="19"/>
      <c r="N81" s="18" t="str">
        <f t="shared" ca="1" si="22"/>
        <v/>
      </c>
      <c r="P81" s="1">
        <f t="shared" si="23"/>
        <v>0</v>
      </c>
      <c r="Q81" s="1">
        <f t="shared" ca="1" si="31"/>
        <v>0</v>
      </c>
      <c r="R81" s="1">
        <f t="shared" si="25"/>
        <v>0</v>
      </c>
      <c r="S81" s="1">
        <f t="shared" ca="1" si="26"/>
        <v>-39</v>
      </c>
      <c r="T81" s="1" t="str">
        <f>IF(H81="","",VLOOKUP(H81,'Вода SKU'!$A$1:$B$150,2,0))</f>
        <v/>
      </c>
      <c r="U81" s="1">
        <f t="shared" si="27"/>
        <v>8</v>
      </c>
      <c r="V81" s="1">
        <f t="shared" si="28"/>
        <v>0</v>
      </c>
      <c r="W81" s="1">
        <f t="shared" si="29"/>
        <v>0</v>
      </c>
      <c r="X81" s="1" t="str">
        <f t="shared" ca="1" si="30"/>
        <v/>
      </c>
    </row>
    <row r="82" spans="10:24" ht="13.75" customHeight="1" x14ac:dyDescent="0.2">
      <c r="J82" s="11" t="str">
        <f t="shared" ref="J82:J106" ca="1" si="32">IF(M82="", IF(O82="","",X82+(INDIRECT("S" &amp; ROW() - 1) - S82)),IF(O82="", "", INDIRECT("S" &amp; ROW() - 1) - S82))</f>
        <v/>
      </c>
      <c r="M82" s="19"/>
      <c r="N82" s="18" t="str">
        <f t="shared" ref="N82:N106" ca="1" si="33">IF(M82="", IF(X82=0, "", X82), IF(V82 = "", "", IF(V82/U82 = 0, "", V82/U82)))</f>
        <v/>
      </c>
      <c r="P82" s="1">
        <f t="shared" ref="P82:P106" si="34">IF(O82 = "-", -W82,I82)</f>
        <v>0</v>
      </c>
      <c r="Q82" s="1">
        <f t="shared" ca="1" si="31"/>
        <v>0</v>
      </c>
      <c r="R82" s="1">
        <f t="shared" ref="R82:R106" si="35">IF(O82="-",1,0)</f>
        <v>0</v>
      </c>
      <c r="S82" s="1">
        <f t="shared" ref="S82:S106" ca="1" si="36">IF(Q82 = 0, INDIRECT("S" &amp; ROW() - 1), Q82)</f>
        <v>-39</v>
      </c>
      <c r="T82" s="1" t="str">
        <f>IF(H82="","",VLOOKUP(H82,'Вода SKU'!$A$1:$B$150,2,0))</f>
        <v/>
      </c>
      <c r="U82" s="1">
        <f t="shared" ref="U82:U106" si="37">8000/1000</f>
        <v>8</v>
      </c>
      <c r="V82" s="1">
        <f t="shared" ref="V82:V106" si="38"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>0</v>
      </c>
      <c r="W82" s="1">
        <f t="shared" ref="W82:W106" si="39">IF(V82 = "", "", V82/U82)</f>
        <v>0</v>
      </c>
      <c r="X82" s="1" t="str">
        <f t="shared" ref="X82:X106" ca="1" si="40">IF(O82="", "", MAX(ROUND(-(INDIRECT("S" &amp; ROW() - 1) - S82)/1000, 0), 1) * 1000)</f>
        <v/>
      </c>
    </row>
    <row r="83" spans="10:24" ht="13.75" customHeight="1" x14ac:dyDescent="0.2">
      <c r="J83" s="11" t="str">
        <f t="shared" ca="1" si="32"/>
        <v/>
      </c>
      <c r="M83" s="19"/>
      <c r="N83" s="18" t="str">
        <f t="shared" ca="1" si="33"/>
        <v/>
      </c>
      <c r="P83" s="1">
        <f t="shared" si="34"/>
        <v>0</v>
      </c>
      <c r="Q83" s="1">
        <f t="shared" ca="1" si="31"/>
        <v>0</v>
      </c>
      <c r="R83" s="1">
        <f t="shared" si="35"/>
        <v>0</v>
      </c>
      <c r="S83" s="1">
        <f t="shared" ca="1" si="36"/>
        <v>-39</v>
      </c>
      <c r="T83" s="1" t="str">
        <f>IF(H83="","",VLOOKUP(H83,'Вода SKU'!$A$1:$B$150,2,0))</f>
        <v/>
      </c>
      <c r="U83" s="1">
        <f t="shared" si="37"/>
        <v>8</v>
      </c>
      <c r="V83" s="1">
        <f t="shared" si="38"/>
        <v>0</v>
      </c>
      <c r="W83" s="1">
        <f t="shared" si="39"/>
        <v>0</v>
      </c>
      <c r="X83" s="1" t="str">
        <f t="shared" ca="1" si="40"/>
        <v/>
      </c>
    </row>
    <row r="84" spans="10:24" ht="13.75" customHeight="1" x14ac:dyDescent="0.2">
      <c r="J84" s="11" t="str">
        <f t="shared" ca="1" si="32"/>
        <v/>
      </c>
      <c r="M84" s="19"/>
      <c r="N84" s="18" t="str">
        <f t="shared" ca="1" si="33"/>
        <v/>
      </c>
      <c r="P84" s="1">
        <f t="shared" si="34"/>
        <v>0</v>
      </c>
      <c r="Q84" s="1">
        <f t="shared" ref="Q84:Q106" ca="1" si="41">IF(O84 = "-", SUM(INDIRECT(ADDRESS(2,COLUMN(P84)) &amp; ":" &amp; ADDRESS(ROW(),COLUMN(P84)))), 0)</f>
        <v>0</v>
      </c>
      <c r="R84" s="1">
        <f t="shared" si="35"/>
        <v>0</v>
      </c>
      <c r="S84" s="1">
        <f t="shared" ca="1" si="36"/>
        <v>-39</v>
      </c>
      <c r="T84" s="1" t="str">
        <f>IF(H84="","",VLOOKUP(H84,'Вода SKU'!$A$1:$B$150,2,0))</f>
        <v/>
      </c>
      <c r="U84" s="1">
        <f t="shared" si="37"/>
        <v>8</v>
      </c>
      <c r="V84" s="1">
        <f t="shared" si="38"/>
        <v>0</v>
      </c>
      <c r="W84" s="1">
        <f t="shared" si="39"/>
        <v>0</v>
      </c>
      <c r="X84" s="1" t="str">
        <f t="shared" ca="1" si="40"/>
        <v/>
      </c>
    </row>
    <row r="85" spans="10:24" ht="13.75" customHeight="1" x14ac:dyDescent="0.2">
      <c r="J85" s="11" t="str">
        <f t="shared" ca="1" si="32"/>
        <v/>
      </c>
      <c r="M85" s="19"/>
      <c r="N85" s="18" t="str">
        <f t="shared" ca="1" si="33"/>
        <v/>
      </c>
      <c r="P85" s="1">
        <f t="shared" si="34"/>
        <v>0</v>
      </c>
      <c r="Q85" s="1">
        <f t="shared" ca="1" si="41"/>
        <v>0</v>
      </c>
      <c r="R85" s="1">
        <f t="shared" si="35"/>
        <v>0</v>
      </c>
      <c r="S85" s="1">
        <f t="shared" ca="1" si="36"/>
        <v>-39</v>
      </c>
      <c r="T85" s="1" t="str">
        <f>IF(H85="","",VLOOKUP(H85,'Вода SKU'!$A$1:$B$150,2,0))</f>
        <v/>
      </c>
      <c r="U85" s="1">
        <f t="shared" si="37"/>
        <v>8</v>
      </c>
      <c r="V85" s="1">
        <f t="shared" si="38"/>
        <v>0</v>
      </c>
      <c r="W85" s="1">
        <f t="shared" si="39"/>
        <v>0</v>
      </c>
      <c r="X85" s="1" t="str">
        <f t="shared" ca="1" si="40"/>
        <v/>
      </c>
    </row>
    <row r="86" spans="10:24" ht="13.75" customHeight="1" x14ac:dyDescent="0.2">
      <c r="J86" s="11" t="str">
        <f t="shared" ca="1" si="32"/>
        <v/>
      </c>
      <c r="M86" s="19"/>
      <c r="N86" s="18" t="str">
        <f t="shared" ca="1" si="33"/>
        <v/>
      </c>
      <c r="P86" s="1">
        <f t="shared" si="34"/>
        <v>0</v>
      </c>
      <c r="Q86" s="1">
        <f t="shared" ca="1" si="41"/>
        <v>0</v>
      </c>
      <c r="R86" s="1">
        <f t="shared" si="35"/>
        <v>0</v>
      </c>
      <c r="S86" s="1">
        <f t="shared" ca="1" si="36"/>
        <v>-39</v>
      </c>
      <c r="T86" s="1" t="str">
        <f>IF(H86="","",VLOOKUP(H86,'Вода SKU'!$A$1:$B$150,2,0))</f>
        <v/>
      </c>
      <c r="U86" s="1">
        <f t="shared" si="37"/>
        <v>8</v>
      </c>
      <c r="V86" s="1">
        <f t="shared" si="38"/>
        <v>0</v>
      </c>
      <c r="W86" s="1">
        <f t="shared" si="39"/>
        <v>0</v>
      </c>
      <c r="X86" s="1" t="str">
        <f t="shared" ca="1" si="40"/>
        <v/>
      </c>
    </row>
    <row r="87" spans="10:24" ht="13.75" customHeight="1" x14ac:dyDescent="0.2">
      <c r="J87" s="11" t="str">
        <f t="shared" ca="1" si="32"/>
        <v/>
      </c>
      <c r="M87" s="19"/>
      <c r="N87" s="18" t="str">
        <f t="shared" ca="1" si="33"/>
        <v/>
      </c>
      <c r="P87" s="1">
        <f t="shared" si="34"/>
        <v>0</v>
      </c>
      <c r="Q87" s="1">
        <f t="shared" ca="1" si="41"/>
        <v>0</v>
      </c>
      <c r="R87" s="1">
        <f t="shared" si="35"/>
        <v>0</v>
      </c>
      <c r="S87" s="1">
        <f t="shared" ca="1" si="36"/>
        <v>-39</v>
      </c>
      <c r="T87" s="1" t="str">
        <f>IF(H87="","",VLOOKUP(H87,'Вода SKU'!$A$1:$B$150,2,0))</f>
        <v/>
      </c>
      <c r="U87" s="1">
        <f t="shared" si="37"/>
        <v>8</v>
      </c>
      <c r="V87" s="1">
        <f t="shared" si="38"/>
        <v>0</v>
      </c>
      <c r="W87" s="1">
        <f t="shared" si="39"/>
        <v>0</v>
      </c>
      <c r="X87" s="1" t="str">
        <f t="shared" ca="1" si="40"/>
        <v/>
      </c>
    </row>
    <row r="88" spans="10:24" ht="13.75" customHeight="1" x14ac:dyDescent="0.2">
      <c r="J88" s="11" t="str">
        <f t="shared" ca="1" si="32"/>
        <v/>
      </c>
      <c r="M88" s="19"/>
      <c r="N88" s="18" t="str">
        <f t="shared" ca="1" si="33"/>
        <v/>
      </c>
      <c r="P88" s="1">
        <f t="shared" si="34"/>
        <v>0</v>
      </c>
      <c r="Q88" s="1">
        <f t="shared" ca="1" si="41"/>
        <v>0</v>
      </c>
      <c r="R88" s="1">
        <f t="shared" si="35"/>
        <v>0</v>
      </c>
      <c r="S88" s="1">
        <f t="shared" ca="1" si="36"/>
        <v>-39</v>
      </c>
      <c r="T88" s="1" t="str">
        <f>IF(H88="","",VLOOKUP(H88,'Вода SKU'!$A$1:$B$150,2,0))</f>
        <v/>
      </c>
      <c r="U88" s="1">
        <f t="shared" si="37"/>
        <v>8</v>
      </c>
      <c r="V88" s="1">
        <f t="shared" si="38"/>
        <v>0</v>
      </c>
      <c r="W88" s="1">
        <f t="shared" si="39"/>
        <v>0</v>
      </c>
      <c r="X88" s="1" t="str">
        <f t="shared" ca="1" si="40"/>
        <v/>
      </c>
    </row>
    <row r="89" spans="10:24" ht="13.75" customHeight="1" x14ac:dyDescent="0.2">
      <c r="J89" s="11" t="str">
        <f t="shared" ca="1" si="32"/>
        <v/>
      </c>
      <c r="M89" s="19"/>
      <c r="N89" s="18" t="str">
        <f t="shared" ca="1" si="33"/>
        <v/>
      </c>
      <c r="P89" s="1">
        <f t="shared" si="34"/>
        <v>0</v>
      </c>
      <c r="Q89" s="1">
        <f t="shared" ca="1" si="41"/>
        <v>0</v>
      </c>
      <c r="R89" s="1">
        <f t="shared" si="35"/>
        <v>0</v>
      </c>
      <c r="S89" s="1">
        <f t="shared" ca="1" si="36"/>
        <v>-39</v>
      </c>
      <c r="T89" s="1" t="str">
        <f>IF(H89="","",VLOOKUP(H89,'Вода SKU'!$A$1:$B$150,2,0))</f>
        <v/>
      </c>
      <c r="U89" s="1">
        <f t="shared" si="37"/>
        <v>8</v>
      </c>
      <c r="V89" s="1">
        <f t="shared" si="38"/>
        <v>0</v>
      </c>
      <c r="W89" s="1">
        <f t="shared" si="39"/>
        <v>0</v>
      </c>
      <c r="X89" s="1" t="str">
        <f t="shared" ca="1" si="40"/>
        <v/>
      </c>
    </row>
    <row r="90" spans="10:24" ht="13.75" customHeight="1" x14ac:dyDescent="0.2">
      <c r="J90" s="11" t="str">
        <f t="shared" ca="1" si="32"/>
        <v/>
      </c>
      <c r="M90" s="19"/>
      <c r="N90" s="18" t="str">
        <f t="shared" ca="1" si="33"/>
        <v/>
      </c>
      <c r="P90" s="1">
        <f t="shared" si="34"/>
        <v>0</v>
      </c>
      <c r="Q90" s="1">
        <f t="shared" ca="1" si="41"/>
        <v>0</v>
      </c>
      <c r="R90" s="1">
        <f t="shared" si="35"/>
        <v>0</v>
      </c>
      <c r="S90" s="1">
        <f t="shared" ca="1" si="36"/>
        <v>-39</v>
      </c>
      <c r="T90" s="1" t="str">
        <f>IF(H90="","",VLOOKUP(H90,'Вода SKU'!$A$1:$B$150,2,0))</f>
        <v/>
      </c>
      <c r="U90" s="1">
        <f t="shared" si="37"/>
        <v>8</v>
      </c>
      <c r="V90" s="1">
        <f t="shared" si="38"/>
        <v>0</v>
      </c>
      <c r="W90" s="1">
        <f t="shared" si="39"/>
        <v>0</v>
      </c>
      <c r="X90" s="1" t="str">
        <f t="shared" ca="1" si="40"/>
        <v/>
      </c>
    </row>
    <row r="91" spans="10:24" ht="13.75" customHeight="1" x14ac:dyDescent="0.2">
      <c r="J91" s="11" t="str">
        <f t="shared" ca="1" si="32"/>
        <v/>
      </c>
      <c r="M91" s="19"/>
      <c r="N91" s="18" t="str">
        <f t="shared" ca="1" si="33"/>
        <v/>
      </c>
      <c r="P91" s="1">
        <f t="shared" si="34"/>
        <v>0</v>
      </c>
      <c r="Q91" s="1">
        <f t="shared" ca="1" si="41"/>
        <v>0</v>
      </c>
      <c r="R91" s="1">
        <f t="shared" si="35"/>
        <v>0</v>
      </c>
      <c r="S91" s="1">
        <f t="shared" ca="1" si="36"/>
        <v>-39</v>
      </c>
      <c r="T91" s="1" t="str">
        <f>IF(H91="","",VLOOKUP(H91,'Вода SKU'!$A$1:$B$150,2,0))</f>
        <v/>
      </c>
      <c r="U91" s="1">
        <f t="shared" si="37"/>
        <v>8</v>
      </c>
      <c r="V91" s="1">
        <f t="shared" si="38"/>
        <v>0</v>
      </c>
      <c r="W91" s="1">
        <f t="shared" si="39"/>
        <v>0</v>
      </c>
      <c r="X91" s="1" t="str">
        <f t="shared" ca="1" si="40"/>
        <v/>
      </c>
    </row>
    <row r="92" spans="10:24" ht="13.75" customHeight="1" x14ac:dyDescent="0.2">
      <c r="J92" s="11" t="str">
        <f t="shared" ca="1" si="32"/>
        <v/>
      </c>
      <c r="M92" s="19"/>
      <c r="N92" s="18" t="str">
        <f t="shared" ca="1" si="33"/>
        <v/>
      </c>
      <c r="P92" s="1">
        <f t="shared" si="34"/>
        <v>0</v>
      </c>
      <c r="Q92" s="1">
        <f t="shared" ca="1" si="41"/>
        <v>0</v>
      </c>
      <c r="R92" s="1">
        <f t="shared" si="35"/>
        <v>0</v>
      </c>
      <c r="S92" s="1">
        <f t="shared" ca="1" si="36"/>
        <v>-39</v>
      </c>
      <c r="T92" s="1" t="str">
        <f>IF(H92="","",VLOOKUP(H92,'Вода SKU'!$A$1:$B$150,2,0))</f>
        <v/>
      </c>
      <c r="U92" s="1">
        <f t="shared" si="37"/>
        <v>8</v>
      </c>
      <c r="V92" s="1">
        <f t="shared" si="38"/>
        <v>0</v>
      </c>
      <c r="W92" s="1">
        <f t="shared" si="39"/>
        <v>0</v>
      </c>
      <c r="X92" s="1" t="str">
        <f t="shared" ca="1" si="40"/>
        <v/>
      </c>
    </row>
    <row r="93" spans="10:24" ht="13.75" customHeight="1" x14ac:dyDescent="0.2">
      <c r="J93" s="11" t="str">
        <f t="shared" ca="1" si="32"/>
        <v/>
      </c>
      <c r="M93" s="19"/>
      <c r="N93" s="18" t="str">
        <f t="shared" ca="1" si="33"/>
        <v/>
      </c>
      <c r="P93" s="1">
        <f t="shared" si="34"/>
        <v>0</v>
      </c>
      <c r="Q93" s="1">
        <f t="shared" ca="1" si="41"/>
        <v>0</v>
      </c>
      <c r="R93" s="1">
        <f t="shared" si="35"/>
        <v>0</v>
      </c>
      <c r="S93" s="1">
        <f t="shared" ca="1" si="36"/>
        <v>-39</v>
      </c>
      <c r="T93" s="1" t="str">
        <f>IF(H93="","",VLOOKUP(H93,'Вода SKU'!$A$1:$B$150,2,0))</f>
        <v/>
      </c>
      <c r="U93" s="1">
        <f t="shared" si="37"/>
        <v>8</v>
      </c>
      <c r="V93" s="1">
        <f t="shared" si="38"/>
        <v>0</v>
      </c>
      <c r="W93" s="1">
        <f t="shared" si="39"/>
        <v>0</v>
      </c>
      <c r="X93" s="1" t="str">
        <f t="shared" ca="1" si="40"/>
        <v/>
      </c>
    </row>
    <row r="94" spans="10:24" ht="13.75" customHeight="1" x14ac:dyDescent="0.2">
      <c r="J94" s="11" t="str">
        <f t="shared" ca="1" si="32"/>
        <v/>
      </c>
      <c r="M94" s="19"/>
      <c r="N94" s="18" t="str">
        <f t="shared" ca="1" si="33"/>
        <v/>
      </c>
      <c r="P94" s="1">
        <f t="shared" si="34"/>
        <v>0</v>
      </c>
      <c r="Q94" s="1">
        <f t="shared" ca="1" si="41"/>
        <v>0</v>
      </c>
      <c r="R94" s="1">
        <f t="shared" si="35"/>
        <v>0</v>
      </c>
      <c r="S94" s="1">
        <f t="shared" ca="1" si="36"/>
        <v>-39</v>
      </c>
      <c r="T94" s="1" t="str">
        <f>IF(H94="","",VLOOKUP(H94,'Вода SKU'!$A$1:$B$150,2,0))</f>
        <v/>
      </c>
      <c r="U94" s="1">
        <f t="shared" si="37"/>
        <v>8</v>
      </c>
      <c r="V94" s="1">
        <f t="shared" si="38"/>
        <v>0</v>
      </c>
      <c r="W94" s="1">
        <f t="shared" si="39"/>
        <v>0</v>
      </c>
      <c r="X94" s="1" t="str">
        <f t="shared" ca="1" si="40"/>
        <v/>
      </c>
    </row>
    <row r="95" spans="10:24" ht="13.75" customHeight="1" x14ac:dyDescent="0.2">
      <c r="J95" s="11" t="str">
        <f t="shared" ca="1" si="32"/>
        <v/>
      </c>
      <c r="M95" s="19"/>
      <c r="N95" s="18" t="str">
        <f t="shared" ca="1" si="33"/>
        <v/>
      </c>
      <c r="P95" s="1">
        <f t="shared" si="34"/>
        <v>0</v>
      </c>
      <c r="Q95" s="1">
        <f t="shared" ca="1" si="41"/>
        <v>0</v>
      </c>
      <c r="R95" s="1">
        <f t="shared" si="35"/>
        <v>0</v>
      </c>
      <c r="S95" s="1">
        <f t="shared" ca="1" si="36"/>
        <v>-39</v>
      </c>
      <c r="T95" s="1" t="str">
        <f>IF(H95="","",VLOOKUP(H95,'Вода SKU'!$A$1:$B$150,2,0))</f>
        <v/>
      </c>
      <c r="U95" s="1">
        <f t="shared" si="37"/>
        <v>8</v>
      </c>
      <c r="V95" s="1">
        <f t="shared" si="38"/>
        <v>0</v>
      </c>
      <c r="W95" s="1">
        <f t="shared" si="39"/>
        <v>0</v>
      </c>
      <c r="X95" s="1" t="str">
        <f t="shared" ca="1" si="40"/>
        <v/>
      </c>
    </row>
    <row r="96" spans="10:24" ht="13.75" customHeight="1" x14ac:dyDescent="0.2">
      <c r="J96" s="11" t="str">
        <f t="shared" ca="1" si="32"/>
        <v/>
      </c>
      <c r="M96" s="19"/>
      <c r="N96" s="18" t="str">
        <f t="shared" ca="1" si="33"/>
        <v/>
      </c>
      <c r="P96" s="1">
        <f t="shared" si="34"/>
        <v>0</v>
      </c>
      <c r="Q96" s="1">
        <f t="shared" ca="1" si="41"/>
        <v>0</v>
      </c>
      <c r="R96" s="1">
        <f t="shared" si="35"/>
        <v>0</v>
      </c>
      <c r="S96" s="1">
        <f t="shared" ca="1" si="36"/>
        <v>-39</v>
      </c>
      <c r="T96" s="1" t="str">
        <f>IF(H96="","",VLOOKUP(H96,'Вода SKU'!$A$1:$B$150,2,0))</f>
        <v/>
      </c>
      <c r="U96" s="1">
        <f t="shared" si="37"/>
        <v>8</v>
      </c>
      <c r="V96" s="1">
        <f t="shared" si="38"/>
        <v>0</v>
      </c>
      <c r="W96" s="1">
        <f t="shared" si="39"/>
        <v>0</v>
      </c>
      <c r="X96" s="1" t="str">
        <f t="shared" ca="1" si="40"/>
        <v/>
      </c>
    </row>
    <row r="97" spans="10:24" ht="13.75" customHeight="1" x14ac:dyDescent="0.2">
      <c r="J97" s="11" t="str">
        <f t="shared" ca="1" si="32"/>
        <v/>
      </c>
      <c r="M97" s="19"/>
      <c r="N97" s="18" t="str">
        <f t="shared" ca="1" si="33"/>
        <v/>
      </c>
      <c r="P97" s="1">
        <f t="shared" si="34"/>
        <v>0</v>
      </c>
      <c r="Q97" s="1">
        <f t="shared" ca="1" si="41"/>
        <v>0</v>
      </c>
      <c r="R97" s="1">
        <f t="shared" si="35"/>
        <v>0</v>
      </c>
      <c r="S97" s="1">
        <f t="shared" ca="1" si="36"/>
        <v>-39</v>
      </c>
      <c r="T97" s="1" t="str">
        <f>IF(H97="","",VLOOKUP(H97,'Вода SKU'!$A$1:$B$150,2,0))</f>
        <v/>
      </c>
      <c r="U97" s="1">
        <f t="shared" si="37"/>
        <v>8</v>
      </c>
      <c r="V97" s="1">
        <f t="shared" si="38"/>
        <v>0</v>
      </c>
      <c r="W97" s="1">
        <f t="shared" si="39"/>
        <v>0</v>
      </c>
      <c r="X97" s="1" t="str">
        <f t="shared" ca="1" si="40"/>
        <v/>
      </c>
    </row>
    <row r="98" spans="10:24" ht="13.75" customHeight="1" x14ac:dyDescent="0.2">
      <c r="J98" s="11" t="str">
        <f t="shared" ca="1" si="32"/>
        <v/>
      </c>
      <c r="M98" s="19"/>
      <c r="N98" s="18" t="str">
        <f t="shared" ca="1" si="33"/>
        <v/>
      </c>
      <c r="P98" s="1">
        <f t="shared" si="34"/>
        <v>0</v>
      </c>
      <c r="Q98" s="1">
        <f t="shared" ca="1" si="41"/>
        <v>0</v>
      </c>
      <c r="R98" s="1">
        <f t="shared" si="35"/>
        <v>0</v>
      </c>
      <c r="S98" s="1">
        <f t="shared" ca="1" si="36"/>
        <v>-39</v>
      </c>
      <c r="T98" s="1" t="str">
        <f>IF(H98="","",VLOOKUP(H98,'Вода SKU'!$A$1:$B$150,2,0))</f>
        <v/>
      </c>
      <c r="U98" s="1">
        <f t="shared" si="37"/>
        <v>8</v>
      </c>
      <c r="V98" s="1">
        <f t="shared" si="38"/>
        <v>0</v>
      </c>
      <c r="W98" s="1">
        <f t="shared" si="39"/>
        <v>0</v>
      </c>
      <c r="X98" s="1" t="str">
        <f t="shared" ca="1" si="40"/>
        <v/>
      </c>
    </row>
    <row r="99" spans="10:24" ht="13.75" customHeight="1" x14ac:dyDescent="0.2">
      <c r="J99" s="11" t="str">
        <f t="shared" ca="1" si="32"/>
        <v/>
      </c>
      <c r="M99" s="19"/>
      <c r="N99" s="18" t="str">
        <f t="shared" ca="1" si="33"/>
        <v/>
      </c>
      <c r="P99" s="1">
        <f t="shared" si="34"/>
        <v>0</v>
      </c>
      <c r="Q99" s="1">
        <f t="shared" ca="1" si="41"/>
        <v>0</v>
      </c>
      <c r="R99" s="1">
        <f t="shared" si="35"/>
        <v>0</v>
      </c>
      <c r="S99" s="1">
        <f t="shared" ca="1" si="36"/>
        <v>-39</v>
      </c>
      <c r="T99" s="1" t="str">
        <f>IF(H99="","",VLOOKUP(H99,'Вода SKU'!$A$1:$B$150,2,0))</f>
        <v/>
      </c>
      <c r="U99" s="1">
        <f t="shared" si="37"/>
        <v>8</v>
      </c>
      <c r="V99" s="1">
        <f t="shared" si="38"/>
        <v>0</v>
      </c>
      <c r="W99" s="1">
        <f t="shared" si="39"/>
        <v>0</v>
      </c>
      <c r="X99" s="1" t="str">
        <f t="shared" ca="1" si="40"/>
        <v/>
      </c>
    </row>
    <row r="100" spans="10:24" ht="13.75" customHeight="1" x14ac:dyDescent="0.2">
      <c r="J100" s="11" t="str">
        <f t="shared" ca="1" si="32"/>
        <v/>
      </c>
      <c r="M100" s="19"/>
      <c r="N100" s="18" t="str">
        <f t="shared" ca="1" si="33"/>
        <v/>
      </c>
      <c r="P100" s="1">
        <f t="shared" si="34"/>
        <v>0</v>
      </c>
      <c r="Q100" s="1">
        <f t="shared" ca="1" si="41"/>
        <v>0</v>
      </c>
      <c r="R100" s="1">
        <f t="shared" si="35"/>
        <v>0</v>
      </c>
      <c r="S100" s="1">
        <f t="shared" ca="1" si="36"/>
        <v>-39</v>
      </c>
      <c r="T100" s="1" t="str">
        <f>IF(H100="","",VLOOKUP(H100,'Вода SKU'!$A$1:$B$150,2,0))</f>
        <v/>
      </c>
      <c r="U100" s="1">
        <f t="shared" si="37"/>
        <v>8</v>
      </c>
      <c r="V100" s="1">
        <f t="shared" si="38"/>
        <v>0</v>
      </c>
      <c r="W100" s="1">
        <f t="shared" si="39"/>
        <v>0</v>
      </c>
      <c r="X100" s="1" t="str">
        <f t="shared" ca="1" si="40"/>
        <v/>
      </c>
    </row>
    <row r="101" spans="10:24" ht="13.75" customHeight="1" x14ac:dyDescent="0.2">
      <c r="J101" s="11" t="str">
        <f t="shared" ca="1" si="32"/>
        <v/>
      </c>
      <c r="M101" s="19"/>
      <c r="N101" s="18" t="str">
        <f t="shared" ca="1" si="33"/>
        <v/>
      </c>
      <c r="P101" s="1">
        <f t="shared" si="34"/>
        <v>0</v>
      </c>
      <c r="Q101" s="1">
        <f t="shared" ca="1" si="41"/>
        <v>0</v>
      </c>
      <c r="R101" s="1">
        <f t="shared" si="35"/>
        <v>0</v>
      </c>
      <c r="S101" s="1">
        <f t="shared" ca="1" si="36"/>
        <v>-39</v>
      </c>
      <c r="T101" s="1" t="str">
        <f>IF(H101="","",VLOOKUP(H101,'Вода SKU'!$A$1:$B$150,2,0))</f>
        <v/>
      </c>
      <c r="U101" s="1">
        <f t="shared" si="37"/>
        <v>8</v>
      </c>
      <c r="V101" s="1">
        <f t="shared" si="38"/>
        <v>0</v>
      </c>
      <c r="W101" s="1">
        <f t="shared" si="39"/>
        <v>0</v>
      </c>
      <c r="X101" s="1" t="str">
        <f t="shared" ca="1" si="40"/>
        <v/>
      </c>
    </row>
    <row r="102" spans="10:24" ht="13.75" customHeight="1" x14ac:dyDescent="0.2">
      <c r="J102" s="11" t="str">
        <f t="shared" ca="1" si="32"/>
        <v/>
      </c>
      <c r="M102" s="19"/>
      <c r="N102" s="18" t="str">
        <f t="shared" ca="1" si="33"/>
        <v/>
      </c>
      <c r="P102" s="1">
        <f t="shared" si="34"/>
        <v>0</v>
      </c>
      <c r="Q102" s="1">
        <f t="shared" ca="1" si="41"/>
        <v>0</v>
      </c>
      <c r="R102" s="1">
        <f t="shared" si="35"/>
        <v>0</v>
      </c>
      <c r="S102" s="1">
        <f t="shared" ca="1" si="36"/>
        <v>-39</v>
      </c>
      <c r="T102" s="1" t="str">
        <f>IF(H102="","",VLOOKUP(H102,'Вода SKU'!$A$1:$B$150,2,0))</f>
        <v/>
      </c>
      <c r="U102" s="1">
        <f t="shared" si="37"/>
        <v>8</v>
      </c>
      <c r="V102" s="1">
        <f t="shared" si="38"/>
        <v>0</v>
      </c>
      <c r="W102" s="1">
        <f t="shared" si="39"/>
        <v>0</v>
      </c>
      <c r="X102" s="1" t="str">
        <f t="shared" ca="1" si="40"/>
        <v/>
      </c>
    </row>
    <row r="103" spans="10:24" ht="13.75" customHeight="1" x14ac:dyDescent="0.2">
      <c r="J103" s="11" t="str">
        <f t="shared" ca="1" si="32"/>
        <v/>
      </c>
      <c r="M103" s="19"/>
      <c r="N103" s="18" t="str">
        <f t="shared" ca="1" si="33"/>
        <v/>
      </c>
      <c r="P103" s="1">
        <f t="shared" si="34"/>
        <v>0</v>
      </c>
      <c r="Q103" s="1">
        <f t="shared" ca="1" si="41"/>
        <v>0</v>
      </c>
      <c r="R103" s="1">
        <f t="shared" si="35"/>
        <v>0</v>
      </c>
      <c r="S103" s="1">
        <f t="shared" ca="1" si="36"/>
        <v>-39</v>
      </c>
      <c r="T103" s="1" t="str">
        <f>IF(H103="","",VLOOKUP(H103,'Вода SKU'!$A$1:$B$150,2,0))</f>
        <v/>
      </c>
      <c r="U103" s="1">
        <f t="shared" si="37"/>
        <v>8</v>
      </c>
      <c r="V103" s="1">
        <f t="shared" si="38"/>
        <v>0</v>
      </c>
      <c r="W103" s="1">
        <f t="shared" si="39"/>
        <v>0</v>
      </c>
      <c r="X103" s="1" t="str">
        <f t="shared" ca="1" si="40"/>
        <v/>
      </c>
    </row>
    <row r="104" spans="10:24" ht="13.75" customHeight="1" x14ac:dyDescent="0.2">
      <c r="J104" s="11" t="str">
        <f t="shared" ca="1" si="32"/>
        <v/>
      </c>
      <c r="M104" s="19"/>
      <c r="N104" s="18" t="str">
        <f t="shared" ca="1" si="33"/>
        <v/>
      </c>
      <c r="P104" s="1">
        <f t="shared" si="34"/>
        <v>0</v>
      </c>
      <c r="Q104" s="1">
        <f t="shared" ca="1" si="41"/>
        <v>0</v>
      </c>
      <c r="R104" s="1">
        <f t="shared" si="35"/>
        <v>0</v>
      </c>
      <c r="S104" s="1">
        <f t="shared" ca="1" si="36"/>
        <v>-39</v>
      </c>
      <c r="T104" s="1" t="str">
        <f>IF(H104="","",VLOOKUP(H104,'Вода SKU'!$A$1:$B$150,2,0))</f>
        <v/>
      </c>
      <c r="U104" s="1">
        <f t="shared" si="37"/>
        <v>8</v>
      </c>
      <c r="V104" s="1">
        <f t="shared" si="38"/>
        <v>0</v>
      </c>
      <c r="W104" s="1">
        <f t="shared" si="39"/>
        <v>0</v>
      </c>
      <c r="X104" s="1" t="str">
        <f t="shared" ca="1" si="40"/>
        <v/>
      </c>
    </row>
    <row r="105" spans="10:24" ht="13.75" customHeight="1" x14ac:dyDescent="0.2">
      <c r="J105" s="11" t="str">
        <f t="shared" ca="1" si="32"/>
        <v/>
      </c>
      <c r="M105" s="19"/>
      <c r="N105" s="18" t="str">
        <f t="shared" ca="1" si="33"/>
        <v/>
      </c>
      <c r="P105" s="1">
        <f t="shared" si="34"/>
        <v>0</v>
      </c>
      <c r="Q105" s="1">
        <f t="shared" ca="1" si="41"/>
        <v>0</v>
      </c>
      <c r="R105" s="1">
        <f t="shared" si="35"/>
        <v>0</v>
      </c>
      <c r="S105" s="1">
        <f t="shared" ca="1" si="36"/>
        <v>-39</v>
      </c>
      <c r="T105" s="1" t="str">
        <f>IF(H105="","",VLOOKUP(H105,'Вода SKU'!$A$1:$B$150,2,0))</f>
        <v/>
      </c>
      <c r="U105" s="1">
        <f t="shared" si="37"/>
        <v>8</v>
      </c>
      <c r="V105" s="1">
        <f t="shared" si="38"/>
        <v>0</v>
      </c>
      <c r="W105" s="1">
        <f t="shared" si="39"/>
        <v>0</v>
      </c>
      <c r="X105" s="1" t="str">
        <f t="shared" ca="1" si="40"/>
        <v/>
      </c>
    </row>
    <row r="106" spans="10:24" ht="13.75" customHeight="1" x14ac:dyDescent="0.2">
      <c r="J106" s="11" t="str">
        <f t="shared" ca="1" si="32"/>
        <v/>
      </c>
      <c r="M106" s="19"/>
      <c r="N106" s="18" t="str">
        <f t="shared" ca="1" si="33"/>
        <v/>
      </c>
      <c r="P106" s="1">
        <f t="shared" si="34"/>
        <v>0</v>
      </c>
      <c r="Q106" s="1">
        <f t="shared" ca="1" si="41"/>
        <v>0</v>
      </c>
      <c r="R106" s="1">
        <f t="shared" si="35"/>
        <v>0</v>
      </c>
      <c r="S106" s="1">
        <f t="shared" ca="1" si="36"/>
        <v>-39</v>
      </c>
      <c r="T106" s="1" t="str">
        <f>IF(H106="","",VLOOKUP(H106,'Вода SKU'!$A$1:$B$150,2,0))</f>
        <v/>
      </c>
      <c r="U106" s="1">
        <f t="shared" si="37"/>
        <v>8</v>
      </c>
      <c r="V106" s="1">
        <f t="shared" si="38"/>
        <v>0</v>
      </c>
      <c r="W106" s="1">
        <f t="shared" si="39"/>
        <v>0</v>
      </c>
      <c r="X106" s="1" t="str">
        <f t="shared" ca="1" si="40"/>
        <v/>
      </c>
    </row>
  </sheetData>
  <conditionalFormatting sqref="B2:B106">
    <cfRule type="expression" dxfId="12" priority="2">
      <formula>$B2&lt;&gt;$T2</formula>
    </cfRule>
    <cfRule type="expression" dxfId="11" priority="3">
      <formula>$B2&lt;&gt;$T2</formula>
    </cfRule>
  </conditionalFormatting>
  <conditionalFormatting sqref="J1:J1048576">
    <cfRule type="expression" dxfId="10" priority="5">
      <formula>IF(N1="",0, J1)  &lt; - 0.05* IF(N1="",0,N1)</formula>
    </cfRule>
    <cfRule type="expression" dxfId="9" priority="6">
      <formula>AND(IF(N1="",0, J1)  &gt;= - 0.05* IF(N1="",0,N1), IF(N1="",0, J1) &lt; 0)</formula>
    </cfRule>
    <cfRule type="expression" dxfId="8" priority="7">
      <formula>AND(IF(N1="",0, J1)  &lt;= 0.05* IF(N1="",0,N1), IF(N1="",0, J1) &gt; 0)</formula>
    </cfRule>
    <cfRule type="expression" dxfId="7" priority="8">
      <formula>IF(N1="",0,J1)  &gt; 0.05* IF(N1="",0,N1)</formula>
    </cfRule>
  </conditionalFormatting>
  <conditionalFormatting sqref="J1">
    <cfRule type="expression" dxfId="6" priority="133">
      <formula>SUMIF(J2:J106,"&gt;0")-SUMIF(J2:J106,"&lt;0") &gt; 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200-000000000000}">
          <x14:formula1>
            <xm:f>'Типы варок'!$A$1:$A$102</xm:f>
          </x14:formula1>
          <x14:formula2>
            <xm:f>0</xm:f>
          </x14:formula2>
          <xm:sqref>B2:B106</xm:sqref>
        </x14:dataValidation>
        <x14:dataValidation type="list" showInputMessage="1" xr:uid="{00000000-0002-0000-0200-000001000000}">
          <x14:formula1>
            <xm:f>'Форм фактор плавления'!$A$1:$A$25</xm:f>
          </x14:formula1>
          <x14:formula2>
            <xm:f>0</xm:f>
          </x14:formula2>
          <xm:sqref>E2:F106</xm:sqref>
        </x14:dataValidation>
        <x14:dataValidation type="list" showInputMessage="1" xr:uid="{00000000-0002-0000-0200-000002000000}">
          <x14:formula1>
            <xm:f>Мойки!$A$1:$A$3</xm:f>
          </x14:formula1>
          <x14:formula2>
            <xm:f>0</xm:f>
          </x14:formula2>
          <xm:sqref>L1:L106</xm:sqref>
        </x14:dataValidation>
        <x14:dataValidation type="list" showInputMessage="1" showErrorMessage="1" xr:uid="{00000000-0002-0000-0200-000003000000}">
          <x14:formula1>
            <xm:f>'Вода SKU'!$A$1:$A$137</xm:f>
          </x14:formula1>
          <x14:formula2>
            <xm:f>0</xm:f>
          </x14:formula2>
          <xm:sqref>H2:H43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82"/>
  <sheetViews>
    <sheetView tabSelected="1" zoomScale="90" zoomScaleNormal="90" workbookViewId="0">
      <pane ySplit="1" topLeftCell="A2" activePane="bottomLeft" state="frozen"/>
      <selection pane="bottomLeft" activeCell="F44" sqref="F44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3" width="10.1640625" style="1" customWidth="1"/>
    <col min="4" max="5" width="10.33203125" style="1" customWidth="1"/>
    <col min="6" max="7" width="10.1640625" style="1" customWidth="1"/>
    <col min="8" max="8" width="43.1640625" style="1" customWidth="1"/>
    <col min="9" max="9" width="10.1640625" style="1" customWidth="1"/>
    <col min="10" max="11" width="8.83203125" style="1" customWidth="1"/>
    <col min="12" max="12" width="8.83203125" style="11" customWidth="1"/>
    <col min="13" max="13" width="8.83203125" style="20" customWidth="1"/>
    <col min="14" max="14" width="8.83203125" style="21" customWidth="1"/>
    <col min="15" max="15" width="1.83203125" style="1" hidden="1" customWidth="1"/>
    <col min="16" max="17" width="5.5" style="1" hidden="1" customWidth="1"/>
    <col min="18" max="18" width="5" style="1" hidden="1" customWidth="1"/>
    <col min="19" max="19" width="7.5" style="1" hidden="1" customWidth="1"/>
    <col min="20" max="20" width="3.1640625" style="1" hidden="1" customWidth="1"/>
    <col min="21" max="21" width="6.6640625" style="1" hidden="1" customWidth="1"/>
    <col min="22" max="22" width="14.5" style="1" hidden="1" customWidth="1"/>
    <col min="23" max="23" width="12" style="1" hidden="1" customWidth="1"/>
    <col min="24" max="24" width="8.5" style="1" hidden="1" customWidth="1"/>
    <col min="25" max="1025" width="8.5" style="1" customWidth="1"/>
  </cols>
  <sheetData>
    <row r="1" spans="1:24" ht="34.5" customHeight="1" x14ac:dyDescent="0.2">
      <c r="A1" s="14" t="s">
        <v>651</v>
      </c>
      <c r="B1" s="15" t="s">
        <v>619</v>
      </c>
      <c r="C1" s="15" t="s">
        <v>626</v>
      </c>
      <c r="D1" s="15" t="s">
        <v>129</v>
      </c>
      <c r="E1" s="15" t="s">
        <v>620</v>
      </c>
      <c r="F1" s="15" t="s">
        <v>652</v>
      </c>
      <c r="G1" s="15" t="s">
        <v>653</v>
      </c>
      <c r="H1" s="15" t="s">
        <v>654</v>
      </c>
      <c r="I1" s="15" t="s">
        <v>655</v>
      </c>
      <c r="J1" s="15" t="s">
        <v>656</v>
      </c>
      <c r="K1" s="15" t="s">
        <v>657</v>
      </c>
      <c r="L1" s="15" t="s">
        <v>658</v>
      </c>
      <c r="M1" s="22" t="s">
        <v>659</v>
      </c>
      <c r="N1" s="22" t="s">
        <v>660</v>
      </c>
      <c r="O1" s="15" t="s">
        <v>661</v>
      </c>
      <c r="Q1" s="15" t="s">
        <v>662</v>
      </c>
      <c r="R1" s="15" t="s">
        <v>663</v>
      </c>
      <c r="S1" s="15">
        <v>0</v>
      </c>
      <c r="T1" s="14" t="s">
        <v>664</v>
      </c>
      <c r="U1" s="14" t="s">
        <v>665</v>
      </c>
      <c r="V1" s="14" t="s">
        <v>666</v>
      </c>
      <c r="W1" s="14" t="s">
        <v>667</v>
      </c>
      <c r="X1" s="17" t="s">
        <v>668</v>
      </c>
    </row>
    <row r="2" spans="1:24" ht="13.75" customHeight="1" x14ac:dyDescent="0.2">
      <c r="J2" s="11" t="str">
        <f t="shared" ref="J2:J25" ca="1" si="0">IF(M2="", IF(O2="","",X2+(INDIRECT("S" &amp; ROW() - 1) - S2)),IF(O2="", "", INDIRECT("S" &amp; ROW() - 1) - S2))</f>
        <v/>
      </c>
      <c r="M2" s="19"/>
      <c r="N2" s="18" t="str">
        <f t="shared" ref="N2:N25" ca="1" si="1">IF(M2="", IF(X2=0, "", X2), IF(V2 = "", "", IF(V2/U2 = 0, "", V2/U2)))</f>
        <v/>
      </c>
      <c r="P2" s="1">
        <f t="shared" ref="P2:P25" si="2">IF(O2 = "-", -W2,I2)</f>
        <v>0</v>
      </c>
      <c r="Q2" s="1">
        <f t="shared" ref="Q2:Q25" ca="1" si="3">IF(O2 = "-", SUM(INDIRECT(ADDRESS(2,COLUMN(P2)) &amp; ":" &amp; ADDRESS(ROW(),COLUMN(P2)))), 0)</f>
        <v>0</v>
      </c>
      <c r="R2" s="1">
        <f t="shared" ref="R2:R25" si="4">IF(O2="-",1,0)</f>
        <v>0</v>
      </c>
      <c r="S2" s="1">
        <f t="shared" ref="S2:S25" ca="1" si="5">IF(Q2 = 0, INDIRECT("S" &amp; ROW() - 1), Q2)</f>
        <v>0</v>
      </c>
      <c r="T2" s="1" t="str">
        <f>IF(H2="","",VLOOKUP(H2,'Соль SKU'!$A$1:$B$150,2,0))</f>
        <v/>
      </c>
      <c r="U2" s="1">
        <f t="shared" ref="U2:U25" si="6">8000/850</f>
        <v>9.4117647058823533</v>
      </c>
      <c r="V2" s="1">
        <f t="shared" ref="V2:V25" si="7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25" si="8">IF(V2 = "", "", V2/U2)</f>
        <v>0</v>
      </c>
      <c r="X2" s="1" t="str">
        <f t="shared" ref="X2:X25" ca="1" si="9">IF(O2="", "", MAX(ROUND(-(INDIRECT("S" &amp; ROW() - 1) - S2)/850, 0), 1) * 850)</f>
        <v/>
      </c>
    </row>
    <row r="3" spans="1:24" ht="13.75" customHeight="1" x14ac:dyDescent="0.2">
      <c r="J3" s="11" t="str">
        <f t="shared" ca="1" si="0"/>
        <v/>
      </c>
      <c r="M3" s="19"/>
      <c r="N3" s="18" t="str">
        <f t="shared" ca="1" si="1"/>
        <v/>
      </c>
      <c r="P3" s="1">
        <f t="shared" si="2"/>
        <v>0</v>
      </c>
      <c r="Q3" s="1">
        <f t="shared" ca="1" si="3"/>
        <v>0</v>
      </c>
      <c r="R3" s="1">
        <f t="shared" si="4"/>
        <v>0</v>
      </c>
      <c r="S3" s="1">
        <f t="shared" ca="1" si="5"/>
        <v>0</v>
      </c>
      <c r="T3" s="1" t="str">
        <f>IF(H3="","",VLOOKUP(H3,'Соль SKU'!$A$1:$B$150,2,0))</f>
        <v/>
      </c>
      <c r="U3" s="1">
        <f t="shared" si="6"/>
        <v>9.4117647058823533</v>
      </c>
      <c r="V3" s="1">
        <f t="shared" si="7"/>
        <v>0</v>
      </c>
      <c r="W3" s="1">
        <f t="shared" si="8"/>
        <v>0</v>
      </c>
      <c r="X3" s="1" t="str">
        <f t="shared" ca="1" si="9"/>
        <v/>
      </c>
    </row>
    <row r="4" spans="1:24" ht="13.75" customHeight="1" x14ac:dyDescent="0.2">
      <c r="J4" s="11" t="str">
        <f t="shared" ca="1" si="0"/>
        <v/>
      </c>
      <c r="M4" s="19"/>
      <c r="N4" s="18"/>
      <c r="P4" s="1">
        <f t="shared" si="2"/>
        <v>0</v>
      </c>
      <c r="Q4" s="1">
        <f t="shared" ca="1" si="3"/>
        <v>0</v>
      </c>
      <c r="R4" s="1">
        <f t="shared" si="4"/>
        <v>0</v>
      </c>
      <c r="S4" s="1">
        <f t="shared" ca="1" si="5"/>
        <v>0</v>
      </c>
      <c r="T4" s="1" t="str">
        <f>IF(H4="","",VLOOKUP(H4,'Соль SKU'!$A$1:$B$150,2,0))</f>
        <v/>
      </c>
      <c r="U4" s="1">
        <f t="shared" si="6"/>
        <v>9.4117647058823533</v>
      </c>
      <c r="V4" s="1">
        <f t="shared" si="7"/>
        <v>0</v>
      </c>
      <c r="W4" s="1">
        <f t="shared" si="8"/>
        <v>0</v>
      </c>
      <c r="X4" s="1" t="str">
        <f t="shared" ca="1" si="9"/>
        <v/>
      </c>
    </row>
    <row r="5" spans="1:24" ht="13.75" customHeight="1" x14ac:dyDescent="0.2">
      <c r="J5" s="11" t="str">
        <f t="shared" ca="1" si="0"/>
        <v/>
      </c>
      <c r="M5" s="19"/>
      <c r="N5" s="18" t="str">
        <f t="shared" ca="1" si="1"/>
        <v/>
      </c>
      <c r="P5" s="1">
        <f t="shared" si="2"/>
        <v>0</v>
      </c>
      <c r="Q5" s="1">
        <f t="shared" ca="1" si="3"/>
        <v>0</v>
      </c>
      <c r="R5" s="1">
        <f t="shared" si="4"/>
        <v>0</v>
      </c>
      <c r="S5" s="1">
        <f t="shared" ca="1" si="5"/>
        <v>0</v>
      </c>
      <c r="T5" s="1" t="str">
        <f>IF(H5="","",VLOOKUP(H5,'Соль SKU'!$A$1:$B$150,2,0))</f>
        <v/>
      </c>
      <c r="U5" s="1">
        <f t="shared" si="6"/>
        <v>9.4117647058823533</v>
      </c>
      <c r="V5" s="1">
        <f t="shared" si="7"/>
        <v>0</v>
      </c>
      <c r="W5" s="1">
        <f t="shared" si="8"/>
        <v>0</v>
      </c>
      <c r="X5" s="1" t="str">
        <f t="shared" ca="1" si="9"/>
        <v/>
      </c>
    </row>
    <row r="6" spans="1:24" ht="13.75" customHeight="1" x14ac:dyDescent="0.2">
      <c r="J6" s="11" t="str">
        <f t="shared" ca="1" si="0"/>
        <v/>
      </c>
      <c r="M6" s="19"/>
      <c r="N6" s="18" t="str">
        <f t="shared" ca="1" si="1"/>
        <v/>
      </c>
      <c r="P6" s="1">
        <f t="shared" si="2"/>
        <v>0</v>
      </c>
      <c r="Q6" s="1">
        <f t="shared" ca="1" si="3"/>
        <v>0</v>
      </c>
      <c r="R6" s="1">
        <f t="shared" si="4"/>
        <v>0</v>
      </c>
      <c r="S6" s="1">
        <f t="shared" ca="1" si="5"/>
        <v>0</v>
      </c>
      <c r="T6" s="1" t="str">
        <f>IF(H6="","",VLOOKUP(H6,'Соль SKU'!$A$1:$B$150,2,0))</f>
        <v/>
      </c>
      <c r="U6" s="1">
        <f t="shared" si="6"/>
        <v>9.4117647058823533</v>
      </c>
      <c r="V6" s="1">
        <f t="shared" si="7"/>
        <v>0</v>
      </c>
      <c r="W6" s="1">
        <f t="shared" si="8"/>
        <v>0</v>
      </c>
      <c r="X6" s="1" t="str">
        <f t="shared" ca="1" si="9"/>
        <v/>
      </c>
    </row>
    <row r="7" spans="1:24" ht="13.75" customHeight="1" x14ac:dyDescent="0.2">
      <c r="J7" s="11" t="str">
        <f t="shared" ca="1" si="0"/>
        <v/>
      </c>
      <c r="M7" s="19"/>
      <c r="N7" s="18" t="str">
        <f t="shared" ca="1" si="1"/>
        <v/>
      </c>
      <c r="P7" s="1">
        <f t="shared" si="2"/>
        <v>0</v>
      </c>
      <c r="Q7" s="1">
        <f t="shared" ca="1" si="3"/>
        <v>0</v>
      </c>
      <c r="R7" s="1">
        <f t="shared" si="4"/>
        <v>0</v>
      </c>
      <c r="S7" s="1">
        <f t="shared" ca="1" si="5"/>
        <v>0</v>
      </c>
      <c r="T7" s="1" t="str">
        <f>IF(H7="","",VLOOKUP(H7,'Соль SKU'!$A$1:$B$150,2,0))</f>
        <v/>
      </c>
      <c r="U7" s="1">
        <f t="shared" si="6"/>
        <v>9.4117647058823533</v>
      </c>
      <c r="V7" s="1">
        <f t="shared" si="7"/>
        <v>0</v>
      </c>
      <c r="W7" s="1">
        <f t="shared" si="8"/>
        <v>0</v>
      </c>
      <c r="X7" s="1" t="str">
        <f t="shared" ca="1" si="9"/>
        <v/>
      </c>
    </row>
    <row r="8" spans="1:24" ht="13.75" customHeight="1" x14ac:dyDescent="0.2">
      <c r="J8" s="11" t="str">
        <f t="shared" ca="1" si="0"/>
        <v/>
      </c>
      <c r="M8" s="19"/>
      <c r="N8" s="18" t="str">
        <f t="shared" ca="1" si="1"/>
        <v/>
      </c>
      <c r="P8" s="1">
        <f t="shared" si="2"/>
        <v>0</v>
      </c>
      <c r="Q8" s="1">
        <f t="shared" ca="1" si="3"/>
        <v>0</v>
      </c>
      <c r="R8" s="1">
        <f t="shared" si="4"/>
        <v>0</v>
      </c>
      <c r="S8" s="1">
        <f t="shared" ca="1" si="5"/>
        <v>0</v>
      </c>
      <c r="T8" s="1" t="str">
        <f>IF(H8="","",VLOOKUP(H8,'Соль SKU'!$A$1:$B$150,2,0))</f>
        <v/>
      </c>
      <c r="U8" s="1">
        <f t="shared" si="6"/>
        <v>9.4117647058823533</v>
      </c>
      <c r="V8" s="1">
        <f t="shared" si="7"/>
        <v>0</v>
      </c>
      <c r="W8" s="1">
        <f t="shared" si="8"/>
        <v>0</v>
      </c>
      <c r="X8" s="1" t="str">
        <f t="shared" ca="1" si="9"/>
        <v/>
      </c>
    </row>
    <row r="9" spans="1:24" ht="13.75" customHeight="1" x14ac:dyDescent="0.2">
      <c r="J9" s="11" t="str">
        <f t="shared" ca="1" si="0"/>
        <v/>
      </c>
      <c r="M9" s="19"/>
      <c r="N9" s="18" t="str">
        <f t="shared" ca="1" si="1"/>
        <v/>
      </c>
      <c r="P9" s="1">
        <f t="shared" si="2"/>
        <v>0</v>
      </c>
      <c r="Q9" s="1">
        <f t="shared" ca="1" si="3"/>
        <v>0</v>
      </c>
      <c r="R9" s="1">
        <f t="shared" si="4"/>
        <v>0</v>
      </c>
      <c r="S9" s="1">
        <f t="shared" ca="1" si="5"/>
        <v>0</v>
      </c>
      <c r="T9" s="1" t="str">
        <f>IF(H9="","",VLOOKUP(H9,'Соль SKU'!$A$1:$B$150,2,0))</f>
        <v/>
      </c>
      <c r="U9" s="1">
        <f t="shared" si="6"/>
        <v>9.4117647058823533</v>
      </c>
      <c r="V9" s="1">
        <f t="shared" si="7"/>
        <v>0</v>
      </c>
      <c r="W9" s="1">
        <f t="shared" si="8"/>
        <v>0</v>
      </c>
      <c r="X9" s="1" t="str">
        <f t="shared" ca="1" si="9"/>
        <v/>
      </c>
    </row>
    <row r="10" spans="1:24" ht="13.75" customHeight="1" x14ac:dyDescent="0.2">
      <c r="J10" s="11" t="str">
        <f t="shared" ca="1" si="0"/>
        <v/>
      </c>
      <c r="M10" s="19"/>
      <c r="N10" s="18" t="str">
        <f t="shared" ca="1" si="1"/>
        <v/>
      </c>
      <c r="P10" s="1">
        <f t="shared" si="2"/>
        <v>0</v>
      </c>
      <c r="Q10" s="1">
        <f t="shared" ca="1" si="3"/>
        <v>0</v>
      </c>
      <c r="R10" s="1">
        <f t="shared" si="4"/>
        <v>0</v>
      </c>
      <c r="S10" s="1">
        <f t="shared" ca="1" si="5"/>
        <v>0</v>
      </c>
      <c r="T10" s="1" t="str">
        <f>IF(H10="","",VLOOKUP(H10,'Соль SKU'!$A$1:$B$150,2,0))</f>
        <v/>
      </c>
      <c r="U10" s="1">
        <f t="shared" si="6"/>
        <v>9.4117647058823533</v>
      </c>
      <c r="V10" s="1">
        <f t="shared" si="7"/>
        <v>0</v>
      </c>
      <c r="W10" s="1">
        <f t="shared" si="8"/>
        <v>0</v>
      </c>
      <c r="X10" s="1" t="str">
        <f t="shared" ca="1" si="9"/>
        <v/>
      </c>
    </row>
    <row r="11" spans="1:24" ht="13.75" customHeight="1" x14ac:dyDescent="0.2">
      <c r="J11" s="11" t="str">
        <f t="shared" ca="1" si="0"/>
        <v/>
      </c>
      <c r="M11" s="19"/>
      <c r="N11" s="18" t="str">
        <f t="shared" ca="1" si="1"/>
        <v/>
      </c>
      <c r="P11" s="1">
        <f t="shared" si="2"/>
        <v>0</v>
      </c>
      <c r="Q11" s="1">
        <f t="shared" ca="1" si="3"/>
        <v>0</v>
      </c>
      <c r="R11" s="1">
        <f t="shared" si="4"/>
        <v>0</v>
      </c>
      <c r="S11" s="1">
        <f t="shared" ca="1" si="5"/>
        <v>0</v>
      </c>
      <c r="T11" s="1" t="str">
        <f>IF(H11="","",VLOOKUP(H11,'Соль SKU'!$A$1:$B$150,2,0))</f>
        <v/>
      </c>
      <c r="U11" s="1">
        <f t="shared" si="6"/>
        <v>9.4117647058823533</v>
      </c>
      <c r="V11" s="1">
        <f t="shared" si="7"/>
        <v>0</v>
      </c>
      <c r="W11" s="1">
        <f t="shared" si="8"/>
        <v>0</v>
      </c>
      <c r="X11" s="1" t="str">
        <f t="shared" ca="1" si="9"/>
        <v/>
      </c>
    </row>
    <row r="12" spans="1:24" ht="13.75" customHeight="1" x14ac:dyDescent="0.2">
      <c r="J12" s="11" t="str">
        <f t="shared" ca="1" si="0"/>
        <v/>
      </c>
      <c r="M12" s="19"/>
      <c r="N12" s="18" t="str">
        <f t="shared" ca="1" si="1"/>
        <v/>
      </c>
      <c r="P12" s="1">
        <f t="shared" si="2"/>
        <v>0</v>
      </c>
      <c r="Q12" s="1">
        <f t="shared" ca="1" si="3"/>
        <v>0</v>
      </c>
      <c r="R12" s="1">
        <f t="shared" si="4"/>
        <v>0</v>
      </c>
      <c r="S12" s="1">
        <f t="shared" ca="1" si="5"/>
        <v>0</v>
      </c>
      <c r="T12" s="1" t="str">
        <f>IF(H12="","",VLOOKUP(H12,'Соль SKU'!$A$1:$B$150,2,0))</f>
        <v/>
      </c>
      <c r="U12" s="1">
        <f t="shared" si="6"/>
        <v>9.4117647058823533</v>
      </c>
      <c r="V12" s="1">
        <f t="shared" si="7"/>
        <v>0</v>
      </c>
      <c r="W12" s="1">
        <f t="shared" si="8"/>
        <v>0</v>
      </c>
      <c r="X12" s="1" t="str">
        <f t="shared" ca="1" si="9"/>
        <v/>
      </c>
    </row>
    <row r="13" spans="1:24" ht="13.75" customHeight="1" x14ac:dyDescent="0.2">
      <c r="J13" s="11" t="str">
        <f t="shared" ca="1" si="0"/>
        <v/>
      </c>
      <c r="M13" s="19"/>
      <c r="N13" s="18" t="str">
        <f t="shared" ca="1" si="1"/>
        <v/>
      </c>
      <c r="P13" s="1">
        <f t="shared" si="2"/>
        <v>0</v>
      </c>
      <c r="Q13" s="1">
        <f t="shared" ca="1" si="3"/>
        <v>0</v>
      </c>
      <c r="R13" s="1">
        <f t="shared" si="4"/>
        <v>0</v>
      </c>
      <c r="S13" s="1">
        <f t="shared" ca="1" si="5"/>
        <v>0</v>
      </c>
      <c r="T13" s="1" t="str">
        <f>IF(H13="","",VLOOKUP(H13,'Соль SKU'!$A$1:$B$150,2,0))</f>
        <v/>
      </c>
      <c r="U13" s="1">
        <f t="shared" si="6"/>
        <v>9.4117647058823533</v>
      </c>
      <c r="V13" s="1">
        <f t="shared" si="7"/>
        <v>0</v>
      </c>
      <c r="W13" s="1">
        <f t="shared" si="8"/>
        <v>0</v>
      </c>
      <c r="X13" s="1" t="str">
        <f t="shared" ca="1" si="9"/>
        <v/>
      </c>
    </row>
    <row r="14" spans="1:24" ht="13.75" customHeight="1" x14ac:dyDescent="0.2">
      <c r="J14" s="11" t="str">
        <f t="shared" ca="1" si="0"/>
        <v/>
      </c>
      <c r="M14" s="19"/>
      <c r="N14" s="18" t="str">
        <f t="shared" ca="1" si="1"/>
        <v/>
      </c>
      <c r="P14" s="1">
        <f t="shared" si="2"/>
        <v>0</v>
      </c>
      <c r="Q14" s="1">
        <f t="shared" ca="1" si="3"/>
        <v>0</v>
      </c>
      <c r="R14" s="1">
        <f t="shared" si="4"/>
        <v>0</v>
      </c>
      <c r="S14" s="1">
        <f t="shared" ca="1" si="5"/>
        <v>0</v>
      </c>
      <c r="T14" s="1" t="str">
        <f>IF(H14="","",VLOOKUP(H14,'Соль SKU'!$A$1:$B$150,2,0))</f>
        <v/>
      </c>
      <c r="U14" s="1">
        <f t="shared" si="6"/>
        <v>9.4117647058823533</v>
      </c>
      <c r="V14" s="1">
        <f t="shared" si="7"/>
        <v>0</v>
      </c>
      <c r="W14" s="1">
        <f t="shared" si="8"/>
        <v>0</v>
      </c>
      <c r="X14" s="1" t="str">
        <f t="shared" ca="1" si="9"/>
        <v/>
      </c>
    </row>
    <row r="15" spans="1:24" ht="13.75" customHeight="1" x14ac:dyDescent="0.2">
      <c r="J15" s="11" t="str">
        <f t="shared" ca="1" si="0"/>
        <v/>
      </c>
      <c r="M15" s="19"/>
      <c r="N15" s="18" t="str">
        <f t="shared" ca="1" si="1"/>
        <v/>
      </c>
      <c r="P15" s="1">
        <f t="shared" si="2"/>
        <v>0</v>
      </c>
      <c r="Q15" s="1">
        <f t="shared" ca="1" si="3"/>
        <v>0</v>
      </c>
      <c r="R15" s="1">
        <f t="shared" si="4"/>
        <v>0</v>
      </c>
      <c r="S15" s="1">
        <f t="shared" ca="1" si="5"/>
        <v>0</v>
      </c>
      <c r="T15" s="1" t="str">
        <f>IF(H15="","",VLOOKUP(H15,'Соль SKU'!$A$1:$B$150,2,0))</f>
        <v/>
      </c>
      <c r="U15" s="1">
        <f t="shared" si="6"/>
        <v>9.4117647058823533</v>
      </c>
      <c r="V15" s="1">
        <f t="shared" si="7"/>
        <v>0</v>
      </c>
      <c r="W15" s="1">
        <f t="shared" si="8"/>
        <v>0</v>
      </c>
      <c r="X15" s="1" t="str">
        <f t="shared" ca="1" si="9"/>
        <v/>
      </c>
    </row>
    <row r="16" spans="1:24" ht="13.75" customHeight="1" x14ac:dyDescent="0.2">
      <c r="J16" s="11" t="str">
        <f t="shared" ca="1" si="0"/>
        <v/>
      </c>
      <c r="M16" s="19"/>
      <c r="N16" s="18" t="str">
        <f t="shared" ca="1" si="1"/>
        <v/>
      </c>
      <c r="P16" s="1">
        <f t="shared" si="2"/>
        <v>0</v>
      </c>
      <c r="Q16" s="1">
        <f t="shared" ca="1" si="3"/>
        <v>0</v>
      </c>
      <c r="R16" s="1">
        <f t="shared" si="4"/>
        <v>0</v>
      </c>
      <c r="S16" s="1">
        <f t="shared" ca="1" si="5"/>
        <v>0</v>
      </c>
      <c r="T16" s="1" t="str">
        <f>IF(H16="","",VLOOKUP(H16,'Соль SKU'!$A$1:$B$150,2,0))</f>
        <v/>
      </c>
      <c r="U16" s="1">
        <f t="shared" si="6"/>
        <v>9.4117647058823533</v>
      </c>
      <c r="V16" s="1">
        <f t="shared" si="7"/>
        <v>0</v>
      </c>
      <c r="W16" s="1">
        <f t="shared" si="8"/>
        <v>0</v>
      </c>
      <c r="X16" s="1" t="str">
        <f t="shared" ca="1" si="9"/>
        <v/>
      </c>
    </row>
    <row r="17" spans="10:24" ht="13.75" customHeight="1" x14ac:dyDescent="0.2">
      <c r="J17" s="11" t="str">
        <f t="shared" ca="1" si="0"/>
        <v/>
      </c>
      <c r="M17" s="19"/>
      <c r="N17" s="18" t="str">
        <f t="shared" ca="1" si="1"/>
        <v/>
      </c>
      <c r="P17" s="1">
        <f t="shared" si="2"/>
        <v>0</v>
      </c>
      <c r="Q17" s="1">
        <f t="shared" ca="1" si="3"/>
        <v>0</v>
      </c>
      <c r="R17" s="1">
        <f t="shared" si="4"/>
        <v>0</v>
      </c>
      <c r="S17" s="1">
        <f t="shared" ca="1" si="5"/>
        <v>0</v>
      </c>
      <c r="T17" s="1" t="str">
        <f>IF(H17="","",VLOOKUP(H17,'Соль SKU'!$A$1:$B$150,2,0))</f>
        <v/>
      </c>
      <c r="U17" s="1">
        <f t="shared" si="6"/>
        <v>9.4117647058823533</v>
      </c>
      <c r="V17" s="1">
        <f t="shared" si="7"/>
        <v>0</v>
      </c>
      <c r="W17" s="1">
        <f t="shared" si="8"/>
        <v>0</v>
      </c>
      <c r="X17" s="1" t="str">
        <f t="shared" ca="1" si="9"/>
        <v/>
      </c>
    </row>
    <row r="18" spans="10:24" ht="13.75" customHeight="1" x14ac:dyDescent="0.2">
      <c r="J18" s="11" t="str">
        <f t="shared" ca="1" si="0"/>
        <v/>
      </c>
      <c r="M18" s="19"/>
      <c r="N18" s="18" t="str">
        <f t="shared" ca="1" si="1"/>
        <v/>
      </c>
      <c r="P18" s="1">
        <f t="shared" si="2"/>
        <v>0</v>
      </c>
      <c r="Q18" s="1">
        <f t="shared" ca="1" si="3"/>
        <v>0</v>
      </c>
      <c r="R18" s="1">
        <f t="shared" si="4"/>
        <v>0</v>
      </c>
      <c r="S18" s="1">
        <f t="shared" ca="1" si="5"/>
        <v>0</v>
      </c>
      <c r="T18" s="1" t="str">
        <f>IF(H18="","",VLOOKUP(H18,'Соль SKU'!$A$1:$B$150,2,0))</f>
        <v/>
      </c>
      <c r="U18" s="1">
        <f t="shared" si="6"/>
        <v>9.4117647058823533</v>
      </c>
      <c r="V18" s="1">
        <f t="shared" si="7"/>
        <v>0</v>
      </c>
      <c r="W18" s="1">
        <f t="shared" si="8"/>
        <v>0</v>
      </c>
      <c r="X18" s="1" t="str">
        <f t="shared" ca="1" si="9"/>
        <v/>
      </c>
    </row>
    <row r="19" spans="10:24" ht="13.75" customHeight="1" x14ac:dyDescent="0.2">
      <c r="J19" s="11" t="str">
        <f t="shared" ca="1" si="0"/>
        <v/>
      </c>
      <c r="M19" s="18"/>
      <c r="N19" s="18" t="str">
        <f t="shared" ca="1" si="1"/>
        <v/>
      </c>
      <c r="P19" s="1">
        <f t="shared" si="2"/>
        <v>0</v>
      </c>
      <c r="Q19" s="1">
        <f t="shared" ca="1" si="3"/>
        <v>0</v>
      </c>
      <c r="R19" s="1">
        <f t="shared" si="4"/>
        <v>0</v>
      </c>
      <c r="S19" s="1">
        <f t="shared" ca="1" si="5"/>
        <v>0</v>
      </c>
      <c r="T19" s="1" t="str">
        <f>IF(H19="","",VLOOKUP(H19,'Соль SKU'!$A$1:$B$150,2,0))</f>
        <v/>
      </c>
      <c r="U19" s="1">
        <f t="shared" si="6"/>
        <v>9.4117647058823533</v>
      </c>
      <c r="V19" s="1">
        <f t="shared" si="7"/>
        <v>0</v>
      </c>
      <c r="W19" s="1">
        <f t="shared" si="8"/>
        <v>0</v>
      </c>
      <c r="X19" s="1" t="str">
        <f t="shared" ca="1" si="9"/>
        <v/>
      </c>
    </row>
    <row r="20" spans="10:24" ht="13.75" customHeight="1" x14ac:dyDescent="0.2">
      <c r="J20" s="11" t="str">
        <f t="shared" ca="1" si="0"/>
        <v/>
      </c>
      <c r="M20" s="19"/>
      <c r="N20" s="18" t="str">
        <f t="shared" ca="1" si="1"/>
        <v/>
      </c>
      <c r="P20" s="1">
        <f t="shared" si="2"/>
        <v>0</v>
      </c>
      <c r="Q20" s="1">
        <f t="shared" ca="1" si="3"/>
        <v>0</v>
      </c>
      <c r="R20" s="1">
        <f t="shared" si="4"/>
        <v>0</v>
      </c>
      <c r="S20" s="1">
        <f t="shared" ca="1" si="5"/>
        <v>0</v>
      </c>
      <c r="T20" s="1" t="str">
        <f>IF(H20="","",VLOOKUP(H20,'Соль SKU'!$A$1:$B$150,2,0))</f>
        <v/>
      </c>
      <c r="U20" s="1">
        <f t="shared" si="6"/>
        <v>9.4117647058823533</v>
      </c>
      <c r="V20" s="1">
        <f t="shared" si="7"/>
        <v>0</v>
      </c>
      <c r="W20" s="1">
        <f t="shared" si="8"/>
        <v>0</v>
      </c>
      <c r="X20" s="1" t="str">
        <f t="shared" ca="1" si="9"/>
        <v/>
      </c>
    </row>
    <row r="21" spans="10:24" ht="13.75" customHeight="1" x14ac:dyDescent="0.2">
      <c r="J21" s="11" t="str">
        <f t="shared" ca="1" si="0"/>
        <v/>
      </c>
      <c r="M21" s="19"/>
      <c r="N21" s="18" t="str">
        <f t="shared" ca="1" si="1"/>
        <v/>
      </c>
      <c r="P21" s="1">
        <f t="shared" si="2"/>
        <v>0</v>
      </c>
      <c r="Q21" s="1">
        <f t="shared" ca="1" si="3"/>
        <v>0</v>
      </c>
      <c r="R21" s="1">
        <f t="shared" si="4"/>
        <v>0</v>
      </c>
      <c r="S21" s="1">
        <f t="shared" ca="1" si="5"/>
        <v>0</v>
      </c>
      <c r="T21" s="1" t="str">
        <f>IF(H21="","",VLOOKUP(H21,'Соль SKU'!$A$1:$B$150,2,0))</f>
        <v/>
      </c>
      <c r="U21" s="1">
        <f t="shared" si="6"/>
        <v>9.4117647058823533</v>
      </c>
      <c r="V21" s="1">
        <f t="shared" si="7"/>
        <v>0</v>
      </c>
      <c r="W21" s="1">
        <f t="shared" si="8"/>
        <v>0</v>
      </c>
      <c r="X21" s="1" t="str">
        <f t="shared" ca="1" si="9"/>
        <v/>
      </c>
    </row>
    <row r="22" spans="10:24" ht="13.75" customHeight="1" x14ac:dyDescent="0.2">
      <c r="J22" s="11" t="str">
        <f t="shared" ca="1" si="0"/>
        <v/>
      </c>
      <c r="M22" s="19"/>
      <c r="N22" s="18" t="str">
        <f t="shared" ca="1" si="1"/>
        <v/>
      </c>
      <c r="P22" s="1">
        <f t="shared" si="2"/>
        <v>0</v>
      </c>
      <c r="Q22" s="1">
        <f t="shared" ca="1" si="3"/>
        <v>0</v>
      </c>
      <c r="R22" s="1">
        <f t="shared" si="4"/>
        <v>0</v>
      </c>
      <c r="S22" s="1">
        <f t="shared" ca="1" si="5"/>
        <v>0</v>
      </c>
      <c r="T22" s="1" t="str">
        <f>IF(H22="","",VLOOKUP(H22,'Соль SKU'!$A$1:$B$150,2,0))</f>
        <v/>
      </c>
      <c r="U22" s="1">
        <f t="shared" si="6"/>
        <v>9.4117647058823533</v>
      </c>
      <c r="V22" s="1">
        <f t="shared" si="7"/>
        <v>0</v>
      </c>
      <c r="W22" s="1">
        <f t="shared" si="8"/>
        <v>0</v>
      </c>
      <c r="X22" s="1" t="str">
        <f t="shared" ca="1" si="9"/>
        <v/>
      </c>
    </row>
    <row r="23" spans="10:24" ht="13.75" customHeight="1" x14ac:dyDescent="0.2">
      <c r="J23" s="11" t="str">
        <f t="shared" ca="1" si="0"/>
        <v/>
      </c>
      <c r="M23" s="19"/>
      <c r="N23" s="18" t="str">
        <f t="shared" ca="1" si="1"/>
        <v/>
      </c>
      <c r="P23" s="1">
        <f t="shared" si="2"/>
        <v>0</v>
      </c>
      <c r="Q23" s="1">
        <f t="shared" ca="1" si="3"/>
        <v>0</v>
      </c>
      <c r="R23" s="1">
        <f t="shared" si="4"/>
        <v>0</v>
      </c>
      <c r="S23" s="1">
        <f t="shared" ca="1" si="5"/>
        <v>0</v>
      </c>
      <c r="T23" s="1" t="str">
        <f>IF(H23="","",VLOOKUP(H23,'Соль SKU'!$A$1:$B$150,2,0))</f>
        <v/>
      </c>
      <c r="U23" s="1">
        <f t="shared" si="6"/>
        <v>9.4117647058823533</v>
      </c>
      <c r="V23" s="1">
        <f t="shared" si="7"/>
        <v>0</v>
      </c>
      <c r="W23" s="1">
        <f t="shared" si="8"/>
        <v>0</v>
      </c>
      <c r="X23" s="1" t="str">
        <f t="shared" ca="1" si="9"/>
        <v/>
      </c>
    </row>
    <row r="24" spans="10:24" ht="13.75" customHeight="1" x14ac:dyDescent="0.2">
      <c r="J24" s="11" t="str">
        <f t="shared" ca="1" si="0"/>
        <v/>
      </c>
      <c r="M24" s="19"/>
      <c r="N24" s="18" t="str">
        <f t="shared" ca="1" si="1"/>
        <v/>
      </c>
      <c r="P24" s="1">
        <f t="shared" si="2"/>
        <v>0</v>
      </c>
      <c r="Q24" s="1">
        <f t="shared" ca="1" si="3"/>
        <v>0</v>
      </c>
      <c r="R24" s="1">
        <f t="shared" si="4"/>
        <v>0</v>
      </c>
      <c r="S24" s="1">
        <f t="shared" ca="1" si="5"/>
        <v>0</v>
      </c>
      <c r="T24" s="1" t="str">
        <f>IF(H24="","",VLOOKUP(H24,'Соль SKU'!$A$1:$B$150,2,0))</f>
        <v/>
      </c>
      <c r="U24" s="1">
        <f t="shared" si="6"/>
        <v>9.4117647058823533</v>
      </c>
      <c r="V24" s="1">
        <f t="shared" si="7"/>
        <v>0</v>
      </c>
      <c r="W24" s="1">
        <f t="shared" si="8"/>
        <v>0</v>
      </c>
      <c r="X24" s="1" t="str">
        <f t="shared" ca="1" si="9"/>
        <v/>
      </c>
    </row>
    <row r="25" spans="10:24" ht="13.75" customHeight="1" x14ac:dyDescent="0.2">
      <c r="J25" s="11" t="str">
        <f t="shared" ca="1" si="0"/>
        <v/>
      </c>
      <c r="M25" s="19"/>
      <c r="N25" s="18" t="str">
        <f t="shared" ca="1" si="1"/>
        <v/>
      </c>
      <c r="P25" s="1">
        <f t="shared" si="2"/>
        <v>0</v>
      </c>
      <c r="Q25" s="1">
        <f t="shared" ca="1" si="3"/>
        <v>0</v>
      </c>
      <c r="R25" s="1">
        <f t="shared" si="4"/>
        <v>0</v>
      </c>
      <c r="S25" s="1">
        <f t="shared" ca="1" si="5"/>
        <v>0</v>
      </c>
      <c r="T25" s="1" t="str">
        <f>IF(H25="","",VLOOKUP(H25,'Соль SKU'!$A$1:$B$150,2,0))</f>
        <v/>
      </c>
      <c r="U25" s="1">
        <f t="shared" si="6"/>
        <v>9.4117647058823533</v>
      </c>
      <c r="V25" s="1">
        <f t="shared" si="7"/>
        <v>0</v>
      </c>
      <c r="W25" s="1">
        <f t="shared" si="8"/>
        <v>0</v>
      </c>
      <c r="X25" s="1" t="str">
        <f t="shared" ca="1" si="9"/>
        <v/>
      </c>
    </row>
    <row r="26" spans="10:24" ht="13.75" customHeight="1" x14ac:dyDescent="0.2">
      <c r="J26" s="11" t="str">
        <f t="shared" ref="J26:J57" ca="1" si="10">IF(M26="", IF(O26="","",X26+(INDIRECT("S" &amp; ROW() - 1) - S26)),IF(O26="", "", INDIRECT("S" &amp; ROW() - 1) - S26))</f>
        <v/>
      </c>
      <c r="M26" s="19"/>
      <c r="N26" s="18" t="str">
        <f t="shared" ref="N26:N57" ca="1" si="11">IF(M26="", IF(X26=0, "", X26), IF(V26 = "", "", IF(V26/U26 = 0, "", V26/U26)))</f>
        <v/>
      </c>
      <c r="P26" s="1">
        <f t="shared" ref="P26:P57" si="12">IF(O26 = "-", -W26,I26)</f>
        <v>0</v>
      </c>
      <c r="Q26" s="1">
        <f t="shared" ref="Q26:Q33" ca="1" si="13">IF(O26 = "-", SUM(INDIRECT(ADDRESS(2,COLUMN(P26)) &amp; ":" &amp; ADDRESS(ROW(),COLUMN(P26)))), 0)</f>
        <v>0</v>
      </c>
      <c r="R26" s="1">
        <f t="shared" ref="R26:R57" si="14">IF(O26="-",1,0)</f>
        <v>0</v>
      </c>
      <c r="S26" s="1">
        <f t="shared" ref="S26:S57" ca="1" si="15">IF(Q26 = 0, INDIRECT("S" &amp; ROW() - 1), Q26)</f>
        <v>0</v>
      </c>
      <c r="T26" s="1" t="str">
        <f>IF(H26="","",VLOOKUP(H26,'Соль SKU'!$A$1:$B$150,2,0))</f>
        <v/>
      </c>
      <c r="U26" s="1">
        <f t="shared" ref="U26:U57" si="16">8000/850</f>
        <v>9.4117647058823533</v>
      </c>
      <c r="V26" s="1">
        <f t="shared" ref="V26:V57" si="17"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>0</v>
      </c>
      <c r="W26" s="1">
        <f t="shared" ref="W26:W57" si="18">IF(V26 = "", "", V26/U26)</f>
        <v>0</v>
      </c>
      <c r="X26" s="1" t="str">
        <f t="shared" ref="X26:X57" ca="1" si="19">IF(O26="", "", MAX(ROUND(-(INDIRECT("S" &amp; ROW() - 1) - S26)/850, 0), 1) * 850)</f>
        <v/>
      </c>
    </row>
    <row r="27" spans="10:24" ht="13.75" customHeight="1" x14ac:dyDescent="0.2">
      <c r="J27" s="11" t="str">
        <f t="shared" ca="1" si="10"/>
        <v/>
      </c>
      <c r="M27" s="19"/>
      <c r="N27" s="18" t="str">
        <f t="shared" ca="1" si="11"/>
        <v/>
      </c>
      <c r="P27" s="1">
        <f t="shared" si="12"/>
        <v>0</v>
      </c>
      <c r="Q27" s="1">
        <f t="shared" ca="1" si="13"/>
        <v>0</v>
      </c>
      <c r="R27" s="1">
        <f t="shared" si="14"/>
        <v>0</v>
      </c>
      <c r="S27" s="1">
        <f t="shared" ca="1" si="15"/>
        <v>0</v>
      </c>
      <c r="T27" s="1" t="str">
        <f>IF(H27="","",VLOOKUP(H27,'Соль SKU'!$A$1:$B$150,2,0))</f>
        <v/>
      </c>
      <c r="U27" s="1">
        <f t="shared" si="16"/>
        <v>9.4117647058823533</v>
      </c>
      <c r="V27" s="1">
        <f t="shared" si="17"/>
        <v>0</v>
      </c>
      <c r="W27" s="1">
        <f t="shared" si="18"/>
        <v>0</v>
      </c>
      <c r="X27" s="1" t="str">
        <f t="shared" ca="1" si="19"/>
        <v/>
      </c>
    </row>
    <row r="28" spans="10:24" ht="13.75" customHeight="1" x14ac:dyDescent="0.2">
      <c r="J28" s="11" t="str">
        <f t="shared" ca="1" si="10"/>
        <v/>
      </c>
      <c r="M28" s="19"/>
      <c r="N28" s="18" t="str">
        <f t="shared" ca="1" si="11"/>
        <v/>
      </c>
      <c r="P28" s="1">
        <f t="shared" si="12"/>
        <v>0</v>
      </c>
      <c r="Q28" s="1">
        <f t="shared" ca="1" si="13"/>
        <v>0</v>
      </c>
      <c r="R28" s="1">
        <f t="shared" si="14"/>
        <v>0</v>
      </c>
      <c r="S28" s="1">
        <f t="shared" ca="1" si="15"/>
        <v>0</v>
      </c>
      <c r="T28" s="1" t="str">
        <f>IF(H28="","",VLOOKUP(H28,'Соль SKU'!$A$1:$B$150,2,0))</f>
        <v/>
      </c>
      <c r="U28" s="1">
        <f t="shared" si="16"/>
        <v>9.4117647058823533</v>
      </c>
      <c r="V28" s="1">
        <f t="shared" si="17"/>
        <v>0</v>
      </c>
      <c r="W28" s="1">
        <f t="shared" si="18"/>
        <v>0</v>
      </c>
      <c r="X28" s="1" t="str">
        <f t="shared" ca="1" si="19"/>
        <v/>
      </c>
    </row>
    <row r="29" spans="10:24" ht="13.75" customHeight="1" x14ac:dyDescent="0.2">
      <c r="J29" s="11" t="str">
        <f t="shared" ca="1" si="10"/>
        <v/>
      </c>
      <c r="M29" s="19"/>
      <c r="N29" s="18" t="str">
        <f t="shared" ca="1" si="11"/>
        <v/>
      </c>
      <c r="P29" s="1">
        <f t="shared" si="12"/>
        <v>0</v>
      </c>
      <c r="Q29" s="1">
        <f t="shared" ca="1" si="13"/>
        <v>0</v>
      </c>
      <c r="R29" s="1">
        <f t="shared" si="14"/>
        <v>0</v>
      </c>
      <c r="S29" s="1">
        <f t="shared" ca="1" si="15"/>
        <v>0</v>
      </c>
      <c r="T29" s="1" t="str">
        <f>IF(H29="","",VLOOKUP(H29,'Соль SKU'!$A$1:$B$150,2,0))</f>
        <v/>
      </c>
      <c r="U29" s="1">
        <f t="shared" si="16"/>
        <v>9.4117647058823533</v>
      </c>
      <c r="V29" s="1">
        <f t="shared" si="17"/>
        <v>0</v>
      </c>
      <c r="W29" s="1">
        <f t="shared" si="18"/>
        <v>0</v>
      </c>
      <c r="X29" s="1" t="str">
        <f t="shared" ca="1" si="19"/>
        <v/>
      </c>
    </row>
    <row r="30" spans="10:24" ht="13.75" customHeight="1" x14ac:dyDescent="0.2">
      <c r="J30" s="11" t="str">
        <f t="shared" ca="1" si="10"/>
        <v/>
      </c>
      <c r="M30" s="19"/>
      <c r="N30" s="18" t="str">
        <f t="shared" ca="1" si="11"/>
        <v/>
      </c>
      <c r="P30" s="1">
        <f t="shared" si="12"/>
        <v>0</v>
      </c>
      <c r="Q30" s="1">
        <f t="shared" ca="1" si="13"/>
        <v>0</v>
      </c>
      <c r="R30" s="1">
        <f t="shared" si="14"/>
        <v>0</v>
      </c>
      <c r="S30" s="1">
        <f t="shared" ca="1" si="15"/>
        <v>0</v>
      </c>
      <c r="T30" s="1" t="str">
        <f>IF(H30="","",VLOOKUP(H30,'Соль SKU'!$A$1:$B$150,2,0))</f>
        <v/>
      </c>
      <c r="U30" s="1">
        <f t="shared" si="16"/>
        <v>9.4117647058823533</v>
      </c>
      <c r="V30" s="1">
        <f t="shared" si="17"/>
        <v>0</v>
      </c>
      <c r="W30" s="1">
        <f t="shared" si="18"/>
        <v>0</v>
      </c>
      <c r="X30" s="1" t="str">
        <f t="shared" ca="1" si="19"/>
        <v/>
      </c>
    </row>
    <row r="31" spans="10:24" ht="13.75" customHeight="1" x14ac:dyDescent="0.2">
      <c r="J31" s="11" t="str">
        <f t="shared" ca="1" si="10"/>
        <v/>
      </c>
      <c r="M31" s="19"/>
      <c r="N31" s="18" t="str">
        <f t="shared" ca="1" si="11"/>
        <v/>
      </c>
      <c r="P31" s="1">
        <f t="shared" si="12"/>
        <v>0</v>
      </c>
      <c r="Q31" s="1">
        <f t="shared" ca="1" si="13"/>
        <v>0</v>
      </c>
      <c r="R31" s="1">
        <f t="shared" si="14"/>
        <v>0</v>
      </c>
      <c r="S31" s="1">
        <f t="shared" ca="1" si="15"/>
        <v>0</v>
      </c>
      <c r="T31" s="1" t="str">
        <f>IF(H31="","",VLOOKUP(H31,'Соль SKU'!$A$1:$B$150,2,0))</f>
        <v/>
      </c>
      <c r="U31" s="1">
        <f t="shared" si="16"/>
        <v>9.4117647058823533</v>
      </c>
      <c r="V31" s="1">
        <f t="shared" si="17"/>
        <v>0</v>
      </c>
      <c r="W31" s="1">
        <f t="shared" si="18"/>
        <v>0</v>
      </c>
      <c r="X31" s="1" t="str">
        <f t="shared" ca="1" si="19"/>
        <v/>
      </c>
    </row>
    <row r="32" spans="10:24" ht="13.75" customHeight="1" x14ac:dyDescent="0.2">
      <c r="J32" s="11" t="str">
        <f t="shared" ca="1" si="10"/>
        <v/>
      </c>
      <c r="M32" s="19"/>
      <c r="N32" s="18" t="str">
        <f t="shared" ca="1" si="11"/>
        <v/>
      </c>
      <c r="P32" s="1">
        <f t="shared" si="12"/>
        <v>0</v>
      </c>
      <c r="Q32" s="1">
        <f t="shared" ca="1" si="13"/>
        <v>0</v>
      </c>
      <c r="R32" s="1">
        <f t="shared" si="14"/>
        <v>0</v>
      </c>
      <c r="S32" s="1">
        <f t="shared" ca="1" si="15"/>
        <v>0</v>
      </c>
      <c r="T32" s="1" t="str">
        <f>IF(H32="","",VLOOKUP(H32,'Соль SKU'!$A$1:$B$150,2,0))</f>
        <v/>
      </c>
      <c r="U32" s="1">
        <f t="shared" si="16"/>
        <v>9.4117647058823533</v>
      </c>
      <c r="V32" s="1">
        <f t="shared" si="17"/>
        <v>0</v>
      </c>
      <c r="W32" s="1">
        <f t="shared" si="18"/>
        <v>0</v>
      </c>
      <c r="X32" s="1" t="str">
        <f t="shared" ca="1" si="19"/>
        <v/>
      </c>
    </row>
    <row r="33" spans="10:24" ht="13.75" customHeight="1" x14ac:dyDescent="0.2">
      <c r="J33" s="11" t="str">
        <f t="shared" ca="1" si="10"/>
        <v/>
      </c>
      <c r="M33" s="19"/>
      <c r="N33" s="18" t="str">
        <f t="shared" ca="1" si="11"/>
        <v/>
      </c>
      <c r="P33" s="1">
        <f t="shared" si="12"/>
        <v>0</v>
      </c>
      <c r="Q33" s="1">
        <f t="shared" ca="1" si="13"/>
        <v>0</v>
      </c>
      <c r="R33" s="1">
        <f t="shared" si="14"/>
        <v>0</v>
      </c>
      <c r="S33" s="1">
        <f t="shared" ca="1" si="15"/>
        <v>0</v>
      </c>
      <c r="T33" s="1" t="str">
        <f>IF(H33="","",VLOOKUP(H33,'Соль SKU'!$A$1:$B$150,2,0))</f>
        <v/>
      </c>
      <c r="U33" s="1">
        <f t="shared" si="16"/>
        <v>9.4117647058823533</v>
      </c>
      <c r="V33" s="1">
        <f t="shared" si="17"/>
        <v>0</v>
      </c>
      <c r="W33" s="1">
        <f t="shared" si="18"/>
        <v>0</v>
      </c>
      <c r="X33" s="1" t="str">
        <f t="shared" ca="1" si="19"/>
        <v/>
      </c>
    </row>
    <row r="34" spans="10:24" ht="13.75" customHeight="1" x14ac:dyDescent="0.2">
      <c r="J34" s="11" t="str">
        <f t="shared" ca="1" si="10"/>
        <v/>
      </c>
      <c r="M34" s="19"/>
      <c r="N34" s="18" t="str">
        <f t="shared" ca="1" si="11"/>
        <v/>
      </c>
      <c r="P34" s="1">
        <f t="shared" si="12"/>
        <v>0</v>
      </c>
      <c r="Q34" s="1">
        <f t="shared" ref="Q34:Q59" ca="1" si="20">IF(O34="-",SUM(INDIRECT(ADDRESS(2,COLUMN(P34))&amp;":"&amp;ADDRESS(ROW(),COLUMN(P34)))),0)</f>
        <v>0</v>
      </c>
      <c r="R34" s="1">
        <f t="shared" si="14"/>
        <v>0</v>
      </c>
      <c r="S34" s="1">
        <f t="shared" ca="1" si="15"/>
        <v>0</v>
      </c>
      <c r="T34" s="1" t="str">
        <f>IF(H34="","",VLOOKUP(H34,'Соль SKU'!$A$1:$B$150,2,0))</f>
        <v/>
      </c>
      <c r="U34" s="1">
        <f t="shared" si="16"/>
        <v>9.4117647058823533</v>
      </c>
      <c r="V34" s="1">
        <f t="shared" si="17"/>
        <v>0</v>
      </c>
      <c r="W34" s="1">
        <f t="shared" si="18"/>
        <v>0</v>
      </c>
      <c r="X34" s="1" t="str">
        <f t="shared" ca="1" si="19"/>
        <v/>
      </c>
    </row>
    <row r="35" spans="10:24" ht="13.75" customHeight="1" x14ac:dyDescent="0.2">
      <c r="J35" s="11" t="str">
        <f t="shared" ca="1" si="10"/>
        <v/>
      </c>
      <c r="M35" s="19"/>
      <c r="N35" s="18" t="str">
        <f t="shared" ca="1" si="11"/>
        <v/>
      </c>
      <c r="P35" s="1">
        <f t="shared" si="12"/>
        <v>0</v>
      </c>
      <c r="Q35" s="1">
        <f t="shared" ca="1" si="20"/>
        <v>0</v>
      </c>
      <c r="R35" s="1">
        <f t="shared" si="14"/>
        <v>0</v>
      </c>
      <c r="S35" s="1">
        <f t="shared" ca="1" si="15"/>
        <v>0</v>
      </c>
      <c r="T35" s="1" t="str">
        <f>IF(H35="","",VLOOKUP(H35,'Соль SKU'!$A$1:$B$150,2,0))</f>
        <v/>
      </c>
      <c r="U35" s="1">
        <f t="shared" si="16"/>
        <v>9.4117647058823533</v>
      </c>
      <c r="V35" s="1">
        <f t="shared" si="17"/>
        <v>0</v>
      </c>
      <c r="W35" s="1">
        <f t="shared" si="18"/>
        <v>0</v>
      </c>
      <c r="X35" s="1" t="str">
        <f t="shared" ca="1" si="19"/>
        <v/>
      </c>
    </row>
    <row r="36" spans="10:24" ht="13.75" customHeight="1" x14ac:dyDescent="0.2">
      <c r="J36" s="11" t="str">
        <f t="shared" ca="1" si="10"/>
        <v/>
      </c>
      <c r="M36" s="19"/>
      <c r="N36" s="18" t="str">
        <f t="shared" ca="1" si="11"/>
        <v/>
      </c>
      <c r="P36" s="1">
        <f t="shared" si="12"/>
        <v>0</v>
      </c>
      <c r="Q36" s="1">
        <f t="shared" ca="1" si="20"/>
        <v>0</v>
      </c>
      <c r="R36" s="1">
        <f t="shared" si="14"/>
        <v>0</v>
      </c>
      <c r="S36" s="1">
        <f t="shared" ca="1" si="15"/>
        <v>0</v>
      </c>
      <c r="T36" s="1" t="str">
        <f>IF(H36="","",VLOOKUP(H36,'Соль SKU'!$A$1:$B$150,2,0))</f>
        <v/>
      </c>
      <c r="U36" s="1">
        <f t="shared" si="16"/>
        <v>9.4117647058823533</v>
      </c>
      <c r="V36" s="1">
        <f t="shared" si="17"/>
        <v>0</v>
      </c>
      <c r="W36" s="1">
        <f t="shared" si="18"/>
        <v>0</v>
      </c>
      <c r="X36" s="1" t="str">
        <f t="shared" ca="1" si="19"/>
        <v/>
      </c>
    </row>
    <row r="37" spans="10:24" ht="13.75" customHeight="1" x14ac:dyDescent="0.2">
      <c r="J37" s="11" t="str">
        <f t="shared" ca="1" si="10"/>
        <v/>
      </c>
      <c r="M37" s="19"/>
      <c r="N37" s="18" t="str">
        <f t="shared" ca="1" si="11"/>
        <v/>
      </c>
      <c r="P37" s="1">
        <f t="shared" si="12"/>
        <v>0</v>
      </c>
      <c r="Q37" s="1">
        <f t="shared" ca="1" si="20"/>
        <v>0</v>
      </c>
      <c r="R37" s="1">
        <f t="shared" si="14"/>
        <v>0</v>
      </c>
      <c r="S37" s="1">
        <f t="shared" ca="1" si="15"/>
        <v>0</v>
      </c>
      <c r="T37" s="1" t="str">
        <f>IF(H37="","",VLOOKUP(H37,'Соль SKU'!$A$1:$B$150,2,0))</f>
        <v/>
      </c>
      <c r="U37" s="1">
        <f t="shared" si="16"/>
        <v>9.4117647058823533</v>
      </c>
      <c r="V37" s="1">
        <f t="shared" si="17"/>
        <v>0</v>
      </c>
      <c r="W37" s="1">
        <f t="shared" si="18"/>
        <v>0</v>
      </c>
      <c r="X37" s="1" t="str">
        <f t="shared" ca="1" si="19"/>
        <v/>
      </c>
    </row>
    <row r="38" spans="10:24" ht="13.75" customHeight="1" x14ac:dyDescent="0.2">
      <c r="J38" s="11" t="str">
        <f t="shared" ca="1" si="10"/>
        <v/>
      </c>
      <c r="M38" s="19"/>
      <c r="N38" s="18" t="str">
        <f t="shared" ca="1" si="11"/>
        <v/>
      </c>
      <c r="P38" s="1">
        <f t="shared" si="12"/>
        <v>0</v>
      </c>
      <c r="Q38" s="1">
        <f t="shared" ca="1" si="20"/>
        <v>0</v>
      </c>
      <c r="R38" s="1">
        <f t="shared" si="14"/>
        <v>0</v>
      </c>
      <c r="S38" s="1">
        <f t="shared" ca="1" si="15"/>
        <v>0</v>
      </c>
      <c r="T38" s="1" t="str">
        <f>IF(H38="","",VLOOKUP(H38,'Соль SKU'!$A$1:$B$150,2,0))</f>
        <v/>
      </c>
      <c r="U38" s="1">
        <f t="shared" si="16"/>
        <v>9.4117647058823533</v>
      </c>
      <c r="V38" s="1">
        <f t="shared" si="17"/>
        <v>0</v>
      </c>
      <c r="W38" s="1">
        <f t="shared" si="18"/>
        <v>0</v>
      </c>
      <c r="X38" s="1" t="str">
        <f t="shared" ca="1" si="19"/>
        <v/>
      </c>
    </row>
    <row r="39" spans="10:24" ht="13.75" customHeight="1" x14ac:dyDescent="0.2">
      <c r="J39" s="11" t="str">
        <f t="shared" ca="1" si="10"/>
        <v/>
      </c>
      <c r="M39" s="19"/>
      <c r="N39" s="18" t="str">
        <f t="shared" ca="1" si="11"/>
        <v/>
      </c>
      <c r="P39" s="1">
        <f t="shared" si="12"/>
        <v>0</v>
      </c>
      <c r="Q39" s="1">
        <f t="shared" ca="1" si="20"/>
        <v>0</v>
      </c>
      <c r="R39" s="1">
        <f t="shared" si="14"/>
        <v>0</v>
      </c>
      <c r="S39" s="1">
        <f t="shared" ca="1" si="15"/>
        <v>0</v>
      </c>
      <c r="T39" s="1" t="str">
        <f>IF(H39="","",VLOOKUP(H39,'Соль SKU'!$A$1:$B$150,2,0))</f>
        <v/>
      </c>
      <c r="U39" s="1">
        <f t="shared" si="16"/>
        <v>9.4117647058823533</v>
      </c>
      <c r="V39" s="1">
        <f t="shared" si="17"/>
        <v>0</v>
      </c>
      <c r="W39" s="1">
        <f t="shared" si="18"/>
        <v>0</v>
      </c>
      <c r="X39" s="1" t="str">
        <f t="shared" ca="1" si="19"/>
        <v/>
      </c>
    </row>
    <row r="40" spans="10:24" ht="13.75" customHeight="1" x14ac:dyDescent="0.2">
      <c r="J40" s="11" t="str">
        <f t="shared" ca="1" si="10"/>
        <v/>
      </c>
      <c r="M40" s="19"/>
      <c r="N40" s="18" t="str">
        <f t="shared" ca="1" si="11"/>
        <v/>
      </c>
      <c r="P40" s="1">
        <f t="shared" si="12"/>
        <v>0</v>
      </c>
      <c r="Q40" s="1">
        <f t="shared" ca="1" si="20"/>
        <v>0</v>
      </c>
      <c r="R40" s="1">
        <f t="shared" si="14"/>
        <v>0</v>
      </c>
      <c r="S40" s="1">
        <f t="shared" ca="1" si="15"/>
        <v>0</v>
      </c>
      <c r="T40" s="1" t="str">
        <f>IF(H40="","",VLOOKUP(H40,'Соль SKU'!$A$1:$B$150,2,0))</f>
        <v/>
      </c>
      <c r="U40" s="1">
        <f t="shared" si="16"/>
        <v>9.4117647058823533</v>
      </c>
      <c r="V40" s="1">
        <f t="shared" si="17"/>
        <v>0</v>
      </c>
      <c r="W40" s="1">
        <f t="shared" si="18"/>
        <v>0</v>
      </c>
      <c r="X40" s="1" t="str">
        <f t="shared" ca="1" si="19"/>
        <v/>
      </c>
    </row>
    <row r="41" spans="10:24" ht="13.75" customHeight="1" x14ac:dyDescent="0.2">
      <c r="J41" s="11" t="str">
        <f t="shared" ca="1" si="10"/>
        <v/>
      </c>
      <c r="M41" s="19"/>
      <c r="N41" s="18" t="str">
        <f t="shared" ca="1" si="11"/>
        <v/>
      </c>
      <c r="P41" s="1">
        <f t="shared" si="12"/>
        <v>0</v>
      </c>
      <c r="Q41" s="1">
        <f t="shared" ca="1" si="20"/>
        <v>0</v>
      </c>
      <c r="R41" s="1">
        <f t="shared" si="14"/>
        <v>0</v>
      </c>
      <c r="S41" s="1">
        <f t="shared" ca="1" si="15"/>
        <v>0</v>
      </c>
      <c r="T41" s="1" t="str">
        <f>IF(H41="","",VLOOKUP(H41,'Соль SKU'!$A$1:$B$150,2,0))</f>
        <v/>
      </c>
      <c r="U41" s="1">
        <f t="shared" si="16"/>
        <v>9.4117647058823533</v>
      </c>
      <c r="V41" s="1">
        <f t="shared" si="17"/>
        <v>0</v>
      </c>
      <c r="W41" s="1">
        <f t="shared" si="18"/>
        <v>0</v>
      </c>
      <c r="X41" s="1" t="str">
        <f t="shared" ca="1" si="19"/>
        <v/>
      </c>
    </row>
    <row r="42" spans="10:24" ht="13.75" customHeight="1" x14ac:dyDescent="0.2">
      <c r="J42" s="11" t="str">
        <f t="shared" ca="1" si="10"/>
        <v/>
      </c>
      <c r="M42" s="19"/>
      <c r="N42" s="18" t="str">
        <f t="shared" ca="1" si="11"/>
        <v/>
      </c>
      <c r="P42" s="1">
        <f t="shared" si="12"/>
        <v>0</v>
      </c>
      <c r="Q42" s="1">
        <f t="shared" ca="1" si="20"/>
        <v>0</v>
      </c>
      <c r="R42" s="1">
        <f t="shared" si="14"/>
        <v>0</v>
      </c>
      <c r="S42" s="1">
        <f t="shared" ca="1" si="15"/>
        <v>0</v>
      </c>
      <c r="T42" s="1" t="str">
        <f>IF(H42="","",VLOOKUP(H42,'Соль SKU'!$A$1:$B$150,2,0))</f>
        <v/>
      </c>
      <c r="U42" s="1">
        <f t="shared" si="16"/>
        <v>9.4117647058823533</v>
      </c>
      <c r="V42" s="1">
        <f t="shared" si="17"/>
        <v>0</v>
      </c>
      <c r="W42" s="1">
        <f t="shared" si="18"/>
        <v>0</v>
      </c>
      <c r="X42" s="1" t="str">
        <f t="shared" ca="1" si="19"/>
        <v/>
      </c>
    </row>
    <row r="43" spans="10:24" ht="13.75" customHeight="1" x14ac:dyDescent="0.2">
      <c r="J43" s="11" t="str">
        <f t="shared" ca="1" si="10"/>
        <v/>
      </c>
      <c r="M43" s="19"/>
      <c r="N43" s="18" t="str">
        <f t="shared" ca="1" si="11"/>
        <v/>
      </c>
      <c r="P43" s="1">
        <f t="shared" si="12"/>
        <v>0</v>
      </c>
      <c r="Q43" s="1">
        <f t="shared" ca="1" si="20"/>
        <v>0</v>
      </c>
      <c r="R43" s="1">
        <f t="shared" si="14"/>
        <v>0</v>
      </c>
      <c r="S43" s="1">
        <f t="shared" ca="1" si="15"/>
        <v>0</v>
      </c>
      <c r="T43" s="1" t="str">
        <f>IF(H43="","",VLOOKUP(H43,'Соль SKU'!$A$1:$B$150,2,0))</f>
        <v/>
      </c>
      <c r="U43" s="1">
        <f t="shared" si="16"/>
        <v>9.4117647058823533</v>
      </c>
      <c r="V43" s="1">
        <f t="shared" si="17"/>
        <v>0</v>
      </c>
      <c r="W43" s="1">
        <f t="shared" si="18"/>
        <v>0</v>
      </c>
      <c r="X43" s="1" t="str">
        <f t="shared" ca="1" si="19"/>
        <v/>
      </c>
    </row>
    <row r="44" spans="10:24" ht="13.75" customHeight="1" x14ac:dyDescent="0.2">
      <c r="J44" s="11" t="str">
        <f t="shared" ca="1" si="10"/>
        <v/>
      </c>
      <c r="M44" s="19"/>
      <c r="N44" s="18" t="str">
        <f t="shared" ca="1" si="11"/>
        <v/>
      </c>
      <c r="P44" s="1">
        <f t="shared" si="12"/>
        <v>0</v>
      </c>
      <c r="Q44" s="1">
        <f t="shared" ca="1" si="20"/>
        <v>0</v>
      </c>
      <c r="R44" s="1">
        <f t="shared" si="14"/>
        <v>0</v>
      </c>
      <c r="S44" s="1">
        <f t="shared" ca="1" si="15"/>
        <v>0</v>
      </c>
      <c r="T44" s="1" t="str">
        <f>IF(H44="","",VLOOKUP(H44,'Соль SKU'!$A$1:$B$150,2,0))</f>
        <v/>
      </c>
      <c r="U44" s="1">
        <f t="shared" si="16"/>
        <v>9.4117647058823533</v>
      </c>
      <c r="V44" s="1">
        <f t="shared" si="17"/>
        <v>0</v>
      </c>
      <c r="W44" s="1">
        <f t="shared" si="18"/>
        <v>0</v>
      </c>
      <c r="X44" s="1" t="str">
        <f t="shared" ca="1" si="19"/>
        <v/>
      </c>
    </row>
    <row r="45" spans="10:24" ht="13.75" customHeight="1" x14ac:dyDescent="0.2">
      <c r="J45" s="11" t="str">
        <f t="shared" ca="1" si="10"/>
        <v/>
      </c>
      <c r="M45" s="19"/>
      <c r="N45" s="18" t="str">
        <f t="shared" ca="1" si="11"/>
        <v/>
      </c>
      <c r="P45" s="1">
        <f t="shared" si="12"/>
        <v>0</v>
      </c>
      <c r="Q45" s="1">
        <f t="shared" ca="1" si="20"/>
        <v>0</v>
      </c>
      <c r="R45" s="1">
        <f t="shared" si="14"/>
        <v>0</v>
      </c>
      <c r="S45" s="1">
        <f t="shared" ca="1" si="15"/>
        <v>0</v>
      </c>
      <c r="T45" s="1" t="str">
        <f>IF(H45="","",VLOOKUP(H45,'Соль SKU'!$A$1:$B$150,2,0))</f>
        <v/>
      </c>
      <c r="U45" s="1">
        <f t="shared" si="16"/>
        <v>9.4117647058823533</v>
      </c>
      <c r="V45" s="1">
        <f t="shared" si="17"/>
        <v>0</v>
      </c>
      <c r="W45" s="1">
        <f t="shared" si="18"/>
        <v>0</v>
      </c>
      <c r="X45" s="1" t="str">
        <f t="shared" ca="1" si="19"/>
        <v/>
      </c>
    </row>
    <row r="46" spans="10:24" ht="13.75" customHeight="1" x14ac:dyDescent="0.2">
      <c r="J46" s="11" t="str">
        <f t="shared" ca="1" si="10"/>
        <v/>
      </c>
      <c r="M46" s="19"/>
      <c r="N46" s="18" t="str">
        <f t="shared" ca="1" si="11"/>
        <v/>
      </c>
      <c r="P46" s="1">
        <f t="shared" si="12"/>
        <v>0</v>
      </c>
      <c r="Q46" s="1">
        <f t="shared" ca="1" si="20"/>
        <v>0</v>
      </c>
      <c r="R46" s="1">
        <f t="shared" si="14"/>
        <v>0</v>
      </c>
      <c r="S46" s="1">
        <f t="shared" ca="1" si="15"/>
        <v>0</v>
      </c>
      <c r="T46" s="1" t="str">
        <f>IF(H46="","",VLOOKUP(H46,'Соль SKU'!$A$1:$B$150,2,0))</f>
        <v/>
      </c>
      <c r="U46" s="1">
        <f t="shared" si="16"/>
        <v>9.4117647058823533</v>
      </c>
      <c r="V46" s="1">
        <f t="shared" si="17"/>
        <v>0</v>
      </c>
      <c r="W46" s="1">
        <f t="shared" si="18"/>
        <v>0</v>
      </c>
      <c r="X46" s="1" t="str">
        <f t="shared" ca="1" si="19"/>
        <v/>
      </c>
    </row>
    <row r="47" spans="10:24" ht="13.75" customHeight="1" x14ac:dyDescent="0.2">
      <c r="J47" s="11" t="str">
        <f t="shared" ca="1" si="10"/>
        <v/>
      </c>
      <c r="M47" s="19"/>
      <c r="N47" s="18" t="str">
        <f t="shared" ca="1" si="11"/>
        <v/>
      </c>
      <c r="P47" s="1">
        <f t="shared" si="12"/>
        <v>0</v>
      </c>
      <c r="Q47" s="1">
        <f t="shared" ca="1" si="20"/>
        <v>0</v>
      </c>
      <c r="R47" s="1">
        <f t="shared" si="14"/>
        <v>0</v>
      </c>
      <c r="S47" s="1">
        <f t="shared" ca="1" si="15"/>
        <v>0</v>
      </c>
      <c r="T47" s="1" t="str">
        <f>IF(H47="","",VLOOKUP(H47,'Соль SKU'!$A$1:$B$150,2,0))</f>
        <v/>
      </c>
      <c r="U47" s="1">
        <f t="shared" si="16"/>
        <v>9.4117647058823533</v>
      </c>
      <c r="V47" s="1">
        <f t="shared" si="17"/>
        <v>0</v>
      </c>
      <c r="W47" s="1">
        <f t="shared" si="18"/>
        <v>0</v>
      </c>
      <c r="X47" s="1" t="str">
        <f t="shared" ca="1" si="19"/>
        <v/>
      </c>
    </row>
    <row r="48" spans="10:24" ht="13.75" customHeight="1" x14ac:dyDescent="0.2">
      <c r="J48" s="11" t="str">
        <f t="shared" ca="1" si="10"/>
        <v/>
      </c>
      <c r="M48" s="19"/>
      <c r="N48" s="18" t="str">
        <f t="shared" ca="1" si="11"/>
        <v/>
      </c>
      <c r="P48" s="1">
        <f t="shared" si="12"/>
        <v>0</v>
      </c>
      <c r="Q48" s="1">
        <f t="shared" ca="1" si="20"/>
        <v>0</v>
      </c>
      <c r="R48" s="1">
        <f t="shared" si="14"/>
        <v>0</v>
      </c>
      <c r="S48" s="1">
        <f t="shared" ca="1" si="15"/>
        <v>0</v>
      </c>
      <c r="T48" s="1" t="str">
        <f>IF(H48="","",VLOOKUP(H48,'Соль SKU'!$A$1:$B$150,2,0))</f>
        <v/>
      </c>
      <c r="U48" s="1">
        <f t="shared" si="16"/>
        <v>9.4117647058823533</v>
      </c>
      <c r="V48" s="1">
        <f t="shared" si="17"/>
        <v>0</v>
      </c>
      <c r="W48" s="1">
        <f t="shared" si="18"/>
        <v>0</v>
      </c>
      <c r="X48" s="1" t="str">
        <f t="shared" ca="1" si="19"/>
        <v/>
      </c>
    </row>
    <row r="49" spans="10:24" ht="13.75" customHeight="1" x14ac:dyDescent="0.2">
      <c r="J49" s="11" t="str">
        <f t="shared" ca="1" si="10"/>
        <v/>
      </c>
      <c r="M49" s="19"/>
      <c r="N49" s="18" t="str">
        <f t="shared" ca="1" si="11"/>
        <v/>
      </c>
      <c r="P49" s="1">
        <f t="shared" si="12"/>
        <v>0</v>
      </c>
      <c r="Q49" s="1">
        <f t="shared" ca="1" si="20"/>
        <v>0</v>
      </c>
      <c r="R49" s="1">
        <f t="shared" si="14"/>
        <v>0</v>
      </c>
      <c r="S49" s="1">
        <f t="shared" ca="1" si="15"/>
        <v>0</v>
      </c>
      <c r="T49" s="1" t="str">
        <f>IF(H49="","",VLOOKUP(H49,'Соль SKU'!$A$1:$B$150,2,0))</f>
        <v/>
      </c>
      <c r="U49" s="1">
        <f t="shared" si="16"/>
        <v>9.4117647058823533</v>
      </c>
      <c r="V49" s="1">
        <f t="shared" si="17"/>
        <v>0</v>
      </c>
      <c r="W49" s="1">
        <f t="shared" si="18"/>
        <v>0</v>
      </c>
      <c r="X49" s="1" t="str">
        <f t="shared" ca="1" si="19"/>
        <v/>
      </c>
    </row>
    <row r="50" spans="10:24" ht="13.75" customHeight="1" x14ac:dyDescent="0.2">
      <c r="J50" s="11" t="str">
        <f t="shared" ca="1" si="10"/>
        <v/>
      </c>
      <c r="M50" s="19"/>
      <c r="N50" s="18" t="str">
        <f t="shared" ca="1" si="11"/>
        <v/>
      </c>
      <c r="P50" s="1">
        <f t="shared" si="12"/>
        <v>0</v>
      </c>
      <c r="Q50" s="1">
        <f t="shared" ca="1" si="20"/>
        <v>0</v>
      </c>
      <c r="R50" s="1">
        <f t="shared" si="14"/>
        <v>0</v>
      </c>
      <c r="S50" s="1">
        <f t="shared" ca="1" si="15"/>
        <v>0</v>
      </c>
      <c r="T50" s="1" t="str">
        <f>IF(H50="","",VLOOKUP(H50,'Соль SKU'!$A$1:$B$150,2,0))</f>
        <v/>
      </c>
      <c r="U50" s="1">
        <f t="shared" si="16"/>
        <v>9.4117647058823533</v>
      </c>
      <c r="V50" s="1">
        <f t="shared" si="17"/>
        <v>0</v>
      </c>
      <c r="W50" s="1">
        <f t="shared" si="18"/>
        <v>0</v>
      </c>
      <c r="X50" s="1" t="str">
        <f t="shared" ca="1" si="19"/>
        <v/>
      </c>
    </row>
    <row r="51" spans="10:24" ht="13.75" customHeight="1" x14ac:dyDescent="0.2">
      <c r="J51" s="11" t="str">
        <f t="shared" ca="1" si="10"/>
        <v/>
      </c>
      <c r="M51" s="19"/>
      <c r="N51" s="18" t="str">
        <f t="shared" ca="1" si="11"/>
        <v/>
      </c>
      <c r="P51" s="1">
        <f t="shared" si="12"/>
        <v>0</v>
      </c>
      <c r="Q51" s="1">
        <f t="shared" ca="1" si="20"/>
        <v>0</v>
      </c>
      <c r="R51" s="1">
        <f t="shared" si="14"/>
        <v>0</v>
      </c>
      <c r="S51" s="1">
        <f t="shared" ca="1" si="15"/>
        <v>0</v>
      </c>
      <c r="T51" s="1" t="str">
        <f>IF(H51="","",VLOOKUP(H51,'Соль SKU'!$A$1:$B$150,2,0))</f>
        <v/>
      </c>
      <c r="U51" s="1">
        <f t="shared" si="16"/>
        <v>9.4117647058823533</v>
      </c>
      <c r="V51" s="1">
        <f t="shared" si="17"/>
        <v>0</v>
      </c>
      <c r="W51" s="1">
        <f t="shared" si="18"/>
        <v>0</v>
      </c>
      <c r="X51" s="1" t="str">
        <f t="shared" ca="1" si="19"/>
        <v/>
      </c>
    </row>
    <row r="52" spans="10:24" ht="13.75" customHeight="1" x14ac:dyDescent="0.2">
      <c r="J52" s="11" t="str">
        <f t="shared" ca="1" si="10"/>
        <v/>
      </c>
      <c r="M52" s="19"/>
      <c r="N52" s="18" t="str">
        <f t="shared" ca="1" si="11"/>
        <v/>
      </c>
      <c r="P52" s="1">
        <f t="shared" si="12"/>
        <v>0</v>
      </c>
      <c r="Q52" s="1">
        <f t="shared" ca="1" si="20"/>
        <v>0</v>
      </c>
      <c r="R52" s="1">
        <f t="shared" si="14"/>
        <v>0</v>
      </c>
      <c r="S52" s="1">
        <f t="shared" ca="1" si="15"/>
        <v>0</v>
      </c>
      <c r="T52" s="1" t="str">
        <f>IF(H52="","",VLOOKUP(H52,'Соль SKU'!$A$1:$B$150,2,0))</f>
        <v/>
      </c>
      <c r="U52" s="1">
        <f t="shared" si="16"/>
        <v>9.4117647058823533</v>
      </c>
      <c r="V52" s="1">
        <f t="shared" si="17"/>
        <v>0</v>
      </c>
      <c r="W52" s="1">
        <f t="shared" si="18"/>
        <v>0</v>
      </c>
      <c r="X52" s="1" t="str">
        <f t="shared" ca="1" si="19"/>
        <v/>
      </c>
    </row>
    <row r="53" spans="10:24" ht="13.75" customHeight="1" x14ac:dyDescent="0.2">
      <c r="J53" s="11" t="str">
        <f t="shared" ca="1" si="10"/>
        <v/>
      </c>
      <c r="M53" s="19"/>
      <c r="N53" s="18" t="str">
        <f t="shared" ca="1" si="11"/>
        <v/>
      </c>
      <c r="P53" s="1">
        <f t="shared" si="12"/>
        <v>0</v>
      </c>
      <c r="Q53" s="1">
        <f t="shared" ca="1" si="20"/>
        <v>0</v>
      </c>
      <c r="R53" s="1">
        <f t="shared" si="14"/>
        <v>0</v>
      </c>
      <c r="S53" s="1">
        <f t="shared" ca="1" si="15"/>
        <v>0</v>
      </c>
      <c r="T53" s="1" t="str">
        <f>IF(H53="","",VLOOKUP(H53,'Соль SKU'!$A$1:$B$150,2,0))</f>
        <v/>
      </c>
      <c r="U53" s="1">
        <f t="shared" si="16"/>
        <v>9.4117647058823533</v>
      </c>
      <c r="V53" s="1">
        <f t="shared" si="17"/>
        <v>0</v>
      </c>
      <c r="W53" s="1">
        <f t="shared" si="18"/>
        <v>0</v>
      </c>
      <c r="X53" s="1" t="str">
        <f t="shared" ca="1" si="19"/>
        <v/>
      </c>
    </row>
    <row r="54" spans="10:24" ht="13.75" customHeight="1" x14ac:dyDescent="0.2">
      <c r="J54" s="11" t="str">
        <f t="shared" ca="1" si="10"/>
        <v/>
      </c>
      <c r="M54" s="19"/>
      <c r="N54" s="18" t="str">
        <f t="shared" ca="1" si="11"/>
        <v/>
      </c>
      <c r="P54" s="1">
        <f t="shared" si="12"/>
        <v>0</v>
      </c>
      <c r="Q54" s="1">
        <f t="shared" ca="1" si="20"/>
        <v>0</v>
      </c>
      <c r="R54" s="1">
        <f t="shared" si="14"/>
        <v>0</v>
      </c>
      <c r="S54" s="1">
        <f t="shared" ca="1" si="15"/>
        <v>0</v>
      </c>
      <c r="T54" s="1" t="str">
        <f>IF(H54="","",VLOOKUP(H54,'Соль SKU'!$A$1:$B$150,2,0))</f>
        <v/>
      </c>
      <c r="U54" s="1">
        <f t="shared" si="16"/>
        <v>9.4117647058823533</v>
      </c>
      <c r="V54" s="1">
        <f t="shared" si="17"/>
        <v>0</v>
      </c>
      <c r="W54" s="1">
        <f t="shared" si="18"/>
        <v>0</v>
      </c>
      <c r="X54" s="1" t="str">
        <f t="shared" ca="1" si="19"/>
        <v/>
      </c>
    </row>
    <row r="55" spans="10:24" ht="13.75" customHeight="1" x14ac:dyDescent="0.2">
      <c r="J55" s="11" t="str">
        <f t="shared" ca="1" si="10"/>
        <v/>
      </c>
      <c r="M55" s="19"/>
      <c r="N55" s="18" t="str">
        <f t="shared" ca="1" si="11"/>
        <v/>
      </c>
      <c r="P55" s="1">
        <f t="shared" si="12"/>
        <v>0</v>
      </c>
      <c r="Q55" s="1">
        <f t="shared" ca="1" si="20"/>
        <v>0</v>
      </c>
      <c r="R55" s="1">
        <f t="shared" si="14"/>
        <v>0</v>
      </c>
      <c r="S55" s="1">
        <f t="shared" ca="1" si="15"/>
        <v>0</v>
      </c>
      <c r="T55" s="1" t="str">
        <f>IF(H55="","",VLOOKUP(H55,'Соль SKU'!$A$1:$B$150,2,0))</f>
        <v/>
      </c>
      <c r="U55" s="1">
        <f t="shared" si="16"/>
        <v>9.4117647058823533</v>
      </c>
      <c r="V55" s="1">
        <f t="shared" si="17"/>
        <v>0</v>
      </c>
      <c r="W55" s="1">
        <f t="shared" si="18"/>
        <v>0</v>
      </c>
      <c r="X55" s="1" t="str">
        <f t="shared" ca="1" si="19"/>
        <v/>
      </c>
    </row>
    <row r="56" spans="10:24" ht="13.75" customHeight="1" x14ac:dyDescent="0.2">
      <c r="J56" s="11" t="str">
        <f t="shared" ca="1" si="10"/>
        <v/>
      </c>
      <c r="M56" s="19"/>
      <c r="N56" s="18" t="str">
        <f t="shared" ca="1" si="11"/>
        <v/>
      </c>
      <c r="P56" s="1">
        <f t="shared" si="12"/>
        <v>0</v>
      </c>
      <c r="Q56" s="1">
        <f t="shared" ca="1" si="20"/>
        <v>0</v>
      </c>
      <c r="R56" s="1">
        <f t="shared" si="14"/>
        <v>0</v>
      </c>
      <c r="S56" s="1">
        <f t="shared" ca="1" si="15"/>
        <v>0</v>
      </c>
      <c r="T56" s="1" t="str">
        <f>IF(H56="","",VLOOKUP(H56,'Соль SKU'!$A$1:$B$150,2,0))</f>
        <v/>
      </c>
      <c r="U56" s="1">
        <f t="shared" si="16"/>
        <v>9.4117647058823533</v>
      </c>
      <c r="V56" s="1">
        <f t="shared" si="17"/>
        <v>0</v>
      </c>
      <c r="W56" s="1">
        <f t="shared" si="18"/>
        <v>0</v>
      </c>
      <c r="X56" s="1" t="str">
        <f t="shared" ca="1" si="19"/>
        <v/>
      </c>
    </row>
    <row r="57" spans="10:24" ht="13.75" customHeight="1" x14ac:dyDescent="0.2">
      <c r="J57" s="11" t="str">
        <f t="shared" ca="1" si="10"/>
        <v/>
      </c>
      <c r="M57" s="19"/>
      <c r="N57" s="18" t="str">
        <f t="shared" ca="1" si="11"/>
        <v/>
      </c>
      <c r="P57" s="1">
        <f t="shared" si="12"/>
        <v>0</v>
      </c>
      <c r="Q57" s="1">
        <f t="shared" ca="1" si="20"/>
        <v>0</v>
      </c>
      <c r="R57" s="1">
        <f t="shared" si="14"/>
        <v>0</v>
      </c>
      <c r="S57" s="1">
        <f t="shared" ca="1" si="15"/>
        <v>0</v>
      </c>
      <c r="T57" s="1" t="str">
        <f>IF(H57="","",VLOOKUP(H57,'Соль SKU'!$A$1:$B$150,2,0))</f>
        <v/>
      </c>
      <c r="U57" s="1">
        <f t="shared" si="16"/>
        <v>9.4117647058823533</v>
      </c>
      <c r="V57" s="1">
        <f t="shared" si="17"/>
        <v>0</v>
      </c>
      <c r="W57" s="1">
        <f t="shared" si="18"/>
        <v>0</v>
      </c>
      <c r="X57" s="1" t="str">
        <f t="shared" ca="1" si="19"/>
        <v/>
      </c>
    </row>
    <row r="58" spans="10:24" ht="13.75" customHeight="1" x14ac:dyDescent="0.2">
      <c r="J58" s="11" t="str">
        <f t="shared" ref="J58:J82" ca="1" si="21">IF(M58="", IF(O58="","",X58+(INDIRECT("S" &amp; ROW() - 1) - S58)),IF(O58="", "", INDIRECT("S" &amp; ROW() - 1) - S58))</f>
        <v/>
      </c>
      <c r="M58" s="19"/>
      <c r="N58" s="18" t="str">
        <f t="shared" ref="N58:N82" ca="1" si="22">IF(M58="", IF(X58=0, "", X58), IF(V58 = "", "", IF(V58/U58 = 0, "", V58/U58)))</f>
        <v/>
      </c>
      <c r="P58" s="1">
        <f t="shared" ref="P58:P82" si="23">IF(O58 = "-", -W58,I58)</f>
        <v>0</v>
      </c>
      <c r="Q58" s="1">
        <f t="shared" ca="1" si="20"/>
        <v>0</v>
      </c>
      <c r="R58" s="1">
        <f t="shared" ref="R58:R82" si="24">IF(O58="-",1,0)</f>
        <v>0</v>
      </c>
      <c r="S58" s="1">
        <f t="shared" ref="S58:S82" ca="1" si="25">IF(Q58 = 0, INDIRECT("S" &amp; ROW() - 1), Q58)</f>
        <v>0</v>
      </c>
      <c r="T58" s="1" t="str">
        <f>IF(H58="","",VLOOKUP(H58,'Соль SKU'!$A$1:$B$150,2,0))</f>
        <v/>
      </c>
      <c r="U58" s="1">
        <f t="shared" ref="U58:U82" si="26">8000/850</f>
        <v>9.4117647058823533</v>
      </c>
      <c r="V58" s="1">
        <f t="shared" ref="V58:V82" si="27"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>0</v>
      </c>
      <c r="W58" s="1">
        <f t="shared" ref="W58:W82" si="28">IF(V58 = "", "", V58/U58)</f>
        <v>0</v>
      </c>
      <c r="X58" s="1" t="str">
        <f t="shared" ref="X58:X82" ca="1" si="29">IF(O58="", "", MAX(ROUND(-(INDIRECT("S" &amp; ROW() - 1) - S58)/850, 0), 1) * 850)</f>
        <v/>
      </c>
    </row>
    <row r="59" spans="10:24" ht="13.75" customHeight="1" x14ac:dyDescent="0.2">
      <c r="J59" s="11" t="str">
        <f t="shared" ca="1" si="21"/>
        <v/>
      </c>
      <c r="M59" s="19"/>
      <c r="N59" s="18" t="str">
        <f t="shared" ca="1" si="22"/>
        <v/>
      </c>
      <c r="P59" s="1">
        <f t="shared" si="23"/>
        <v>0</v>
      </c>
      <c r="Q59" s="1">
        <f t="shared" ca="1" si="20"/>
        <v>0</v>
      </c>
      <c r="R59" s="1">
        <f t="shared" si="24"/>
        <v>0</v>
      </c>
      <c r="S59" s="1">
        <f t="shared" ca="1" si="25"/>
        <v>0</v>
      </c>
      <c r="T59" s="1" t="str">
        <f>IF(H59="","",VLOOKUP(H59,'Соль SKU'!$A$1:$B$150,2,0))</f>
        <v/>
      </c>
      <c r="U59" s="1">
        <f t="shared" si="26"/>
        <v>9.4117647058823533</v>
      </c>
      <c r="V59" s="1">
        <f t="shared" si="27"/>
        <v>0</v>
      </c>
      <c r="W59" s="1">
        <f t="shared" si="28"/>
        <v>0</v>
      </c>
      <c r="X59" s="1" t="str">
        <f t="shared" ca="1" si="29"/>
        <v/>
      </c>
    </row>
    <row r="60" spans="10:24" ht="13.75" customHeight="1" x14ac:dyDescent="0.2">
      <c r="J60" s="11" t="str">
        <f t="shared" ca="1" si="21"/>
        <v/>
      </c>
      <c r="M60" s="19"/>
      <c r="N60" s="18" t="str">
        <f t="shared" ca="1" si="22"/>
        <v/>
      </c>
      <c r="P60" s="1">
        <f t="shared" si="23"/>
        <v>0</v>
      </c>
      <c r="Q60" s="1">
        <f t="shared" ref="Q60:Q82" ca="1" si="30">IF(O60 = "-", SUM(INDIRECT(ADDRESS(2,COLUMN(P60)) &amp; ":" &amp; ADDRESS(ROW(),COLUMN(P60)))), 0)</f>
        <v>0</v>
      </c>
      <c r="R60" s="1">
        <f t="shared" si="24"/>
        <v>0</v>
      </c>
      <c r="S60" s="1">
        <f t="shared" ca="1" si="25"/>
        <v>0</v>
      </c>
      <c r="T60" s="1" t="str">
        <f>IF(H60="","",VLOOKUP(H60,'Соль SKU'!$A$1:$B$150,2,0))</f>
        <v/>
      </c>
      <c r="U60" s="1">
        <f t="shared" si="26"/>
        <v>9.4117647058823533</v>
      </c>
      <c r="V60" s="1">
        <f t="shared" si="27"/>
        <v>0</v>
      </c>
      <c r="W60" s="1">
        <f t="shared" si="28"/>
        <v>0</v>
      </c>
      <c r="X60" s="1" t="str">
        <f t="shared" ca="1" si="29"/>
        <v/>
      </c>
    </row>
    <row r="61" spans="10:24" ht="13.75" customHeight="1" x14ac:dyDescent="0.2">
      <c r="J61" s="11" t="str">
        <f t="shared" ca="1" si="21"/>
        <v/>
      </c>
      <c r="M61" s="19"/>
      <c r="N61" s="18" t="str">
        <f t="shared" ca="1" si="22"/>
        <v/>
      </c>
      <c r="P61" s="1">
        <f t="shared" si="23"/>
        <v>0</v>
      </c>
      <c r="Q61" s="1">
        <f t="shared" ca="1" si="30"/>
        <v>0</v>
      </c>
      <c r="R61" s="1">
        <f t="shared" si="24"/>
        <v>0</v>
      </c>
      <c r="S61" s="1">
        <f t="shared" ca="1" si="25"/>
        <v>0</v>
      </c>
      <c r="T61" s="1" t="str">
        <f>IF(H61="","",VLOOKUP(H61,'Соль SKU'!$A$1:$B$150,2,0))</f>
        <v/>
      </c>
      <c r="U61" s="1">
        <f t="shared" si="26"/>
        <v>9.4117647058823533</v>
      </c>
      <c r="V61" s="1">
        <f t="shared" si="27"/>
        <v>0</v>
      </c>
      <c r="W61" s="1">
        <f t="shared" si="28"/>
        <v>0</v>
      </c>
      <c r="X61" s="1" t="str">
        <f t="shared" ca="1" si="29"/>
        <v/>
      </c>
    </row>
    <row r="62" spans="10:24" ht="13.75" customHeight="1" x14ac:dyDescent="0.2">
      <c r="J62" s="11" t="str">
        <f t="shared" ca="1" si="21"/>
        <v/>
      </c>
      <c r="M62" s="19"/>
      <c r="N62" s="18" t="str">
        <f t="shared" ca="1" si="22"/>
        <v/>
      </c>
      <c r="P62" s="1">
        <f t="shared" si="23"/>
        <v>0</v>
      </c>
      <c r="Q62" s="1">
        <f t="shared" ca="1" si="30"/>
        <v>0</v>
      </c>
      <c r="R62" s="1">
        <f t="shared" si="24"/>
        <v>0</v>
      </c>
      <c r="S62" s="1">
        <f t="shared" ca="1" si="25"/>
        <v>0</v>
      </c>
      <c r="T62" s="1" t="str">
        <f>IF(H62="","",VLOOKUP(H62,'Соль SKU'!$A$1:$B$150,2,0))</f>
        <v/>
      </c>
      <c r="U62" s="1">
        <f t="shared" si="26"/>
        <v>9.4117647058823533</v>
      </c>
      <c r="V62" s="1">
        <f t="shared" si="27"/>
        <v>0</v>
      </c>
      <c r="W62" s="1">
        <f t="shared" si="28"/>
        <v>0</v>
      </c>
      <c r="X62" s="1" t="str">
        <f t="shared" ca="1" si="29"/>
        <v/>
      </c>
    </row>
    <row r="63" spans="10:24" ht="13.75" customHeight="1" x14ac:dyDescent="0.2">
      <c r="J63" s="11" t="str">
        <f t="shared" ca="1" si="21"/>
        <v/>
      </c>
      <c r="M63" s="19"/>
      <c r="N63" s="18" t="str">
        <f t="shared" ca="1" si="22"/>
        <v/>
      </c>
      <c r="P63" s="1">
        <f t="shared" si="23"/>
        <v>0</v>
      </c>
      <c r="Q63" s="1">
        <f t="shared" ca="1" si="30"/>
        <v>0</v>
      </c>
      <c r="R63" s="1">
        <f t="shared" si="24"/>
        <v>0</v>
      </c>
      <c r="S63" s="1">
        <f t="shared" ca="1" si="25"/>
        <v>0</v>
      </c>
      <c r="T63" s="1" t="str">
        <f>IF(H63="","",VLOOKUP(H63,'Соль SKU'!$A$1:$B$150,2,0))</f>
        <v/>
      </c>
      <c r="U63" s="1">
        <f t="shared" si="26"/>
        <v>9.4117647058823533</v>
      </c>
      <c r="V63" s="1">
        <f t="shared" si="27"/>
        <v>0</v>
      </c>
      <c r="W63" s="1">
        <f t="shared" si="28"/>
        <v>0</v>
      </c>
      <c r="X63" s="1" t="str">
        <f t="shared" ca="1" si="29"/>
        <v/>
      </c>
    </row>
    <row r="64" spans="10:24" ht="13.75" customHeight="1" x14ac:dyDescent="0.2">
      <c r="J64" s="11" t="str">
        <f t="shared" ca="1" si="21"/>
        <v/>
      </c>
      <c r="M64" s="19"/>
      <c r="N64" s="18" t="str">
        <f t="shared" ca="1" si="22"/>
        <v/>
      </c>
      <c r="P64" s="1">
        <f t="shared" si="23"/>
        <v>0</v>
      </c>
      <c r="Q64" s="1">
        <f t="shared" ca="1" si="30"/>
        <v>0</v>
      </c>
      <c r="R64" s="1">
        <f t="shared" si="24"/>
        <v>0</v>
      </c>
      <c r="S64" s="1">
        <f t="shared" ca="1" si="25"/>
        <v>0</v>
      </c>
      <c r="T64" s="1" t="str">
        <f>IF(H64="","",VLOOKUP(H64,'Соль SKU'!$A$1:$B$150,2,0))</f>
        <v/>
      </c>
      <c r="U64" s="1">
        <f t="shared" si="26"/>
        <v>9.4117647058823533</v>
      </c>
      <c r="V64" s="1">
        <f t="shared" si="27"/>
        <v>0</v>
      </c>
      <c r="W64" s="1">
        <f t="shared" si="28"/>
        <v>0</v>
      </c>
      <c r="X64" s="1" t="str">
        <f t="shared" ca="1" si="29"/>
        <v/>
      </c>
    </row>
    <row r="65" spans="10:24" ht="13.75" customHeight="1" x14ac:dyDescent="0.2">
      <c r="J65" s="11" t="str">
        <f t="shared" ca="1" si="21"/>
        <v/>
      </c>
      <c r="M65" s="19"/>
      <c r="N65" s="18" t="str">
        <f t="shared" ca="1" si="22"/>
        <v/>
      </c>
      <c r="P65" s="1">
        <f t="shared" si="23"/>
        <v>0</v>
      </c>
      <c r="Q65" s="1">
        <f t="shared" ca="1" si="30"/>
        <v>0</v>
      </c>
      <c r="R65" s="1">
        <f t="shared" si="24"/>
        <v>0</v>
      </c>
      <c r="S65" s="1">
        <f t="shared" ca="1" si="25"/>
        <v>0</v>
      </c>
      <c r="T65" s="1" t="str">
        <f>IF(H65="","",VLOOKUP(H65,'Соль SKU'!$A$1:$B$150,2,0))</f>
        <v/>
      </c>
      <c r="U65" s="1">
        <f t="shared" si="26"/>
        <v>9.4117647058823533</v>
      </c>
      <c r="V65" s="1">
        <f t="shared" si="27"/>
        <v>0</v>
      </c>
      <c r="W65" s="1">
        <f t="shared" si="28"/>
        <v>0</v>
      </c>
      <c r="X65" s="1" t="str">
        <f t="shared" ca="1" si="29"/>
        <v/>
      </c>
    </row>
    <row r="66" spans="10:24" ht="13.75" customHeight="1" x14ac:dyDescent="0.2">
      <c r="J66" s="11" t="str">
        <f t="shared" ca="1" si="21"/>
        <v/>
      </c>
      <c r="M66" s="19"/>
      <c r="N66" s="18" t="str">
        <f t="shared" ca="1" si="22"/>
        <v/>
      </c>
      <c r="P66" s="1">
        <f t="shared" si="23"/>
        <v>0</v>
      </c>
      <c r="Q66" s="1">
        <f t="shared" ca="1" si="30"/>
        <v>0</v>
      </c>
      <c r="R66" s="1">
        <f t="shared" si="24"/>
        <v>0</v>
      </c>
      <c r="S66" s="1">
        <f t="shared" ca="1" si="25"/>
        <v>0</v>
      </c>
      <c r="T66" s="1" t="str">
        <f>IF(H66="","",VLOOKUP(H66,'Соль SKU'!$A$1:$B$150,2,0))</f>
        <v/>
      </c>
      <c r="U66" s="1">
        <f t="shared" si="26"/>
        <v>9.4117647058823533</v>
      </c>
      <c r="V66" s="1">
        <f t="shared" si="27"/>
        <v>0</v>
      </c>
      <c r="W66" s="1">
        <f t="shared" si="28"/>
        <v>0</v>
      </c>
      <c r="X66" s="1" t="str">
        <f t="shared" ca="1" si="29"/>
        <v/>
      </c>
    </row>
    <row r="67" spans="10:24" ht="13.75" customHeight="1" x14ac:dyDescent="0.2">
      <c r="J67" s="11" t="str">
        <f t="shared" ca="1" si="21"/>
        <v/>
      </c>
      <c r="M67" s="19"/>
      <c r="N67" s="18" t="str">
        <f t="shared" ca="1" si="22"/>
        <v/>
      </c>
      <c r="P67" s="1">
        <f t="shared" si="23"/>
        <v>0</v>
      </c>
      <c r="Q67" s="1">
        <f t="shared" ca="1" si="30"/>
        <v>0</v>
      </c>
      <c r="R67" s="1">
        <f t="shared" si="24"/>
        <v>0</v>
      </c>
      <c r="S67" s="1">
        <f t="shared" ca="1" si="25"/>
        <v>0</v>
      </c>
      <c r="T67" s="1" t="str">
        <f>IF(H67="","",VLOOKUP(H67,'Соль SKU'!$A$1:$B$150,2,0))</f>
        <v/>
      </c>
      <c r="U67" s="1">
        <f t="shared" si="26"/>
        <v>9.4117647058823533</v>
      </c>
      <c r="V67" s="1">
        <f t="shared" si="27"/>
        <v>0</v>
      </c>
      <c r="W67" s="1">
        <f t="shared" si="28"/>
        <v>0</v>
      </c>
      <c r="X67" s="1" t="str">
        <f t="shared" ca="1" si="29"/>
        <v/>
      </c>
    </row>
    <row r="68" spans="10:24" ht="13.75" customHeight="1" x14ac:dyDescent="0.2">
      <c r="J68" s="11" t="str">
        <f t="shared" ca="1" si="21"/>
        <v/>
      </c>
      <c r="M68" s="19"/>
      <c r="N68" s="18" t="str">
        <f t="shared" ca="1" si="22"/>
        <v/>
      </c>
      <c r="P68" s="1">
        <f t="shared" si="23"/>
        <v>0</v>
      </c>
      <c r="Q68" s="1">
        <f t="shared" ca="1" si="30"/>
        <v>0</v>
      </c>
      <c r="R68" s="1">
        <f t="shared" si="24"/>
        <v>0</v>
      </c>
      <c r="S68" s="1">
        <f t="shared" ca="1" si="25"/>
        <v>0</v>
      </c>
      <c r="T68" s="1" t="str">
        <f>IF(H68="","",VLOOKUP(H68,'Соль SKU'!$A$1:$B$150,2,0))</f>
        <v/>
      </c>
      <c r="U68" s="1">
        <f t="shared" si="26"/>
        <v>9.4117647058823533</v>
      </c>
      <c r="V68" s="1">
        <f t="shared" si="27"/>
        <v>0</v>
      </c>
      <c r="W68" s="1">
        <f t="shared" si="28"/>
        <v>0</v>
      </c>
      <c r="X68" s="1" t="str">
        <f t="shared" ca="1" si="29"/>
        <v/>
      </c>
    </row>
    <row r="69" spans="10:24" ht="13.75" customHeight="1" x14ac:dyDescent="0.2">
      <c r="J69" s="11" t="str">
        <f t="shared" ca="1" si="21"/>
        <v/>
      </c>
      <c r="M69" s="19"/>
      <c r="N69" s="18" t="str">
        <f t="shared" ca="1" si="22"/>
        <v/>
      </c>
      <c r="P69" s="1">
        <f t="shared" si="23"/>
        <v>0</v>
      </c>
      <c r="Q69" s="1">
        <f t="shared" ca="1" si="30"/>
        <v>0</v>
      </c>
      <c r="R69" s="1">
        <f t="shared" si="24"/>
        <v>0</v>
      </c>
      <c r="S69" s="1">
        <f t="shared" ca="1" si="25"/>
        <v>0</v>
      </c>
      <c r="T69" s="1" t="str">
        <f>IF(H69="","",VLOOKUP(H69,'Соль SKU'!$A$1:$B$150,2,0))</f>
        <v/>
      </c>
      <c r="U69" s="1">
        <f t="shared" si="26"/>
        <v>9.4117647058823533</v>
      </c>
      <c r="V69" s="1">
        <f t="shared" si="27"/>
        <v>0</v>
      </c>
      <c r="W69" s="1">
        <f t="shared" si="28"/>
        <v>0</v>
      </c>
      <c r="X69" s="1" t="str">
        <f t="shared" ca="1" si="29"/>
        <v/>
      </c>
    </row>
    <row r="70" spans="10:24" ht="13.75" customHeight="1" x14ac:dyDescent="0.2">
      <c r="J70" s="11" t="str">
        <f t="shared" ca="1" si="21"/>
        <v/>
      </c>
      <c r="M70" s="19"/>
      <c r="N70" s="18" t="str">
        <f t="shared" ca="1" si="22"/>
        <v/>
      </c>
      <c r="P70" s="1">
        <f t="shared" si="23"/>
        <v>0</v>
      </c>
      <c r="Q70" s="1">
        <f t="shared" ca="1" si="30"/>
        <v>0</v>
      </c>
      <c r="R70" s="1">
        <f t="shared" si="24"/>
        <v>0</v>
      </c>
      <c r="S70" s="1">
        <f t="shared" ca="1" si="25"/>
        <v>0</v>
      </c>
      <c r="T70" s="1" t="str">
        <f>IF(H70="","",VLOOKUP(H70,'Соль SKU'!$A$1:$B$150,2,0))</f>
        <v/>
      </c>
      <c r="U70" s="1">
        <f t="shared" si="26"/>
        <v>9.4117647058823533</v>
      </c>
      <c r="V70" s="1">
        <f t="shared" si="27"/>
        <v>0</v>
      </c>
      <c r="W70" s="1">
        <f t="shared" si="28"/>
        <v>0</v>
      </c>
      <c r="X70" s="1" t="str">
        <f t="shared" ca="1" si="29"/>
        <v/>
      </c>
    </row>
    <row r="71" spans="10:24" ht="13.75" customHeight="1" x14ac:dyDescent="0.2">
      <c r="J71" s="11" t="str">
        <f t="shared" ca="1" si="21"/>
        <v/>
      </c>
      <c r="M71" s="19"/>
      <c r="N71" s="18" t="str">
        <f t="shared" ca="1" si="22"/>
        <v/>
      </c>
      <c r="P71" s="1">
        <f t="shared" si="23"/>
        <v>0</v>
      </c>
      <c r="Q71" s="1">
        <f t="shared" ca="1" si="30"/>
        <v>0</v>
      </c>
      <c r="R71" s="1">
        <f t="shared" si="24"/>
        <v>0</v>
      </c>
      <c r="S71" s="1">
        <f t="shared" ca="1" si="25"/>
        <v>0</v>
      </c>
      <c r="T71" s="1" t="str">
        <f>IF(H71="","",VLOOKUP(H71,'Соль SKU'!$A$1:$B$150,2,0))</f>
        <v/>
      </c>
      <c r="U71" s="1">
        <f t="shared" si="26"/>
        <v>9.4117647058823533</v>
      </c>
      <c r="V71" s="1">
        <f t="shared" si="27"/>
        <v>0</v>
      </c>
      <c r="W71" s="1">
        <f t="shared" si="28"/>
        <v>0</v>
      </c>
      <c r="X71" s="1" t="str">
        <f t="shared" ca="1" si="29"/>
        <v/>
      </c>
    </row>
    <row r="72" spans="10:24" ht="13.75" customHeight="1" x14ac:dyDescent="0.2">
      <c r="J72" s="11" t="str">
        <f t="shared" ca="1" si="21"/>
        <v/>
      </c>
      <c r="M72" s="19"/>
      <c r="N72" s="18" t="str">
        <f t="shared" ca="1" si="22"/>
        <v/>
      </c>
      <c r="P72" s="1">
        <f t="shared" si="23"/>
        <v>0</v>
      </c>
      <c r="Q72" s="1">
        <f t="shared" ca="1" si="30"/>
        <v>0</v>
      </c>
      <c r="R72" s="1">
        <f t="shared" si="24"/>
        <v>0</v>
      </c>
      <c r="S72" s="1">
        <f t="shared" ca="1" si="25"/>
        <v>0</v>
      </c>
      <c r="T72" s="1" t="str">
        <f>IF(H72="","",VLOOKUP(H72,'Соль SKU'!$A$1:$B$150,2,0))</f>
        <v/>
      </c>
      <c r="U72" s="1">
        <f t="shared" si="26"/>
        <v>9.4117647058823533</v>
      </c>
      <c r="V72" s="1">
        <f t="shared" si="27"/>
        <v>0</v>
      </c>
      <c r="W72" s="1">
        <f t="shared" si="28"/>
        <v>0</v>
      </c>
      <c r="X72" s="1" t="str">
        <f t="shared" ca="1" si="29"/>
        <v/>
      </c>
    </row>
    <row r="73" spans="10:24" ht="13.75" customHeight="1" x14ac:dyDescent="0.2">
      <c r="J73" s="11" t="str">
        <f t="shared" ca="1" si="21"/>
        <v/>
      </c>
      <c r="M73" s="19"/>
      <c r="N73" s="18" t="str">
        <f t="shared" ca="1" si="22"/>
        <v/>
      </c>
      <c r="P73" s="1">
        <f t="shared" si="23"/>
        <v>0</v>
      </c>
      <c r="Q73" s="1">
        <f t="shared" ca="1" si="30"/>
        <v>0</v>
      </c>
      <c r="R73" s="1">
        <f t="shared" si="24"/>
        <v>0</v>
      </c>
      <c r="S73" s="1">
        <f t="shared" ca="1" si="25"/>
        <v>0</v>
      </c>
      <c r="T73" s="1" t="str">
        <f>IF(H73="","",VLOOKUP(H73,'Соль SKU'!$A$1:$B$150,2,0))</f>
        <v/>
      </c>
      <c r="U73" s="1">
        <f t="shared" si="26"/>
        <v>9.4117647058823533</v>
      </c>
      <c r="V73" s="1">
        <f t="shared" si="27"/>
        <v>0</v>
      </c>
      <c r="W73" s="1">
        <f t="shared" si="28"/>
        <v>0</v>
      </c>
      <c r="X73" s="1" t="str">
        <f t="shared" ca="1" si="29"/>
        <v/>
      </c>
    </row>
    <row r="74" spans="10:24" ht="13.75" customHeight="1" x14ac:dyDescent="0.2">
      <c r="J74" s="11" t="str">
        <f t="shared" ca="1" si="21"/>
        <v/>
      </c>
      <c r="M74" s="19"/>
      <c r="N74" s="18" t="str">
        <f t="shared" ca="1" si="22"/>
        <v/>
      </c>
      <c r="P74" s="1">
        <f t="shared" si="23"/>
        <v>0</v>
      </c>
      <c r="Q74" s="1">
        <f t="shared" ca="1" si="30"/>
        <v>0</v>
      </c>
      <c r="R74" s="1">
        <f t="shared" si="24"/>
        <v>0</v>
      </c>
      <c r="S74" s="1">
        <f t="shared" ca="1" si="25"/>
        <v>0</v>
      </c>
      <c r="T74" s="1" t="str">
        <f>IF(H74="","",VLOOKUP(H74,'Соль SKU'!$A$1:$B$150,2,0))</f>
        <v/>
      </c>
      <c r="U74" s="1">
        <f t="shared" si="26"/>
        <v>9.4117647058823533</v>
      </c>
      <c r="V74" s="1">
        <f t="shared" si="27"/>
        <v>0</v>
      </c>
      <c r="W74" s="1">
        <f t="shared" si="28"/>
        <v>0</v>
      </c>
      <c r="X74" s="1" t="str">
        <f t="shared" ca="1" si="29"/>
        <v/>
      </c>
    </row>
    <row r="75" spans="10:24" ht="13.75" customHeight="1" x14ac:dyDescent="0.2">
      <c r="J75" s="11" t="str">
        <f t="shared" ca="1" si="21"/>
        <v/>
      </c>
      <c r="M75" s="19"/>
      <c r="N75" s="18" t="str">
        <f t="shared" ca="1" si="22"/>
        <v/>
      </c>
      <c r="P75" s="1">
        <f t="shared" si="23"/>
        <v>0</v>
      </c>
      <c r="Q75" s="1">
        <f t="shared" ca="1" si="30"/>
        <v>0</v>
      </c>
      <c r="R75" s="1">
        <f t="shared" si="24"/>
        <v>0</v>
      </c>
      <c r="S75" s="1">
        <f t="shared" ca="1" si="25"/>
        <v>0</v>
      </c>
      <c r="T75" s="1" t="str">
        <f>IF(H75="","",VLOOKUP(H75,'Соль SKU'!$A$1:$B$150,2,0))</f>
        <v/>
      </c>
      <c r="U75" s="1">
        <f t="shared" si="26"/>
        <v>9.4117647058823533</v>
      </c>
      <c r="V75" s="1">
        <f t="shared" si="27"/>
        <v>0</v>
      </c>
      <c r="W75" s="1">
        <f t="shared" si="28"/>
        <v>0</v>
      </c>
      <c r="X75" s="1" t="str">
        <f t="shared" ca="1" si="29"/>
        <v/>
      </c>
    </row>
    <row r="76" spans="10:24" ht="13.75" customHeight="1" x14ac:dyDescent="0.2">
      <c r="J76" s="11" t="str">
        <f t="shared" ca="1" si="21"/>
        <v/>
      </c>
      <c r="M76" s="19"/>
      <c r="N76" s="18" t="str">
        <f t="shared" ca="1" si="22"/>
        <v/>
      </c>
      <c r="P76" s="1">
        <f t="shared" si="23"/>
        <v>0</v>
      </c>
      <c r="Q76" s="1">
        <f t="shared" ca="1" si="30"/>
        <v>0</v>
      </c>
      <c r="R76" s="1">
        <f t="shared" si="24"/>
        <v>0</v>
      </c>
      <c r="S76" s="1">
        <f t="shared" ca="1" si="25"/>
        <v>0</v>
      </c>
      <c r="T76" s="1" t="str">
        <f>IF(H76="","",VLOOKUP(H76,'Соль SKU'!$A$1:$B$150,2,0))</f>
        <v/>
      </c>
      <c r="U76" s="1">
        <f t="shared" si="26"/>
        <v>9.4117647058823533</v>
      </c>
      <c r="V76" s="1">
        <f t="shared" si="27"/>
        <v>0</v>
      </c>
      <c r="W76" s="1">
        <f t="shared" si="28"/>
        <v>0</v>
      </c>
      <c r="X76" s="1" t="str">
        <f t="shared" ca="1" si="29"/>
        <v/>
      </c>
    </row>
    <row r="77" spans="10:24" ht="13.75" customHeight="1" x14ac:dyDescent="0.2">
      <c r="J77" s="11" t="str">
        <f t="shared" ca="1" si="21"/>
        <v/>
      </c>
      <c r="M77" s="19"/>
      <c r="N77" s="18" t="str">
        <f t="shared" ca="1" si="22"/>
        <v/>
      </c>
      <c r="P77" s="1">
        <f t="shared" si="23"/>
        <v>0</v>
      </c>
      <c r="Q77" s="1">
        <f t="shared" ca="1" si="30"/>
        <v>0</v>
      </c>
      <c r="R77" s="1">
        <f t="shared" si="24"/>
        <v>0</v>
      </c>
      <c r="S77" s="1">
        <f t="shared" ca="1" si="25"/>
        <v>0</v>
      </c>
      <c r="T77" s="1" t="str">
        <f>IF(H77="","",VLOOKUP(H77,'Соль SKU'!$A$1:$B$150,2,0))</f>
        <v/>
      </c>
      <c r="U77" s="1">
        <f t="shared" si="26"/>
        <v>9.4117647058823533</v>
      </c>
      <c r="V77" s="1">
        <f t="shared" si="27"/>
        <v>0</v>
      </c>
      <c r="W77" s="1">
        <f t="shared" si="28"/>
        <v>0</v>
      </c>
      <c r="X77" s="1" t="str">
        <f t="shared" ca="1" si="29"/>
        <v/>
      </c>
    </row>
    <row r="78" spans="10:24" ht="13.75" customHeight="1" x14ac:dyDescent="0.2">
      <c r="J78" s="11" t="str">
        <f t="shared" ca="1" si="21"/>
        <v/>
      </c>
      <c r="M78" s="19"/>
      <c r="N78" s="18" t="str">
        <f t="shared" ca="1" si="22"/>
        <v/>
      </c>
      <c r="P78" s="1">
        <f t="shared" si="23"/>
        <v>0</v>
      </c>
      <c r="Q78" s="1">
        <f t="shared" ca="1" si="30"/>
        <v>0</v>
      </c>
      <c r="R78" s="1">
        <f t="shared" si="24"/>
        <v>0</v>
      </c>
      <c r="S78" s="1">
        <f t="shared" ca="1" si="25"/>
        <v>0</v>
      </c>
      <c r="T78" s="1" t="str">
        <f>IF(H78="","",VLOOKUP(H78,'Соль SKU'!$A$1:$B$150,2,0))</f>
        <v/>
      </c>
      <c r="U78" s="1">
        <f t="shared" si="26"/>
        <v>9.4117647058823533</v>
      </c>
      <c r="V78" s="1">
        <f t="shared" si="27"/>
        <v>0</v>
      </c>
      <c r="W78" s="1">
        <f t="shared" si="28"/>
        <v>0</v>
      </c>
      <c r="X78" s="1" t="str">
        <f t="shared" ca="1" si="29"/>
        <v/>
      </c>
    </row>
    <row r="79" spans="10:24" ht="13.75" customHeight="1" x14ac:dyDescent="0.2">
      <c r="J79" s="11" t="str">
        <f t="shared" ca="1" si="21"/>
        <v/>
      </c>
      <c r="M79" s="19"/>
      <c r="N79" s="18" t="str">
        <f t="shared" ca="1" si="22"/>
        <v/>
      </c>
      <c r="P79" s="1">
        <f t="shared" si="23"/>
        <v>0</v>
      </c>
      <c r="Q79" s="1">
        <f t="shared" ca="1" si="30"/>
        <v>0</v>
      </c>
      <c r="R79" s="1">
        <f t="shared" si="24"/>
        <v>0</v>
      </c>
      <c r="S79" s="1">
        <f t="shared" ca="1" si="25"/>
        <v>0</v>
      </c>
      <c r="T79" s="1" t="str">
        <f>IF(H79="","",VLOOKUP(H79,'Соль SKU'!$A$1:$B$150,2,0))</f>
        <v/>
      </c>
      <c r="U79" s="1">
        <f t="shared" si="26"/>
        <v>9.4117647058823533</v>
      </c>
      <c r="V79" s="1">
        <f t="shared" si="27"/>
        <v>0</v>
      </c>
      <c r="W79" s="1">
        <f t="shared" si="28"/>
        <v>0</v>
      </c>
      <c r="X79" s="1" t="str">
        <f t="shared" ca="1" si="29"/>
        <v/>
      </c>
    </row>
    <row r="80" spans="10:24" ht="13.75" customHeight="1" x14ac:dyDescent="0.2">
      <c r="J80" s="11" t="str">
        <f t="shared" ca="1" si="21"/>
        <v/>
      </c>
      <c r="M80" s="19"/>
      <c r="N80" s="18" t="str">
        <f t="shared" ca="1" si="22"/>
        <v/>
      </c>
      <c r="P80" s="1">
        <f t="shared" si="23"/>
        <v>0</v>
      </c>
      <c r="Q80" s="1">
        <f t="shared" ca="1" si="30"/>
        <v>0</v>
      </c>
      <c r="R80" s="1">
        <f t="shared" si="24"/>
        <v>0</v>
      </c>
      <c r="S80" s="1">
        <f t="shared" ca="1" si="25"/>
        <v>0</v>
      </c>
      <c r="T80" s="1" t="str">
        <f>IF(H80="","",VLOOKUP(H80,'Соль SKU'!$A$1:$B$150,2,0))</f>
        <v/>
      </c>
      <c r="U80" s="1">
        <f t="shared" si="26"/>
        <v>9.4117647058823533</v>
      </c>
      <c r="V80" s="1">
        <f t="shared" si="27"/>
        <v>0</v>
      </c>
      <c r="W80" s="1">
        <f t="shared" si="28"/>
        <v>0</v>
      </c>
      <c r="X80" s="1" t="str">
        <f t="shared" ca="1" si="29"/>
        <v/>
      </c>
    </row>
    <row r="81" spans="10:24" ht="13.75" customHeight="1" x14ac:dyDescent="0.2">
      <c r="J81" s="11" t="str">
        <f t="shared" ca="1" si="21"/>
        <v/>
      </c>
      <c r="M81" s="19"/>
      <c r="N81" s="18" t="str">
        <f t="shared" ca="1" si="22"/>
        <v/>
      </c>
      <c r="P81" s="1">
        <f t="shared" si="23"/>
        <v>0</v>
      </c>
      <c r="Q81" s="1">
        <f t="shared" ca="1" si="30"/>
        <v>0</v>
      </c>
      <c r="R81" s="1">
        <f t="shared" si="24"/>
        <v>0</v>
      </c>
      <c r="S81" s="1">
        <f t="shared" ca="1" si="25"/>
        <v>0</v>
      </c>
      <c r="T81" s="1" t="str">
        <f>IF(H81="","",VLOOKUP(H81,'Соль SKU'!$A$1:$B$150,2,0))</f>
        <v/>
      </c>
      <c r="U81" s="1">
        <f t="shared" si="26"/>
        <v>9.4117647058823533</v>
      </c>
      <c r="V81" s="1">
        <f t="shared" si="27"/>
        <v>0</v>
      </c>
      <c r="W81" s="1">
        <f t="shared" si="28"/>
        <v>0</v>
      </c>
      <c r="X81" s="1" t="str">
        <f t="shared" ca="1" si="29"/>
        <v/>
      </c>
    </row>
    <row r="82" spans="10:24" ht="13.75" customHeight="1" x14ac:dyDescent="0.2">
      <c r="J82" s="11" t="str">
        <f t="shared" ca="1" si="21"/>
        <v/>
      </c>
      <c r="M82" s="19"/>
      <c r="N82" s="18" t="str">
        <f t="shared" ca="1" si="22"/>
        <v/>
      </c>
      <c r="P82" s="1">
        <f t="shared" si="23"/>
        <v>0</v>
      </c>
      <c r="Q82" s="1">
        <f t="shared" ca="1" si="30"/>
        <v>0</v>
      </c>
      <c r="R82" s="1">
        <f t="shared" si="24"/>
        <v>0</v>
      </c>
      <c r="S82" s="1">
        <f t="shared" ca="1" si="25"/>
        <v>0</v>
      </c>
      <c r="T82" s="1" t="str">
        <f>IF(H82="","",VLOOKUP(H82,'Соль SKU'!$A$1:$B$150,2,0))</f>
        <v/>
      </c>
      <c r="U82" s="1">
        <f t="shared" si="26"/>
        <v>9.4117647058823533</v>
      </c>
      <c r="V82" s="1">
        <f t="shared" si="27"/>
        <v>0</v>
      </c>
      <c r="W82" s="1">
        <f t="shared" si="28"/>
        <v>0</v>
      </c>
      <c r="X82" s="1" t="str">
        <f t="shared" ca="1" si="29"/>
        <v/>
      </c>
    </row>
  </sheetData>
  <conditionalFormatting sqref="B2:B82">
    <cfRule type="expression" dxfId="5" priority="62">
      <formula>$B2&lt;&gt;$T2</formula>
    </cfRule>
  </conditionalFormatting>
  <conditionalFormatting sqref="J1:J1048576">
    <cfRule type="expression" dxfId="4" priority="64">
      <formula>IF(N1="",0, J1)  &lt; - 0.05* IF(N1="",0,N1)</formula>
    </cfRule>
    <cfRule type="expression" dxfId="3" priority="65">
      <formula>AND(IF(N1="",0, J1)  &gt;= - 0.05* IF(N1="",0,N1), IF(N1="",0, J1) &lt; 0)</formula>
    </cfRule>
    <cfRule type="expression" dxfId="2" priority="66">
      <formula>AND(IF(N1="",0, J1)  &lt;= 0.05* IF(N1="",0,N1), IF(N1="",0, J1) &gt; 0)</formula>
    </cfRule>
    <cfRule type="expression" dxfId="1" priority="67">
      <formula>IF(N1="",0,J1)  &gt; 0.05* IF(N1="",0,N1)</formula>
    </cfRule>
  </conditionalFormatting>
  <conditionalFormatting sqref="J1">
    <cfRule type="expression" dxfId="0" priority="321">
      <formula>SUMIF(J2:J82,"&gt;0")-SUMIF(J2:J82,"&lt;0") &gt; 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300-000002000000}">
          <x14:formula1>
            <xm:f>Мойки!$A$1:$A$3</xm:f>
          </x14:formula1>
          <x14:formula2>
            <xm:f>0</xm:f>
          </x14:formula2>
          <xm:sqref>L1:L82</xm:sqref>
        </x14:dataValidation>
        <x14:dataValidation type="list" showInputMessage="1" xr:uid="{00000000-0002-0000-0300-000000000000}">
          <x14:formula1>
            <xm:f>'Типы варок'!$A$1:$A$102</xm:f>
          </x14:formula1>
          <x14:formula2>
            <xm:f>0</xm:f>
          </x14:formula2>
          <xm:sqref>B2:B82</xm:sqref>
        </x14:dataValidation>
        <x14:dataValidation type="list" showInputMessage="1" xr:uid="{00000000-0002-0000-0300-000001000000}">
          <x14:formula1>
            <xm:f>'Форм фактор плавления'!$A$1:$A$25</xm:f>
          </x14:formula1>
          <x14:formula2>
            <xm:f>0</xm:f>
          </x14:formula2>
          <xm:sqref>E2:F82</xm:sqref>
        </x14:dataValidation>
        <x14:dataValidation type="list" showInputMessage="1" showErrorMessage="1" xr:uid="{00000000-0002-0000-0300-000003000000}">
          <x14:formula1>
            <xm:f>'Соль SKU'!$A$1:$A$137</xm:f>
          </x14:formula1>
          <x14:formula2>
            <xm:f>0</xm:f>
          </x14:formula2>
          <xm:sqref>H2:H82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3"/>
  <sheetViews>
    <sheetView zoomScale="90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>
    <row r="1" spans="1:1" ht="14.5" customHeight="1" x14ac:dyDescent="0.2">
      <c r="A1" s="1" t="s">
        <v>672</v>
      </c>
    </row>
    <row r="2" spans="1:1" ht="14.5" customHeight="1" x14ac:dyDescent="0.2">
      <c r="A2" s="1" t="s">
        <v>682</v>
      </c>
    </row>
    <row r="3" spans="1:1" ht="14.5" customHeight="1" x14ac:dyDescent="0.2">
      <c r="A3" s="1" t="s">
        <v>683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MK5"/>
  <sheetViews>
    <sheetView zoomScale="90" zoomScaleNormal="90" workbookViewId="0">
      <selection activeCell="G48" sqref="G48"/>
    </sheetView>
  </sheetViews>
  <sheetFormatPr baseColWidth="10" defaultColWidth="8.83203125" defaultRowHeight="15" x14ac:dyDescent="0.2"/>
  <cols>
    <col min="1" max="1" width="14.5" style="1" customWidth="1"/>
    <col min="2" max="1025" width="9.1640625" style="1" customWidth="1"/>
  </cols>
  <sheetData>
    <row r="2" spans="1:2" x14ac:dyDescent="0.2">
      <c r="A2" s="34" t="s">
        <v>223</v>
      </c>
      <c r="B2" s="34">
        <v>-15.7</v>
      </c>
    </row>
    <row r="3" spans="1:2" x14ac:dyDescent="0.2">
      <c r="A3" s="34" t="s">
        <v>224</v>
      </c>
      <c r="B3" s="34">
        <v>0</v>
      </c>
    </row>
    <row r="4" spans="1:2" x14ac:dyDescent="0.2">
      <c r="A4" s="34" t="s">
        <v>225</v>
      </c>
      <c r="B4" s="34">
        <v>-4.3999999999999986</v>
      </c>
    </row>
    <row r="5" spans="1:2" x14ac:dyDescent="0.2">
      <c r="A5" s="34" t="s">
        <v>226</v>
      </c>
      <c r="B5" s="34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1"/>
  <sheetViews>
    <sheetView zoomScale="90" zoomScaleNormal="90" workbookViewId="0">
      <selection activeCell="G11" sqref="G11"/>
    </sheetView>
  </sheetViews>
  <sheetFormatPr baseColWidth="10" defaultColWidth="8.83203125" defaultRowHeight="15" x14ac:dyDescent="0.2"/>
  <cols>
    <col min="1" max="1025" width="9.1640625" style="1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18"/>
  <sheetViews>
    <sheetView zoomScale="90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>
    <row r="1" spans="1:1" x14ac:dyDescent="0.2">
      <c r="A1" s="34" t="s">
        <v>673</v>
      </c>
    </row>
    <row r="2" spans="1:1" x14ac:dyDescent="0.2">
      <c r="A2" s="34" t="s">
        <v>671</v>
      </c>
    </row>
    <row r="3" spans="1:1" x14ac:dyDescent="0.2">
      <c r="A3" s="34" t="s">
        <v>674</v>
      </c>
    </row>
    <row r="4" spans="1:1" x14ac:dyDescent="0.2">
      <c r="A4" s="34" t="s">
        <v>684</v>
      </c>
    </row>
    <row r="5" spans="1:1" x14ac:dyDescent="0.2">
      <c r="A5" s="34" t="s">
        <v>669</v>
      </c>
    </row>
    <row r="6" spans="1:1" x14ac:dyDescent="0.2">
      <c r="A6" s="34" t="s">
        <v>685</v>
      </c>
    </row>
    <row r="7" spans="1:1" x14ac:dyDescent="0.2">
      <c r="A7" s="34" t="s">
        <v>676</v>
      </c>
    </row>
    <row r="8" spans="1:1" x14ac:dyDescent="0.2">
      <c r="A8" s="34" t="s">
        <v>676</v>
      </c>
    </row>
    <row r="9" spans="1:1" x14ac:dyDescent="0.2">
      <c r="A9" s="34" t="s">
        <v>681</v>
      </c>
    </row>
    <row r="10" spans="1:1" x14ac:dyDescent="0.2">
      <c r="A10" s="34" t="s">
        <v>686</v>
      </c>
    </row>
    <row r="11" spans="1:1" x14ac:dyDescent="0.2">
      <c r="A11" s="34" t="s">
        <v>677</v>
      </c>
    </row>
    <row r="12" spans="1:1" x14ac:dyDescent="0.2">
      <c r="A12" s="34" t="s">
        <v>687</v>
      </c>
    </row>
    <row r="13" spans="1:1" x14ac:dyDescent="0.2">
      <c r="A13" s="34" t="s">
        <v>678</v>
      </c>
    </row>
    <row r="14" spans="1:1" x14ac:dyDescent="0.2">
      <c r="A14" s="34" t="s">
        <v>675</v>
      </c>
    </row>
    <row r="15" spans="1:1" x14ac:dyDescent="0.2">
      <c r="A15" s="34" t="s">
        <v>679</v>
      </c>
    </row>
    <row r="16" spans="1:1" x14ac:dyDescent="0.2">
      <c r="A16" s="34" t="s">
        <v>680</v>
      </c>
    </row>
    <row r="17" spans="1:1" x14ac:dyDescent="0.2">
      <c r="A17" s="34" t="s">
        <v>688</v>
      </c>
    </row>
    <row r="18" spans="1:1" x14ac:dyDescent="0.2">
      <c r="A18" s="34" t="s">
        <v>689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26"/>
  <sheetViews>
    <sheetView zoomScale="90" zoomScaleNormal="90" workbookViewId="0">
      <selection activeCell="F26" sqref="F26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>
    <row r="1" spans="1:2" x14ac:dyDescent="0.2">
      <c r="A1" s="34" t="s">
        <v>672</v>
      </c>
      <c r="B1" s="34" t="s">
        <v>672</v>
      </c>
    </row>
    <row r="2" spans="1:2" x14ac:dyDescent="0.2">
      <c r="A2" s="34" t="s">
        <v>242</v>
      </c>
      <c r="B2" s="34" t="s">
        <v>647</v>
      </c>
    </row>
    <row r="3" spans="1:2" x14ac:dyDescent="0.2">
      <c r="A3" s="34" t="s">
        <v>232</v>
      </c>
      <c r="B3" s="34" t="s">
        <v>643</v>
      </c>
    </row>
    <row r="4" spans="1:2" x14ac:dyDescent="0.2">
      <c r="A4" s="34" t="s">
        <v>231</v>
      </c>
      <c r="B4" s="34" t="s">
        <v>643</v>
      </c>
    </row>
    <row r="5" spans="1:2" x14ac:dyDescent="0.2">
      <c r="A5" s="34" t="s">
        <v>233</v>
      </c>
      <c r="B5" s="34" t="s">
        <v>643</v>
      </c>
    </row>
    <row r="6" spans="1:2" x14ac:dyDescent="0.2">
      <c r="A6" s="34" t="s">
        <v>234</v>
      </c>
      <c r="B6" s="34" t="s">
        <v>643</v>
      </c>
    </row>
    <row r="7" spans="1:2" x14ac:dyDescent="0.2">
      <c r="A7" s="34" t="s">
        <v>235</v>
      </c>
      <c r="B7" s="34" t="s">
        <v>643</v>
      </c>
    </row>
    <row r="8" spans="1:2" x14ac:dyDescent="0.2">
      <c r="A8" s="34" t="s">
        <v>229</v>
      </c>
      <c r="B8" s="34" t="s">
        <v>647</v>
      </c>
    </row>
    <row r="9" spans="1:2" x14ac:dyDescent="0.2">
      <c r="A9" s="34" t="s">
        <v>247</v>
      </c>
      <c r="B9" s="34" t="s">
        <v>643</v>
      </c>
    </row>
    <row r="10" spans="1:2" x14ac:dyDescent="0.2">
      <c r="A10" s="34" t="s">
        <v>245</v>
      </c>
      <c r="B10" s="34" t="s">
        <v>643</v>
      </c>
    </row>
    <row r="11" spans="1:2" x14ac:dyDescent="0.2">
      <c r="A11" s="34" t="s">
        <v>243</v>
      </c>
      <c r="B11" s="34" t="s">
        <v>647</v>
      </c>
    </row>
    <row r="12" spans="1:2" x14ac:dyDescent="0.2">
      <c r="A12" s="34" t="s">
        <v>251</v>
      </c>
      <c r="B12" s="34" t="s">
        <v>643</v>
      </c>
    </row>
    <row r="13" spans="1:2" x14ac:dyDescent="0.2">
      <c r="A13" s="34" t="s">
        <v>252</v>
      </c>
      <c r="B13" s="34" t="s">
        <v>643</v>
      </c>
    </row>
    <row r="14" spans="1:2" x14ac:dyDescent="0.2">
      <c r="A14" s="34" t="s">
        <v>237</v>
      </c>
      <c r="B14" s="34" t="s">
        <v>643</v>
      </c>
    </row>
    <row r="15" spans="1:2" x14ac:dyDescent="0.2">
      <c r="A15" s="34" t="s">
        <v>238</v>
      </c>
      <c r="B15" s="34" t="s">
        <v>643</v>
      </c>
    </row>
    <row r="16" spans="1:2" x14ac:dyDescent="0.2">
      <c r="A16" s="34" t="s">
        <v>536</v>
      </c>
      <c r="B16" s="34" t="s">
        <v>634</v>
      </c>
    </row>
    <row r="17" spans="1:2" x14ac:dyDescent="0.2">
      <c r="A17" s="34" t="s">
        <v>240</v>
      </c>
      <c r="B17" s="34" t="s">
        <v>634</v>
      </c>
    </row>
    <row r="18" spans="1:2" x14ac:dyDescent="0.2">
      <c r="A18" s="34" t="s">
        <v>239</v>
      </c>
      <c r="B18" s="34" t="s">
        <v>634</v>
      </c>
    </row>
    <row r="19" spans="1:2" x14ac:dyDescent="0.2">
      <c r="A19" s="34" t="s">
        <v>230</v>
      </c>
      <c r="B19" s="34" t="s">
        <v>634</v>
      </c>
    </row>
    <row r="20" spans="1:2" x14ac:dyDescent="0.2">
      <c r="A20" s="34" t="s">
        <v>236</v>
      </c>
      <c r="B20" s="34" t="s">
        <v>643</v>
      </c>
    </row>
    <row r="21" spans="1:2" x14ac:dyDescent="0.2">
      <c r="A21" s="34" t="s">
        <v>246</v>
      </c>
      <c r="B21" s="34" t="s">
        <v>643</v>
      </c>
    </row>
    <row r="22" spans="1:2" x14ac:dyDescent="0.2">
      <c r="A22" s="34" t="s">
        <v>250</v>
      </c>
      <c r="B22" s="34" t="s">
        <v>643</v>
      </c>
    </row>
    <row r="23" spans="1:2" x14ac:dyDescent="0.2">
      <c r="A23" s="34" t="s">
        <v>248</v>
      </c>
      <c r="B23" s="34" t="s">
        <v>643</v>
      </c>
    </row>
    <row r="24" spans="1:2" x14ac:dyDescent="0.2">
      <c r="A24" s="34" t="s">
        <v>244</v>
      </c>
      <c r="B24" s="34" t="s">
        <v>634</v>
      </c>
    </row>
    <row r="25" spans="1:2" x14ac:dyDescent="0.2">
      <c r="A25" s="34" t="s">
        <v>249</v>
      </c>
      <c r="B25" s="34" t="s">
        <v>634</v>
      </c>
    </row>
    <row r="26" spans="1:2" x14ac:dyDescent="0.2">
      <c r="A26" s="34" t="s">
        <v>241</v>
      </c>
      <c r="B26" s="34" t="s">
        <v>645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файл остатки</vt:lpstr>
      <vt:lpstr>планирование суточное</vt:lpstr>
      <vt:lpstr>Вода</vt:lpstr>
      <vt:lpstr>Соль</vt:lpstr>
      <vt:lpstr>Мойки</vt:lpstr>
      <vt:lpstr>Дополнительная фасовка</vt:lpstr>
      <vt:lpstr>Расписание</vt:lpstr>
      <vt:lpstr>Форм фактор плавления</vt:lpstr>
      <vt:lpstr>Вода SKU</vt:lpstr>
      <vt:lpstr>Соль 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47</cp:revision>
  <dcterms:created xsi:type="dcterms:W3CDTF">2020-12-13T08:44:49Z</dcterms:created>
  <dcterms:modified xsi:type="dcterms:W3CDTF">2021-06-03T11:25:47Z</dcterms:modified>
  <dc:language>en-US</dc:language>
</cp:coreProperties>
</file>