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labe\Desktop\Bootcamp\My_Homework_assignments\Starter_Code\Starter_Code\"/>
    </mc:Choice>
  </mc:AlternateContent>
  <xr:revisionPtr revIDLastSave="0" documentId="13_ncr:1_{B1A2027B-E9CE-47D7-86FF-F53AF49F4456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Goal Analysis" sheetId="5" r:id="rId5"/>
    <sheet name="Sheet5" sheetId="6" r:id="rId6"/>
  </sheets>
  <externalReferences>
    <externalReference r:id="rId7"/>
  </externalReferenc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1" i="1" l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11" i="6"/>
  <c r="H11" i="6"/>
  <c r="K10" i="6"/>
  <c r="H10" i="6"/>
  <c r="K9" i="6"/>
  <c r="H9" i="6"/>
  <c r="K8" i="6"/>
  <c r="H8" i="6"/>
  <c r="K7" i="6"/>
  <c r="H7" i="6"/>
  <c r="K6" i="6"/>
  <c r="H6" i="6"/>
  <c r="D13" i="5"/>
  <c r="C13" i="5"/>
  <c r="B13" i="5"/>
  <c r="D12" i="5"/>
  <c r="C12" i="5"/>
  <c r="B12" i="5"/>
  <c r="D11" i="5"/>
  <c r="C11" i="5"/>
  <c r="B11" i="5"/>
  <c r="D10" i="5"/>
  <c r="H10" i="5" s="1"/>
  <c r="C10" i="5"/>
  <c r="G10" i="5" s="1"/>
  <c r="B10" i="5"/>
  <c r="E10" i="5" s="1"/>
  <c r="D9" i="5"/>
  <c r="C9" i="5"/>
  <c r="B9" i="5"/>
  <c r="D8" i="5"/>
  <c r="C8" i="5"/>
  <c r="B8" i="5"/>
  <c r="E8" i="5" s="1"/>
  <c r="E7" i="5"/>
  <c r="H7" i="5" s="1"/>
  <c r="D7" i="5"/>
  <c r="C7" i="5"/>
  <c r="B7" i="5"/>
  <c r="D6" i="5"/>
  <c r="C6" i="5"/>
  <c r="B6" i="5"/>
  <c r="D5" i="5"/>
  <c r="C5" i="5"/>
  <c r="E5" i="5" s="1"/>
  <c r="B5" i="5"/>
  <c r="D4" i="5"/>
  <c r="C4" i="5"/>
  <c r="G4" i="5" s="1"/>
  <c r="B4" i="5"/>
  <c r="E4" i="5" s="1"/>
  <c r="D3" i="5"/>
  <c r="C3" i="5"/>
  <c r="B3" i="5"/>
  <c r="D2" i="5"/>
  <c r="C2" i="5"/>
  <c r="B2" i="5"/>
  <c r="E2" i="5" s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5" l="1"/>
  <c r="H2" i="5"/>
  <c r="H4" i="5"/>
  <c r="G6" i="5"/>
  <c r="F5" i="5"/>
  <c r="H5" i="5"/>
  <c r="H8" i="5"/>
  <c r="F8" i="5"/>
  <c r="G8" i="5"/>
  <c r="F2" i="5"/>
  <c r="E9" i="5"/>
  <c r="F10" i="5"/>
  <c r="E3" i="5"/>
  <c r="H3" i="5" s="1"/>
  <c r="F4" i="5"/>
  <c r="G5" i="5"/>
  <c r="E6" i="5"/>
  <c r="F6" i="5" s="1"/>
  <c r="F7" i="5"/>
  <c r="E13" i="5"/>
  <c r="G13" i="5" s="1"/>
  <c r="G7" i="5"/>
  <c r="E12" i="5"/>
  <c r="H12" i="5" s="1"/>
  <c r="E11" i="5"/>
  <c r="H11" i="5" s="1"/>
  <c r="G11" i="5" l="1"/>
  <c r="F3" i="5"/>
  <c r="G12" i="5"/>
  <c r="H9" i="5"/>
  <c r="G9" i="5"/>
  <c r="H13" i="5"/>
  <c r="F11" i="5"/>
  <c r="F13" i="5"/>
  <c r="F12" i="5"/>
  <c r="G3" i="5"/>
  <c r="F9" i="5"/>
  <c r="H6" i="5"/>
</calcChain>
</file>

<file path=xl/sharedStrings.xml><?xml version="1.0" encoding="utf-8"?>
<sst xmlns="http://schemas.openxmlformats.org/spreadsheetml/2006/main" count="7066" uniqueCount="2112">
  <si>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</si>
  <si>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</si>
  <si>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</si>
  <si>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</si>
  <si>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</si>
  <si>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</si>
  <si>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</si>
  <si>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</si>
  <si>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</si>
  <si>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</si>
  <si>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</si>
  <si>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</si>
  <si>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</si>
  <si>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</si>
  <si>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</si>
  <si>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</si>
  <si>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</si>
  <si>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</si>
  <si>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</si>
  <si>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</si>
  <si>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</si>
  <si>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</si>
  <si>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</si>
  <si>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</si>
  <si>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</si>
  <si>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</si>
  <si>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</si>
  <si>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</si>
  <si>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</si>
  <si>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</si>
  <si>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</si>
  <si>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</si>
  <si>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</si>
  <si>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</si>
  <si>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</si>
  <si>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</si>
  <si>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</si>
  <si>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</si>
  <si>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</si>
  <si>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</si>
  <si>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</si>
  <si>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</si>
  <si>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</si>
  <si>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</si>
  <si>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</si>
  <si>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</si>
  <si>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</si>
  <si>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</si>
  <si>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</si>
  <si>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</si>
  <si>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</si>
  <si>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</si>
  <si>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</si>
  <si>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</si>
  <si>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</si>
  <si>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</si>
  <si>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</si>
  <si>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</si>
  <si>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</si>
  <si>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</si>
  <si>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</si>
  <si>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</si>
  <si>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</si>
  <si>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</si>
  <si>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</si>
  <si>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</si>
  <si>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</si>
  <si>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</si>
  <si>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</si>
  <si>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</si>
  <si>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</si>
  <si>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</si>
  <si>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</si>
  <si>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</si>
  <si>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</si>
  <si>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</si>
  <si>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</si>
  <si>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</si>
  <si>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</si>
  <si>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</si>
  <si>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</si>
  <si>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</si>
  <si>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</si>
  <si>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</si>
  <si>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</si>
  <si>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</si>
  <si>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</si>
  <si>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</si>
  <si>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</si>
  <si>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</si>
  <si>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</si>
  <si>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</si>
  <si>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</si>
  <si>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</si>
  <si>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</si>
  <si>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</si>
  <si>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</si>
  <si>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</si>
  <si>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</si>
  <si>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</si>
  <si>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</si>
  <si>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</si>
  <si>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</si>
  <si>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</si>
  <si>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</si>
  <si>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</si>
  <si>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</si>
  <si>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</si>
  <si>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</si>
  <si>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</si>
  <si>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</si>
  <si>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</si>
  <si>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</si>
  <si>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</si>
  <si>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</si>
  <si>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</si>
  <si>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</si>
  <si>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</si>
  <si>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</si>
  <si>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</si>
  <si>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</si>
  <si>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</si>
  <si>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</si>
  <si>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</si>
  <si>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</si>
  <si>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</si>
  <si>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</si>
  <si>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</si>
  <si>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</si>
  <si>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</si>
  <si>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</si>
  <si>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</si>
  <si>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</si>
  <si>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</si>
  <si>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</si>
  <si>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</si>
  <si>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</si>
  <si>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</si>
  <si>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</si>
  <si>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</si>
  <si>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</si>
  <si>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</si>
  <si>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</si>
  <si>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</si>
  <si>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</si>
  <si>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</si>
  <si>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</si>
  <si>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</si>
  <si>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</si>
  <si>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</si>
  <si>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</si>
  <si>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</si>
  <si>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</si>
  <si>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</si>
  <si>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</si>
  <si>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</si>
  <si>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</si>
  <si>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</si>
  <si>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</si>
  <si>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</si>
  <si>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</si>
  <si>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</si>
  <si>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</si>
  <si>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</si>
  <si>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</si>
  <si>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</si>
  <si>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</si>
  <si>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</si>
  <si>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</si>
  <si>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</si>
  <si>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</si>
  <si>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</si>
  <si>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</si>
  <si>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</si>
  <si>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</si>
  <si>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</si>
  <si>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</si>
  <si>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</si>
  <si>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</si>
  <si>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</si>
  <si>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</si>
  <si>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</si>
  <si>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</si>
  <si>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</si>
  <si>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</si>
  <si>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</si>
  <si>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</si>
  <si>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</si>
  <si>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</si>
  <si>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</si>
  <si>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</si>
  <si>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</si>
  <si>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</si>
  <si>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</si>
  <si>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</si>
  <si>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</si>
  <si>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</si>
  <si>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</si>
  <si>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</si>
  <si>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</si>
  <si>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</si>
  <si>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</si>
  <si>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</si>
  <si>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</si>
  <si>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</si>
  <si>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</si>
  <si>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</si>
  <si>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</si>
  <si>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</si>
  <si>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</si>
  <si>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</si>
  <si>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</si>
  <si>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</si>
  <si>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</si>
  <si>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</si>
  <si>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</si>
  <si>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</si>
  <si>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</si>
  <si>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</si>
  <si>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</si>
  <si>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</si>
  <si>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</si>
  <si>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</si>
  <si>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</si>
  <si>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</si>
  <si>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</si>
  <si>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</si>
  <si>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</si>
  <si>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</si>
  <si>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</si>
  <si>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</si>
  <si>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</si>
  <si>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</si>
  <si>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</si>
  <si>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</si>
  <si>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</si>
  <si>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</si>
  <si>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</si>
  <si>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</si>
  <si>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</si>
  <si>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</si>
  <si>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</si>
  <si>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</si>
  <si>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</si>
  <si>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</si>
  <si>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</si>
  <si>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</si>
  <si>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</si>
  <si>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</si>
  <si>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</si>
  <si>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</si>
  <si>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</si>
  <si>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</si>
  <si>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</si>
  <si>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</si>
  <si>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</si>
  <si>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</si>
  <si>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</si>
  <si>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</si>
  <si>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</si>
  <si>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</si>
  <si>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</si>
  <si>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</si>
  <si>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</si>
  <si>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</si>
  <si>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</si>
  <si>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</si>
  <si>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</si>
  <si>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</si>
  <si>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</si>
  <si>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</si>
  <si>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</si>
  <si>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</si>
  <si>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</si>
  <si>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</si>
  <si>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</si>
  <si>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</si>
  <si>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</si>
  <si>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</si>
  <si>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</si>
  <si>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</si>
  <si>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</si>
  <si>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</si>
  <si>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</si>
  <si>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</si>
  <si>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</si>
  <si>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</si>
  <si>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</si>
  <si>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</si>
  <si>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</si>
  <si>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</si>
  <si>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</si>
  <si>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</si>
  <si>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</si>
  <si>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</si>
  <si>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</si>
  <si>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</si>
  <si>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</si>
  <si>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</si>
  <si>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</si>
  <si>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</si>
  <si>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</si>
  <si>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</si>
  <si>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</si>
  <si>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</si>
  <si>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</si>
  <si>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</si>
  <si>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</si>
  <si>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</si>
  <si>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</si>
  <si>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</si>
  <si>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</si>
  <si>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</si>
  <si>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</si>
  <si>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</si>
  <si>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</si>
  <si>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</si>
  <si>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</si>
  <si>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</si>
  <si>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</si>
  <si>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</si>
  <si>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</si>
  <si>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</si>
  <si>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</si>
  <si>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</si>
  <si>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</si>
  <si>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</si>
  <si>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</si>
  <si>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</si>
  <si>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</si>
  <si>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</si>
  <si>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</si>
  <si>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</si>
  <si>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</si>
  <si>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</si>
  <si>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</si>
  <si>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</si>
  <si>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</si>
  <si>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</si>
  <si>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</si>
  <si>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</si>
  <si>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</si>
  <si>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</si>
  <si>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</si>
  <si>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</si>
  <si>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</si>
  <si>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</si>
  <si>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</si>
  <si>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</si>
  <si>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</si>
  <si>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</si>
  <si>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</si>
  <si>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</si>
  <si>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</si>
  <si>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</si>
  <si>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</si>
  <si>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</si>
  <si>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</si>
  <si>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</si>
  <si>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</si>
  <si>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</si>
  <si>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</si>
  <si>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</si>
  <si>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</si>
  <si>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</si>
  <si>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</si>
  <si>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</si>
  <si>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</si>
  <si>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</si>
  <si>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</si>
  <si>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</si>
  <si>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</si>
  <si>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</si>
  <si>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</si>
  <si>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</si>
  <si>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</si>
  <si>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</si>
  <si>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</si>
  <si>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</si>
  <si>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</si>
  <si>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</si>
  <si>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</si>
  <si>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</si>
  <si>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</si>
  <si>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</si>
  <si>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</si>
  <si>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</si>
  <si>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</si>
  <si>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</si>
  <si>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</si>
  <si>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</si>
  <si>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</si>
  <si>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</si>
  <si>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</si>
  <si>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</si>
  <si>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</si>
  <si>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</si>
  <si>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</si>
  <si>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</si>
  <si>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</si>
  <si>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</si>
  <si>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</si>
  <si>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</si>
  <si>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</si>
  <si>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</si>
  <si>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</si>
  <si>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</si>
  <si>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</si>
  <si>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</si>
  <si>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</si>
  <si>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</si>
  <si>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</si>
  <si>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</si>
  <si>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</si>
  <si>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</si>
  <si>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</si>
  <si>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</si>
  <si>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</si>
  <si>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</si>
  <si>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</si>
  <si>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</si>
  <si>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</si>
  <si>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</si>
  <si>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</si>
  <si>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</si>
  <si>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</si>
  <si>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</si>
  <si>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</si>
  <si>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</si>
  <si>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</si>
  <si>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</si>
  <si>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</si>
  <si>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</si>
  <si>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</si>
  <si>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</si>
  <si>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</si>
  <si>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</si>
  <si>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</si>
  <si>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</si>
  <si>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</si>
  <si>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</si>
  <si>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</si>
  <si>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</si>
  <si>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</si>
  <si>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</si>
  <si>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</si>
  <si>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</si>
  <si>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</si>
  <si>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</si>
  <si>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</si>
  <si>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</si>
  <si>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</si>
  <si>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</si>
  <si>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</si>
  <si>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</si>
  <si>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</si>
  <si>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</si>
  <si>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</si>
  <si>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</si>
  <si>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</si>
  <si>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</si>
  <si>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</si>
  <si>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</si>
  <si>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</si>
  <si>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</si>
  <si>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</si>
  <si>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</si>
  <si>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</si>
  <si>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</si>
  <si>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</si>
  <si>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</si>
  <si>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</si>
  <si>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</si>
  <si>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</si>
  <si>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</si>
  <si>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</si>
  <si>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</si>
  <si>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</si>
  <si>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</si>
  <si>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</si>
  <si>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</si>
  <si>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</si>
  <si>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</si>
  <si>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</si>
  <si>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</si>
  <si>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</si>
  <si>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</si>
  <si>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</si>
  <si>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</si>
  <si>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</si>
  <si>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</si>
  <si>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</si>
  <si>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</si>
  <si>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</si>
  <si>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</si>
  <si>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</si>
  <si>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</si>
  <si>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</si>
  <si>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</si>
  <si>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</si>
  <si>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</si>
  <si>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</si>
  <si>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</si>
  <si>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</si>
  <si>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</si>
  <si>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</si>
  <si>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</si>
  <si>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</si>
  <si>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</si>
  <si>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</si>
  <si>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</si>
  <si>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</si>
  <si>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</si>
  <si>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</si>
  <si>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</si>
  <si>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</si>
  <si>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</si>
  <si>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</si>
  <si>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</si>
  <si>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</si>
  <si>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</si>
  <si>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</si>
  <si>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</si>
  <si>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</si>
  <si>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</si>
  <si>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</si>
  <si>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</si>
  <si>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</si>
  <si>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</si>
  <si>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</si>
  <si>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</si>
  <si>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</si>
  <si>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</si>
  <si>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</si>
  <si>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</si>
  <si>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</si>
  <si>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</si>
  <si>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</si>
  <si>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</si>
  <si>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</si>
  <si>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</si>
  <si>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</si>
  <si>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</si>
  <si>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</si>
  <si>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</si>
  <si>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</si>
  <si>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</si>
  <si>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</si>
  <si>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</si>
  <si>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</si>
  <si>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</si>
  <si>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</si>
  <si>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</si>
  <si>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</si>
  <si>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</si>
  <si>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</si>
  <si>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</si>
  <si>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</si>
  <si>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</si>
  <si>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</si>
  <si>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</si>
  <si>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</si>
  <si>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</si>
  <si>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</si>
  <si>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</si>
  <si>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</si>
  <si>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</si>
  <si>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</si>
  <si>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</si>
  <si>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</si>
  <si>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</si>
  <si>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</si>
  <si>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</si>
  <si>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</si>
  <si>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</si>
  <si>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</si>
  <si>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</si>
  <si>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</si>
  <si>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</si>
  <si>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</si>
  <si>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</si>
  <si>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</si>
  <si>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</si>
  <si>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</si>
  <si>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</si>
  <si>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</si>
  <si>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</si>
  <si>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</si>
  <si>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</si>
  <si>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</si>
  <si>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</si>
  <si>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</si>
  <si>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</si>
  <si>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</si>
  <si>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</si>
  <si>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</si>
  <si>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</si>
  <si>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</si>
  <si>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</si>
  <si>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</si>
  <si>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</si>
  <si>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</si>
  <si>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</si>
  <si>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</si>
  <si>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</si>
  <si>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</si>
  <si>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</si>
  <si>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</si>
  <si>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</si>
  <si>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</si>
  <si>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</si>
  <si>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</si>
  <si>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</si>
  <si>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</si>
  <si>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</si>
  <si>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</si>
  <si>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</si>
  <si>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</si>
  <si>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</si>
  <si>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</si>
  <si>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</si>
  <si>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</si>
  <si>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</si>
  <si>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</si>
  <si>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</si>
  <si>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</si>
  <si>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</si>
  <si>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</si>
  <si>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</si>
  <si>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</si>
  <si>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</si>
  <si>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</si>
  <si>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</si>
  <si>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</si>
  <si>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</si>
  <si>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</si>
  <si>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</si>
  <si>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</si>
  <si>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</si>
  <si>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</si>
  <si>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</si>
  <si>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</si>
  <si>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</si>
  <si>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</si>
  <si>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</si>
  <si>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</si>
  <si>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</si>
  <si>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</si>
  <si>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</si>
  <si>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</si>
  <si>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</si>
  <si>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</si>
  <si>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</si>
  <si>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</si>
  <si>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</si>
  <si>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</si>
  <si>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</si>
  <si>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</si>
  <si>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</si>
  <si>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</si>
  <si>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</si>
  <si>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</si>
  <si>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</si>
  <si>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</si>
  <si>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</si>
  <si>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</si>
  <si>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</si>
  <si>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</si>
  <si>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</si>
  <si>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</si>
  <si>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</si>
  <si>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</si>
  <si>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</si>
  <si>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</si>
  <si>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</si>
  <si>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</si>
  <si>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</si>
  <si>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</si>
  <si>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</si>
  <si>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</si>
  <si>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</si>
  <si>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</si>
  <si>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</si>
  <si>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</si>
  <si>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</si>
  <si>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</si>
  <si>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</si>
  <si>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</si>
  <si>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</si>
  <si>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</si>
  <si>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</si>
  <si>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</si>
  <si>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</si>
  <si>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</si>
  <si>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</si>
  <si>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</si>
  <si>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</si>
  <si>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</si>
  <si>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</si>
  <si>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</si>
  <si>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</si>
  <si>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</si>
  <si>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</si>
  <si>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</si>
  <si>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</si>
  <si>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</si>
  <si>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</si>
  <si>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</si>
  <si>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</si>
  <si>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</si>
  <si>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</si>
  <si>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</si>
  <si>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</si>
  <si>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</si>
  <si>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</si>
  <si>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</si>
  <si>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</si>
  <si>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</si>
  <si>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</si>
  <si>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</si>
  <si>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</si>
  <si>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</si>
  <si>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</si>
  <si>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</si>
  <si>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</si>
  <si>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</si>
  <si>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</si>
  <si>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</si>
  <si>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</si>
  <si>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</si>
  <si>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</si>
  <si>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</si>
  <si>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</si>
  <si>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</si>
  <si>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</si>
  <si>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</si>
  <si>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</si>
  <si>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</si>
  <si>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</si>
  <si>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</si>
  <si>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</si>
  <si>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</si>
  <si>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</si>
  <si>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</si>
  <si>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</si>
  <si>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</si>
  <si>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</si>
  <si>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</si>
  <si>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</si>
  <si>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</si>
  <si>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</si>
  <si>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</si>
  <si>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</si>
  <si>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</si>
  <si>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</si>
  <si>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</si>
  <si>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</si>
  <si>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</si>
  <si>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</si>
  <si>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</si>
  <si>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</si>
  <si>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</si>
  <si>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</si>
  <si>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</si>
  <si>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</si>
  <si>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</si>
  <si>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</si>
  <si>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</si>
  <si>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</si>
  <si>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</si>
  <si>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</si>
  <si>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</si>
  <si>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</si>
  <si>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</si>
  <si>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</si>
  <si>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</si>
  <si>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</si>
  <si>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</si>
  <si>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</si>
  <si>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</si>
  <si>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</si>
  <si>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</si>
  <si>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</si>
  <si>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</si>
  <si>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</si>
  <si>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</si>
  <si>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</si>
  <si>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</si>
  <si>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</si>
  <si>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</si>
  <si>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</si>
  <si>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</si>
  <si>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</si>
  <si>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</si>
  <si>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</si>
  <si>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</si>
  <si>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</si>
  <si>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</si>
  <si>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</si>
  <si>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</si>
  <si>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</si>
  <si>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</si>
  <si>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</si>
  <si>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</si>
  <si>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</si>
  <si>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</si>
  <si>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</si>
  <si>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</si>
  <si>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</si>
  <si>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</si>
  <si>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</si>
  <si>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</si>
  <si>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</si>
  <si>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</si>
  <si>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</si>
  <si>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</si>
  <si>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</si>
  <si>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</si>
  <si>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</si>
  <si>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</si>
  <si>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</si>
  <si>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</si>
  <si>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</si>
  <si>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</si>
  <si>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</si>
  <si>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</si>
  <si>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</si>
  <si>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</si>
  <si>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</si>
  <si>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</si>
  <si>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</si>
  <si>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</si>
  <si>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</si>
  <si>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</si>
  <si>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</si>
  <si>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</si>
  <si>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</si>
  <si>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</si>
  <si>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</si>
  <si>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</si>
  <si>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</si>
  <si>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</si>
  <si>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</si>
  <si>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</si>
  <si>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</si>
  <si>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</si>
  <si>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</si>
  <si>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</si>
  <si>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</si>
  <si>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</si>
  <si>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</si>
  <si>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</si>
  <si>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</si>
  <si>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</si>
  <si>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</si>
  <si>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</si>
  <si>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</si>
  <si>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</si>
  <si>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</si>
  <si>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</si>
  <si>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</si>
  <si>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</si>
  <si>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</si>
  <si>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</si>
  <si>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</si>
  <si>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</si>
  <si>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</si>
  <si>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</si>
  <si>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</si>
  <si>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</si>
  <si>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</si>
  <si>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</si>
  <si>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</si>
  <si>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</si>
  <si>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</si>
  <si>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</si>
  <si>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</si>
  <si>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</si>
  <si>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</si>
  <si>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</si>
  <si>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</si>
  <si>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</si>
  <si>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</si>
  <si>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</si>
  <si>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</si>
  <si>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</si>
  <si>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</si>
  <si>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</si>
  <si>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</si>
  <si>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</si>
  <si>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</si>
  <si>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</si>
  <si>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</si>
  <si>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</si>
  <si>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</si>
  <si>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</si>
  <si>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</si>
  <si>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</si>
  <si>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</si>
  <si>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</si>
  <si>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</si>
  <si>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</si>
  <si>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</si>
  <si>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</si>
  <si>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</si>
  <si>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</si>
  <si>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</si>
  <si>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</si>
  <si>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</si>
  <si>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</si>
  <si>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</si>
  <si>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</si>
  <si>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</si>
  <si>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</si>
  <si>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</si>
  <si>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</si>
  <si>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</si>
  <si>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</si>
  <si>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</si>
  <si>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</si>
  <si>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</si>
  <si>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</si>
  <si>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</si>
  <si>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</si>
  <si>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</si>
  <si>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</si>
  <si>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</si>
  <si>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</si>
  <si>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</si>
  <si>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</si>
  <si>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</si>
  <si>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</si>
  <si>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</si>
  <si>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</si>
  <si>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</si>
  <si>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</si>
  <si>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</si>
  <si>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</si>
  <si>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</si>
  <si>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</si>
  <si>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</si>
  <si>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</si>
  <si>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</si>
  <si>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</si>
  <si>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</si>
  <si>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</si>
  <si>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</si>
  <si>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</si>
  <si>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</si>
  <si>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</si>
  <si>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</si>
  <si>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</si>
  <si>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</si>
  <si>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</si>
  <si>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</si>
  <si>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</si>
  <si>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</si>
  <si>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</si>
  <si>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</si>
  <si>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</si>
  <si>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</si>
  <si>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</si>
  <si>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</si>
  <si>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</si>
  <si>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</si>
  <si>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</si>
  <si>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</si>
  <si>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</si>
  <si>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</si>
  <si>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</si>
  <si>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</si>
  <si>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</si>
  <si>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</si>
  <si>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</si>
  <si>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</si>
  <si>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</si>
  <si>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</si>
  <si>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</si>
  <si>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</si>
  <si>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</si>
  <si>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</si>
  <si>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</si>
  <si>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</si>
  <si>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</si>
  <si>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</si>
  <si>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</si>
  <si>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</si>
  <si>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</si>
  <si>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</si>
  <si>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</si>
  <si>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</si>
  <si>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</si>
  <si>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</si>
  <si>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</si>
  <si>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</si>
  <si>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</si>
  <si>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</si>
  <si>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</si>
  <si>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</si>
  <si>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</si>
  <si>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</si>
  <si>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</si>
  <si>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</si>
  <si>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</si>
  <si>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</si>
  <si>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</si>
  <si>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</si>
  <si>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</si>
  <si>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</si>
  <si>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</si>
  <si>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</si>
  <si>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</si>
  <si>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</si>
  <si>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</si>
  <si>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</si>
  <si>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</si>
  <si>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</si>
  <si>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</si>
  <si>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</si>
  <si>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</si>
  <si>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</si>
  <si>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</si>
  <si>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</si>
  <si>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</si>
  <si>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</si>
  <si>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</si>
  <si>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</si>
  <si>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</si>
  <si>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</si>
  <si>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</si>
  <si>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</si>
  <si>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</si>
  <si>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</si>
  <si>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</si>
  <si>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</si>
  <si>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</si>
  <si>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</si>
  <si>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</si>
  <si>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</si>
  <si>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</si>
  <si>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</si>
  <si>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</si>
  <si>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</si>
  <si>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</si>
  <si>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</si>
  <si>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</si>
  <si>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</si>
  <si>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</si>
  <si>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</si>
  <si>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</si>
  <si>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</si>
  <si>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</si>
  <si>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</si>
  <si>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</si>
  <si>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</si>
  <si>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</si>
  <si>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</si>
  <si>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</si>
  <si>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</si>
  <si>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</si>
  <si>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</si>
  <si>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</si>
  <si>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</si>
  <si>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</si>
  <si>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</si>
  <si>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</si>
  <si>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</si>
  <si>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</si>
  <si>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</si>
  <si>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</si>
  <si>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</si>
  <si>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</si>
  <si>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</si>
  <si>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</si>
  <si>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</si>
  <si>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</si>
  <si>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</si>
  <si>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</si>
  <si>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</si>
  <si>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</si>
  <si>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</si>
  <si>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</si>
  <si>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</si>
  <si>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</si>
  <si>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</si>
  <si>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</si>
  <si>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</si>
  <si>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</si>
  <si>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</si>
  <si>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</si>
  <si>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</si>
  <si>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</si>
  <si>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</si>
  <si>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</si>
  <si>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</si>
  <si>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</si>
  <si>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</si>
  <si>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</si>
  <si>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</si>
  <si>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</si>
  <si>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</si>
  <si>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</si>
  <si>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</si>
  <si>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</si>
  <si>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</si>
  <si>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</si>
  <si>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</si>
  <si>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</si>
  <si>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</si>
  <si>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</si>
  <si>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</si>
  <si>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</si>
  <si>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</si>
  <si>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</si>
  <si>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</si>
  <si>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</si>
  <si>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</si>
  <si>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</si>
  <si>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</si>
  <si>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</si>
  <si>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</si>
  <si>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</si>
  <si>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</si>
  <si>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</si>
  <si>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</si>
  <si>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</si>
  <si>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</si>
  <si>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</si>
  <si>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</si>
  <si>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</si>
  <si>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</si>
  <si>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</si>
  <si>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</si>
  <si>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</si>
  <si>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</si>
  <si>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</si>
  <si>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</si>
  <si>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</si>
  <si>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</si>
  <si>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</si>
  <si>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</si>
  <si>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</si>
  <si>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</si>
  <si>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</si>
  <si>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</si>
  <si>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</si>
  <si>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</si>
  <si>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</si>
  <si>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</si>
  <si>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</si>
  <si>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</si>
  <si>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</si>
  <si>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</si>
  <si>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</si>
  <si>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</si>
  <si>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</si>
  <si>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</si>
  <si>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</si>
  <si>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</si>
  <si>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</si>
  <si>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</si>
  <si>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</si>
  <si>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</si>
  <si>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</si>
  <si>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</si>
  <si>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</si>
  <si>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</si>
  <si>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</si>
  <si>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</si>
  <si>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</si>
  <si>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</si>
  <si>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</si>
  <si>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</si>
  <si>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</si>
  <si>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</si>
  <si>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</si>
  <si>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</si>
  <si>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</si>
  <si>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</si>
  <si>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</si>
  <si>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</si>
  <si>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</si>
  <si>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</si>
  <si>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</si>
  <si>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</si>
  <si>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</si>
  <si>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</si>
  <si>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</si>
  <si>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</si>
  <si>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</si>
  <si>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</si>
  <si>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</si>
  <si>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</si>
  <si>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</si>
  <si>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</si>
  <si>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</si>
  <si>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</si>
  <si>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</si>
  <si>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</si>
  <si>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</si>
  <si>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</si>
  <si>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</si>
  <si>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</si>
  <si>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</si>
  <si>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</si>
  <si>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</si>
  <si>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</si>
  <si>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</si>
  <si>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</si>
  <si>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</si>
  <si>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</si>
  <si>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</si>
  <si>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</si>
  <si>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</si>
  <si>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</si>
  <si>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</si>
  <si>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</si>
  <si>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</si>
  <si>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</si>
  <si>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</si>
  <si>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</si>
  <si>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</si>
  <si>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</si>
  <si>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</si>
  <si>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</si>
  <si>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</si>
  <si>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</si>
  <si>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</si>
  <si>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</si>
  <si>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</si>
  <si>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</si>
  <si>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</si>
  <si>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</si>
  <si>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</si>
  <si>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</si>
  <si>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</si>
  <si>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</si>
  <si>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</si>
  <si>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</si>
  <si>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</si>
  <si>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</si>
  <si>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</si>
  <si>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</si>
  <si>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</si>
  <si>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</si>
  <si>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</si>
  <si>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</si>
  <si>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</si>
  <si>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</si>
  <si>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</si>
  <si>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</si>
  <si>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</si>
  <si>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</si>
  <si>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</si>
  <si>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</si>
  <si>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</si>
  <si>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</si>
  <si>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</si>
  <si>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</si>
  <si>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</si>
  <si>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</si>
  <si>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</si>
  <si>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</si>
  <si>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</si>
  <si>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</si>
  <si>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</si>
  <si>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</si>
  <si>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</si>
  <si>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</si>
  <si>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</si>
  <si>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</si>
  <si>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</si>
  <si>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</si>
  <si>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</si>
  <si>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</si>
  <si>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</si>
  <si>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</si>
  <si>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</si>
  <si>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</si>
  <si>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</si>
  <si>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</si>
  <si>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</si>
  <si>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</si>
  <si>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</si>
  <si>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</si>
  <si>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</si>
  <si>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</si>
  <si>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</si>
  <si>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</si>
  <si>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</si>
  <si>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</si>
  <si>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</si>
  <si>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</si>
  <si>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</si>
  <si>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</si>
  <si>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</si>
  <si>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</si>
  <si>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</si>
  <si>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</si>
  <si>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</si>
  <si>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</si>
  <si>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</si>
  <si>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</si>
  <si>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</si>
  <si>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</si>
  <si>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</si>
  <si>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</si>
  <si>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</si>
  <si>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</si>
  <si>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</si>
  <si>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</si>
  <si>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</si>
  <si>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</si>
  <si>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</si>
  <si>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</si>
  <si>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</si>
  <si>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</si>
  <si>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</si>
  <si>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</si>
  <si>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</si>
  <si>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</si>
  <si>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</si>
  <si>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</si>
  <si>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</si>
  <si>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</si>
  <si>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</si>
  <si>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</si>
  <si>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</si>
  <si>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</si>
  <si>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</si>
  <si>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</si>
  <si>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</si>
  <si>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</si>
  <si>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</si>
  <si>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</si>
  <si>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</si>
  <si>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</si>
  <si>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</si>
  <si>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</si>
  <si>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</si>
  <si>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</si>
  <si>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</si>
  <si>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</si>
  <si>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</si>
  <si>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</si>
  <si>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</si>
  <si>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</si>
  <si>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</si>
  <si>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</si>
  <si>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</si>
  <si>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</si>
  <si>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</si>
  <si>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</si>
  <si>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</si>
  <si>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</si>
  <si>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</si>
  <si>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</si>
  <si>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</si>
  <si>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</si>
  <si>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</si>
  <si>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</si>
  <si>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</si>
  <si>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</si>
  <si>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</si>
  <si>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</si>
  <si>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</si>
  <si>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</si>
  <si>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</si>
  <si>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</si>
  <si>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</si>
  <si>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</si>
  <si>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</si>
  <si>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</si>
  <si>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</si>
  <si>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</si>
  <si>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</si>
  <si>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</si>
  <si>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</si>
  <si>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</si>
  <si>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</si>
  <si>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</si>
  <si>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</si>
  <si>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</si>
  <si>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</si>
  <si>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</si>
  <si>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</si>
  <si>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</si>
  <si>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</si>
  <si>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</si>
  <si>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</si>
  <si>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</si>
  <si>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</si>
  <si>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</si>
  <si>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</si>
  <si>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</si>
  <si>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</si>
  <si>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</si>
  <si>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</si>
  <si>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</si>
  <si>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</si>
  <si>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</si>
  <si>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</si>
  <si>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</si>
  <si>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</si>
  <si>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</si>
  <si>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</si>
  <si>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</si>
  <si>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</si>
  <si>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</si>
  <si>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</si>
  <si>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</si>
  <si>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</si>
  <si>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</si>
  <si>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</si>
  <si>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</si>
  <si>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</si>
  <si>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</si>
  <si>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</si>
  <si>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</si>
  <si>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</si>
  <si>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</si>
  <si>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</si>
  <si>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</si>
  <si>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</si>
  <si>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</si>
  <si>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</si>
  <si>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</si>
  <si>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</si>
  <si>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</si>
  <si>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</si>
  <si>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</si>
  <si>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</si>
  <si>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</si>
  <si>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</si>
  <si>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</si>
  <si>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</si>
  <si>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</si>
  <si>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</si>
  <si>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</si>
  <si>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</si>
  <si>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</si>
  <si>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</si>
  <si>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</si>
  <si>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</si>
  <si>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</si>
  <si>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</si>
  <si>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</si>
  <si>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</si>
  <si>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</si>
  <si>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</si>
  <si>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</si>
  <si>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</si>
  <si>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</si>
  <si>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</si>
  <si>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</si>
  <si>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</si>
  <si>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</si>
  <si>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</si>
  <si>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</si>
  <si>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</si>
  <si>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</si>
  <si>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</si>
  <si>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</si>
  <si>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</si>
  <si>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</si>
  <si>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</si>
  <si>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</si>
  <si>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</si>
  <si>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</si>
  <si>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</si>
  <si>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</si>
  <si>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</si>
  <si>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</si>
  <si>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</si>
  <si>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</si>
  <si>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</si>
  <si>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</si>
  <si>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</si>
  <si>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</si>
  <si>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</si>
  <si>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</si>
  <si>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</si>
  <si>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</si>
  <si>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</si>
  <si>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</si>
  <si>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</si>
  <si>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</si>
  <si>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</si>
  <si>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</si>
  <si>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</si>
  <si>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</si>
  <si>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</si>
  <si>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</si>
  <si>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</si>
  <si>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</si>
  <si>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</si>
  <si>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</si>
  <si>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</si>
  <si>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</si>
  <si>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</si>
  <si>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</si>
  <si>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</si>
  <si>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</si>
  <si>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</si>
  <si>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</si>
  <si>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</si>
  <si>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</si>
  <si>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</si>
  <si>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</si>
  <si>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</si>
  <si>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</si>
  <si>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</si>
  <si>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</si>
  <si>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</si>
  <si>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</si>
  <si>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</si>
  <si>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</si>
  <si>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</si>
  <si>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</si>
  <si>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</si>
  <si>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</si>
  <si>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</si>
  <si>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</si>
  <si>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</si>
  <si>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</si>
  <si>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</si>
  <si>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</si>
  <si>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</si>
  <si>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</si>
  <si>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</si>
  <si>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</si>
  <si>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</si>
  <si>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</si>
  <si>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</si>
  <si>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</si>
  <si>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</si>
  <si>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</si>
  <si>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</si>
  <si>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</si>
  <si>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</si>
  <si>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</si>
  <si>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</si>
  <si>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</si>
  <si>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</si>
  <si>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</si>
  <si>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</si>
  <si>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</si>
  <si>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</si>
  <si>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</si>
  <si>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</si>
  <si>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</si>
  <si>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</si>
  <si>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</si>
  <si>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</si>
  <si>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</si>
  <si>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</si>
  <si>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</si>
  <si>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</si>
  <si>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</si>
  <si>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</si>
  <si>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</si>
  <si>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</si>
  <si>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</si>
  <si>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</si>
  <si>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</si>
  <si>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</si>
  <si>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</si>
  <si>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</si>
  <si>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</si>
  <si>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</si>
  <si>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</si>
  <si>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</si>
  <si>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</si>
  <si>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</si>
  <si>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</si>
  <si>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</si>
  <si>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</si>
  <si>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</si>
  <si>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</si>
  <si>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</si>
  <si>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</si>
  <si>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</si>
  <si>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</si>
  <si>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</si>
  <si>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</si>
  <si>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</si>
  <si>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</si>
  <si>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</si>
  <si>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</si>
  <si>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</si>
  <si>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</si>
  <si>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</si>
  <si>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</si>
  <si>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</si>
  <si>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</si>
  <si>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</si>
  <si>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</si>
  <si>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</si>
  <si>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</si>
  <si>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</si>
  <si>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</si>
  <si>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</si>
  <si>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</si>
  <si>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</si>
  <si>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</si>
  <si>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</si>
  <si>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</si>
  <si>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</si>
  <si>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</si>
  <si>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</si>
  <si>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</si>
  <si>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</si>
  <si>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</si>
  <si>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</si>
  <si>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</si>
  <si>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</si>
  <si>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</si>
  <si>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</si>
  <si>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</si>
  <si>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</si>
  <si>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</si>
  <si>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</si>
  <si>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</si>
  <si>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</si>
  <si>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</si>
  <si>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</si>
  <si>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</si>
  <si>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</si>
  <si>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</si>
  <si>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</si>
  <si>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</si>
  <si>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</si>
  <si>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</si>
  <si>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</si>
  <si>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</si>
  <si>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</si>
  <si>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</si>
  <si>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</si>
  <si>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</si>
  <si>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</si>
  <si>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</si>
  <si>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</si>
  <si>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</si>
  <si>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</si>
  <si>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</si>
  <si>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</si>
  <si>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</si>
  <si>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</si>
  <si>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</si>
  <si>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</si>
  <si>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</si>
  <si>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</si>
  <si>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</si>
  <si>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</si>
  <si>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</si>
  <si>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</si>
  <si>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</si>
  <si>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</si>
  <si>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</si>
  <si>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</si>
  <si>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</si>
  <si>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</si>
  <si>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</si>
  <si>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</si>
  <si>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</si>
  <si>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</si>
  <si>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</si>
  <si>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</si>
  <si>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</si>
  <si>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</si>
  <si>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</si>
  <si>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</si>
  <si>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</si>
  <si>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</si>
  <si>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</si>
  <si>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</si>
  <si>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</si>
  <si>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</si>
  <si>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</si>
  <si>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</si>
  <si>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</si>
  <si>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</si>
  <si>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</si>
  <si>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</si>
  <si>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</si>
  <si>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</si>
  <si>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</si>
  <si>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</si>
  <si>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</si>
  <si>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</si>
  <si>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</si>
  <si>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</si>
  <si>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</si>
  <si>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</si>
  <si>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</si>
  <si>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</si>
  <si>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</si>
  <si>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</si>
  <si>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</si>
  <si>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</si>
  <si>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</si>
  <si>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</si>
  <si>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</si>
  <si>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</si>
  <si>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</si>
  <si>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</si>
  <si>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</si>
  <si>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</si>
  <si>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</si>
  <si>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</si>
  <si>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</si>
  <si>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</si>
  <si>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</si>
  <si>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</si>
  <si>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</si>
  <si>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</si>
  <si>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</si>
  <si>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</si>
  <si>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</si>
  <si>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</si>
  <si>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</si>
  <si>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</si>
  <si>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</si>
  <si>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</si>
  <si>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</si>
  <si>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</si>
  <si>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</si>
  <si>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</si>
  <si>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</si>
  <si>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</si>
  <si>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</si>
  <si>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</si>
  <si>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</si>
  <si>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</si>
  <si>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</si>
  <si>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</si>
  <si>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</si>
  <si>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</si>
  <si>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</si>
  <si>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</si>
  <si>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</si>
  <si>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</si>
  <si>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</si>
  <si>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</si>
  <si>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</si>
  <si>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</si>
  <si>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</si>
  <si>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</si>
  <si>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</si>
  <si>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</si>
  <si>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</si>
  <si>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</si>
  <si>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</si>
  <si>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</si>
  <si>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</si>
  <si>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</si>
  <si>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</si>
  <si>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</si>
  <si>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</si>
  <si>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</si>
  <si>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</si>
  <si>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</si>
  <si>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</si>
  <si>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</si>
  <si>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</si>
  <si>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</si>
  <si>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</si>
  <si>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</si>
  <si>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</si>
  <si>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</si>
  <si>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</si>
  <si>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</si>
  <si>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</si>
  <si>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</si>
  <si>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</si>
  <si>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</si>
  <si>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</si>
  <si>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</si>
  <si>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</si>
  <si>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</si>
  <si>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</si>
  <si>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</si>
  <si>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</si>
  <si>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</si>
  <si>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</si>
  <si>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</si>
  <si>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</si>
  <si>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</si>
  <si>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</si>
  <si>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</si>
  <si>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</si>
  <si>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</si>
  <si>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</si>
  <si>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</si>
  <si>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</si>
  <si>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</si>
  <si>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</si>
  <si>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</si>
  <si>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</si>
  <si>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</si>
  <si>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</si>
  <si>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</si>
  <si>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</si>
  <si>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</si>
  <si>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</si>
  <si>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</si>
  <si>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</si>
  <si>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</si>
  <si>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</si>
  <si>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</si>
  <si>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</si>
  <si>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</si>
  <si>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</si>
  <si>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</si>
  <si>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</si>
  <si>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</si>
  <si>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</si>
  <si>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</si>
  <si>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</si>
  <si>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</si>
  <si>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</si>
  <si>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</si>
  <si>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</si>
  <si>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</si>
  <si>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</si>
  <si>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</si>
  <si>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</si>
  <si>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</si>
  <si>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</si>
  <si>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</si>
  <si>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</si>
  <si>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</si>
  <si>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</si>
  <si>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</si>
  <si>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</si>
  <si>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</si>
  <si>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</si>
  <si>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</si>
  <si>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</si>
  <si>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</si>
  <si>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</si>
  <si>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</si>
  <si>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</si>
  <si>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</si>
  <si>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</si>
  <si>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</si>
  <si>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</si>
  <si>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</si>
  <si>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</si>
  <si>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</si>
  <si>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</si>
  <si>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</si>
  <si>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</si>
  <si>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</si>
  <si>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</si>
  <si>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</si>
  <si>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</si>
  <si>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</si>
  <si>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</si>
  <si>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</si>
  <si>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</si>
  <si>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</si>
  <si>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</si>
  <si>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</si>
  <si>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</si>
  <si>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</si>
  <si>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</si>
  <si>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</si>
  <si>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</si>
  <si>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</si>
  <si>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</si>
  <si>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</si>
  <si>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</si>
  <si>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</si>
  <si>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</si>
  <si>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</si>
  <si>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</si>
  <si>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</si>
  <si>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</si>
  <si>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</si>
  <si>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</si>
  <si>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</si>
  <si>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</si>
  <si>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</si>
  <si>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</si>
  <si>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</si>
  <si>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</si>
  <si>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</si>
  <si>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</si>
  <si>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</si>
  <si>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</si>
  <si>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</si>
  <si>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</si>
  <si>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</si>
  <si>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</si>
  <si>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</si>
  <si>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</si>
  <si>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</si>
  <si>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</si>
  <si>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</si>
  <si>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</si>
  <si>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</si>
  <si>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</si>
  <si>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</si>
  <si>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</si>
  <si>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</si>
  <si>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</si>
  <si>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</si>
  <si>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</si>
  <si>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</si>
  <si>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</si>
  <si>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</si>
  <si>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</si>
  <si>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</si>
  <si>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</si>
  <si>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</si>
  <si>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</si>
  <si>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</si>
  <si>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</si>
  <si>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</si>
  <si>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</si>
  <si>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</si>
  <si>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</si>
  <si>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</si>
  <si>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</si>
  <si>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</si>
  <si>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</si>
  <si>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</si>
  <si>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</si>
  <si>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</si>
  <si>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</si>
  <si>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</si>
  <si>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</si>
  <si>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</si>
  <si>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</si>
  <si>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</si>
  <si>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</si>
  <si>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</si>
  <si>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</si>
  <si>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</si>
  <si>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</si>
  <si>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</si>
  <si>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</si>
  <si>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</si>
  <si>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</si>
  <si>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</si>
  <si>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</si>
  <si>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</si>
  <si>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</si>
  <si>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</si>
  <si>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</si>
  <si>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</si>
  <si>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</si>
  <si>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</si>
  <si>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</si>
  <si>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</si>
  <si>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</si>
  <si>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</si>
  <si>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</si>
  <si>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</si>
  <si>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</si>
  <si>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</si>
  <si>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</si>
  <si>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</si>
  <si>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</si>
  <si>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</si>
  <si>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</si>
  <si>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</si>
  <si>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</si>
  <si>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</si>
  <si>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</si>
  <si>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</si>
  <si>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</si>
  <si>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</si>
  <si>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</si>
  <si>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</si>
  <si>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</si>
  <si>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</si>
  <si>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</si>
  <si>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</si>
  <si>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</si>
  <si>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</si>
  <si>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</si>
  <si>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</si>
  <si>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</si>
  <si>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</si>
  <si>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</si>
  <si>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</si>
  <si>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</si>
  <si>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</si>
  <si>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</si>
  <si>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</si>
  <si>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</si>
  <si>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</si>
  <si>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</si>
  <si>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</si>
  <si>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</si>
  <si>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</si>
  <si>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</si>
  <si>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</si>
  <si>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</si>
  <si>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</si>
  <si>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</si>
  <si>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</si>
  <si>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</si>
  <si>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</si>
  <si>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</si>
  <si>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</si>
  <si>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</si>
  <si>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</si>
  <si>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</si>
  <si>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</si>
  <si>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</si>
  <si>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</si>
  <si>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</si>
  <si>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</si>
  <si>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</si>
  <si>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</si>
  <si>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</si>
  <si>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</si>
  <si>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</si>
  <si>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</si>
  <si>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</si>
  <si>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</si>
  <si>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</si>
  <si>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</si>
  <si>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</si>
  <si>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</si>
  <si>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</si>
  <si>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</si>
  <si>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(All)</t>
  </si>
  <si>
    <t>Count of outcome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</si>
  <si>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</si>
  <si>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</si>
  <si>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</si>
  <si>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</si>
  <si>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</si>
  <si>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</si>
  <si>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</si>
  <si>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</si>
  <si>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</si>
  <si>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</si>
  <si>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</si>
  <si>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</si>
  <si>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</si>
  <si>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</si>
  <si>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</si>
  <si>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</si>
  <si>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</si>
  <si>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</si>
  <si>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</si>
  <si>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</si>
  <si>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</si>
  <si>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</si>
  <si>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</si>
  <si>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</si>
  <si>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</si>
  <si>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</si>
  <si>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</si>
  <si>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</si>
  <si>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</si>
  <si>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</si>
  <si>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</si>
  <si>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</si>
  <si>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</si>
  <si>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</si>
  <si>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</si>
  <si>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</si>
  <si>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</si>
  <si>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</si>
  <si>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</si>
  <si>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</si>
  <si>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</si>
  <si>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</si>
  <si>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</si>
  <si>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</si>
  <si>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</si>
  <si>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</si>
  <si>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</si>
  <si>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</si>
  <si>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</si>
  <si>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</si>
  <si>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</si>
  <si>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</si>
  <si>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</si>
  <si>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</si>
  <si>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</si>
  <si>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</si>
  <si>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</si>
  <si>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</si>
  <si>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</si>
  <si>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</si>
  <si>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</si>
  <si>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</si>
  <si>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</si>
  <si>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</si>
  <si>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</si>
  <si>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</si>
  <si>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</si>
  <si>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</si>
  <si>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</si>
  <si>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</si>
  <si>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</si>
  <si>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</si>
  <si>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</si>
  <si>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</si>
  <si>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</si>
  <si>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</si>
  <si>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</si>
  <si>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</si>
  <si>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Average Donation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</si>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</sst>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10" xfId="0" applyNumberFormat="1" applyBorder="1"/>
    <xf numFmtId="0" fontId="0" fillId="0" borderId="10" xfId="0" applyBorder="1"/>
    <xf numFmtId="0" fontId="0" fillId="0" borderId="0" xfId="0" applyNumberFormat="1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2B37-4B76-BC43-EA8A3405D733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2B37-4B76-BC43-EA8A3405D733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2B37-4B76-BC43-EA8A3405D733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2B37-4B76-BC43-EA8A3405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23471"/>
        <c:axId val="808324719"/>
      </c:barChart>
      <c:catAx>
        <c:axId val="808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19"/>
        <c:crosses val="autoZero"/>
        <c:auto val="1"/>
        <c:lblAlgn val="ctr"/>
        <c:lblOffset val="100"/>
        <c:noMultiLvlLbl val="0"/>
      </c:catAx>
      <c:valAx>
        <c:axId val="808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85643769827611E-2"/>
          <c:y val="1.8462251042149144E-2"/>
          <c:w val="0.93017281955928843"/>
          <c:h val="0.65009726725335804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E77-4F5D-839B-49C582B03A74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E77-4F5D-839B-49C582B03A74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E77-4F5D-839B-49C582B03A74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AE77-4F5D-839B-49C582B0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118879"/>
        <c:axId val="898119295"/>
      </c:barChart>
      <c:catAx>
        <c:axId val="898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9295"/>
        <c:crosses val="autoZero"/>
        <c:auto val="1"/>
        <c:lblAlgn val="ctr"/>
        <c:lblOffset val="100"/>
        <c:noMultiLvlLbl val="0"/>
      </c:catAx>
      <c:valAx>
        <c:axId val="89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53-446C-A6EB-80BAFB610574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153-446C-A6EB-80BAFB610574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3-446C-A6EB-80BAFB61057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53-446C-A6EB-80BAFB61057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53-446C-A6EB-80BAFB610574}"/>
              </c:ext>
            </c:extLst>
          </c:dPt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5153-446C-A6EB-80BAFB61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94223"/>
        <c:axId val="898590479"/>
      </c:lineChart>
      <c:catAx>
        <c:axId val="8985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479"/>
        <c:crosses val="autoZero"/>
        <c:auto val="1"/>
        <c:lblAlgn val="ctr"/>
        <c:lblOffset val="100"/>
        <c:noMultiLvlLbl val="0"/>
      </c:catAx>
      <c:valAx>
        <c:axId val="898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B-478F-AB4F-7A3FF2D6D2D2}"/>
            </c:ext>
          </c:extLst>
        </c:ser>
        <c:ser>
          <c:idx val="1"/>
          <c:order val="1"/>
          <c:tx>
            <c:strRef>
              <c:f>[1]Sheet4!$G$1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B-478F-AB4F-7A3FF2D6D2D2}"/>
            </c:ext>
          </c:extLst>
        </c:ser>
        <c:ser>
          <c:idx val="2"/>
          <c:order val="2"/>
          <c:tx>
            <c:strRef>
              <c:f>[1]Sheet4!$H$1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B-478F-AB4F-7A3FF2D6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6350</xdr:rowOff>
    </xdr:from>
    <xdr:to>
      <xdr:col>16</xdr:col>
      <xdr:colOff>543560</xdr:colOff>
      <xdr:row>22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228DC-F1EF-41DC-8491-778E8D247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82550</xdr:rowOff>
    </xdr:from>
    <xdr:to>
      <xdr:col>19</xdr:col>
      <xdr:colOff>482600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B08D6-99B3-4020-A248-9A914B738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101600</xdr:rowOff>
    </xdr:from>
    <xdr:to>
      <xdr:col>13</xdr:col>
      <xdr:colOff>438150</xdr:colOff>
      <xdr:row>18</xdr:row>
      <xdr:rowOff>17780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91B4F-4F11-483D-8E6C-8BAA374A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158750</xdr:rowOff>
    </xdr:from>
    <xdr:to>
      <xdr:col>8</xdr:col>
      <xdr:colOff>12701</xdr:colOff>
      <xdr:row>32</xdr:row>
      <xdr:rowOff>144182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F75CC-464F-49C9-B381-5AC8EF94C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labe\Desktop\Bootcamp\My_Homework_assignments\CrowdfundingBook_Carlile.xlsx" TargetMode="External"/><Relationship Id="rId1" Type="http://schemas.openxmlformats.org/officeDocument/2006/relationships/externalLinkPath" Target="/Users/nlabe/Desktop/Bootcamp/My_Homework_assignments/CrowdfundingBook_Carl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heet1"/>
      <sheetName val="Sheet2"/>
      <sheetName val="Sheet3"/>
      <sheetName val="Sheet4"/>
      <sheetName val="Sheet5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/>
      <sheetData sheetId="2"/>
      <sheetData sheetId="3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labe/Desktop/Bootcamp/My_Homework_assignments/CrowdfundingBook_Carli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labe/Desktop/Bootcamp/My_Homework_assignments/CrowdfundingBook_Carli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51621990743" createdVersion="8" refreshedVersion="8" minRefreshableVersion="3" recordCount="1000" xr:uid="{9F452C40-D123-4A8B-BD84-CC133A1952D8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8403715278" createdVersion="8" refreshedVersion="8" minRefreshableVersion="3" recordCount="1000" xr:uid="{3DB07B23-B2DF-4ED8-AAC5-86D642AE6AE9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3C33-66E1-460F-8013-EBE489235D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49DA9-8C28-421C-890A-79FE53D2866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0AED3-6E74-4913-98CC-75CF7C3FD70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B2" sqref="B2"/>
    </sheetView>
  </sheetViews>
  <sheetFormatPr defaultColWidth="10.6640625" defaultRowHeight="15.5" x14ac:dyDescent="0.35"/>
  <cols>
    <col min="1" max="1" width="3.75" bestFit="1" customWidth="1"/>
    <col min="2" max="2" width="30.58203125" bestFit="1" customWidth="1"/>
    <col min="3" max="3" width="33.5" style="3" customWidth="1"/>
    <col min="4" max="4" width="6.75" bestFit="1" customWidth="1"/>
    <col min="5" max="5" width="7.4140625" bestFit="1" customWidth="1"/>
    <col min="6" max="6" width="13.9140625" bestFit="1" customWidth="1"/>
    <col min="7" max="7" width="8.9140625" bestFit="1" customWidth="1"/>
    <col min="8" max="8" width="13.08203125" bestFit="1" customWidth="1"/>
    <col min="9" max="9" width="15.83203125" style="7" bestFit="1" customWidth="1"/>
    <col min="10" max="10" width="7.1640625" bestFit="1" customWidth="1"/>
    <col min="11" max="11" width="8" bestFit="1" customWidth="1"/>
    <col min="12" max="12" width="11.08203125" bestFit="1" customWidth="1"/>
    <col min="13" max="13" width="10.75" bestFit="1" customWidth="1"/>
    <col min="14" max="14" width="9" bestFit="1" customWidth="1"/>
    <col min="15" max="15" width="8.08203125" bestFit="1" customWidth="1"/>
    <col min="16" max="16" width="28.5" bestFit="1" customWidth="1"/>
    <col min="17" max="17" width="14.25" style="7" bestFit="1" customWidth="1"/>
    <col min="18" max="18" width="16.9140625" style="7" bestFit="1" customWidth="1"/>
  </cols>
  <sheetData>
    <row r="1" spans="1:18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2110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8" t="s">
        <v>2044</v>
      </c>
      <c r="R1" s="8" t="s">
        <v>2111</v>
      </c>
    </row>
    <row r="2" spans="1:18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ROUND(((E2/D2)*100),0)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7" t="str">
        <f>LEFT(P2,SEARCH("/",P2)-1)</f>
        <v>food</v>
      </c>
      <c r="R2" s="7" t="str">
        <f>RIGHT(P2,LEN(P2)-SEARCH("/",P2))</f>
        <v>food trucks</v>
      </c>
    </row>
    <row r="3" spans="1:18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ROUND(((E3/D3)*100),0)</f>
        <v>1040</v>
      </c>
      <c r="G3" t="s">
        <v>20</v>
      </c>
      <c r="H3">
        <v>158</v>
      </c>
      <c r="I3" s="7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7" t="str">
        <f t="shared" ref="Q3:Q66" si="1">LEFT(P3,SEARCH("/",P3)-1)</f>
        <v>music</v>
      </c>
      <c r="R3" s="7" t="str">
        <f t="shared" ref="R3:R66" si="2">RIGHT(P3,LEN(P3)-SEARCH("/",P3))</f>
        <v>rock</v>
      </c>
    </row>
    <row r="4" spans="1:18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</v>
      </c>
      <c r="G4" t="s">
        <v>20</v>
      </c>
      <c r="H4">
        <v>1425</v>
      </c>
      <c r="I4" s="7">
        <f t="shared" ref="I4:I67" si="3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7" t="str">
        <f t="shared" si="1"/>
        <v>technology</v>
      </c>
      <c r="R4" s="7" t="str">
        <f t="shared" si="2"/>
        <v>web</v>
      </c>
    </row>
    <row r="5" spans="1:18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59</v>
      </c>
      <c r="G5" t="s">
        <v>14</v>
      </c>
      <c r="H5">
        <v>24</v>
      </c>
      <c r="I5" s="7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7" t="str">
        <f t="shared" si="1"/>
        <v>music</v>
      </c>
      <c r="R5" s="7" t="str">
        <f t="shared" si="2"/>
        <v>rock</v>
      </c>
    </row>
    <row r="6" spans="1:18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</v>
      </c>
      <c r="G6" t="s">
        <v>14</v>
      </c>
      <c r="H6">
        <v>53</v>
      </c>
      <c r="I6" s="7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7" t="str">
        <f t="shared" si="1"/>
        <v>theater</v>
      </c>
      <c r="R6" s="7" t="str">
        <f t="shared" si="2"/>
        <v>plays</v>
      </c>
    </row>
    <row r="7" spans="1:18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174</v>
      </c>
      <c r="G7" t="s">
        <v>20</v>
      </c>
      <c r="H7">
        <v>174</v>
      </c>
      <c r="I7" s="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7" t="str">
        <f t="shared" si="1"/>
        <v>theater</v>
      </c>
      <c r="R7" s="7" t="str">
        <f t="shared" si="2"/>
        <v>plays</v>
      </c>
    </row>
    <row r="8" spans="1:18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21</v>
      </c>
      <c r="G8" t="s">
        <v>14</v>
      </c>
      <c r="H8">
        <v>18</v>
      </c>
      <c r="I8" s="7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7" t="str">
        <f t="shared" si="1"/>
        <v>film &amp; video</v>
      </c>
      <c r="R8" s="7" t="str">
        <f t="shared" si="2"/>
        <v>documentary</v>
      </c>
    </row>
    <row r="9" spans="1:18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328</v>
      </c>
      <c r="G9" t="s">
        <v>20</v>
      </c>
      <c r="H9">
        <v>227</v>
      </c>
      <c r="I9" s="7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7" t="str">
        <f t="shared" si="1"/>
        <v>theater</v>
      </c>
      <c r="R9" s="7" t="str">
        <f t="shared" si="2"/>
        <v>plays</v>
      </c>
    </row>
    <row r="10" spans="1:18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20</v>
      </c>
      <c r="G10" t="s">
        <v>47</v>
      </c>
      <c r="H10">
        <v>708</v>
      </c>
      <c r="I10" s="7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7" t="str">
        <f t="shared" si="1"/>
        <v>theater</v>
      </c>
      <c r="R10" s="7" t="str">
        <f t="shared" si="2"/>
        <v>plays</v>
      </c>
    </row>
    <row r="11" spans="1:18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52</v>
      </c>
      <c r="G11" t="s">
        <v>14</v>
      </c>
      <c r="H11">
        <v>44</v>
      </c>
      <c r="I11" s="7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7" t="str">
        <f t="shared" si="1"/>
        <v>music</v>
      </c>
      <c r="R11" s="7" t="str">
        <f t="shared" si="2"/>
        <v>electric music</v>
      </c>
    </row>
    <row r="12" spans="1:18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7" t="str">
        <f t="shared" si="1"/>
        <v>film &amp; video</v>
      </c>
      <c r="R12" s="7" t="str">
        <f t="shared" si="2"/>
        <v>drama</v>
      </c>
    </row>
    <row r="13" spans="1:18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</v>
      </c>
      <c r="G13" t="s">
        <v>14</v>
      </c>
      <c r="H13">
        <v>27</v>
      </c>
      <c r="I13" s="7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7" t="str">
        <f t="shared" si="1"/>
        <v>theater</v>
      </c>
      <c r="R13" s="7" t="str">
        <f t="shared" si="2"/>
        <v>plays</v>
      </c>
    </row>
    <row r="14" spans="1:18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</v>
      </c>
      <c r="G14" t="s">
        <v>14</v>
      </c>
      <c r="H14">
        <v>55</v>
      </c>
      <c r="I14" s="7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7" t="str">
        <f t="shared" si="1"/>
        <v>film &amp; video</v>
      </c>
      <c r="R14" s="7" t="str">
        <f t="shared" si="2"/>
        <v>drama</v>
      </c>
    </row>
    <row r="15" spans="1:18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</v>
      </c>
      <c r="G15" t="s">
        <v>20</v>
      </c>
      <c r="H15">
        <v>98</v>
      </c>
      <c r="I15" s="7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7" t="str">
        <f t="shared" si="1"/>
        <v>music</v>
      </c>
      <c r="R15" s="7" t="str">
        <f t="shared" si="2"/>
        <v>indie rock</v>
      </c>
    </row>
    <row r="16" spans="1:18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67</v>
      </c>
      <c r="G16" t="s">
        <v>14</v>
      </c>
      <c r="H16">
        <v>200</v>
      </c>
      <c r="I16" s="7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7" t="str">
        <f t="shared" si="1"/>
        <v>music</v>
      </c>
      <c r="R16" s="7" t="str">
        <f t="shared" si="2"/>
        <v>indie rock</v>
      </c>
    </row>
    <row r="17" spans="1:18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</v>
      </c>
      <c r="G17" t="s">
        <v>14</v>
      </c>
      <c r="H17">
        <v>452</v>
      </c>
      <c r="I17" s="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7" t="str">
        <f t="shared" si="1"/>
        <v>technology</v>
      </c>
      <c r="R17" s="7" t="str">
        <f t="shared" si="2"/>
        <v>wearables</v>
      </c>
    </row>
    <row r="18" spans="1:18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7" t="str">
        <f t="shared" si="1"/>
        <v>publishing</v>
      </c>
      <c r="R18" s="7" t="str">
        <f t="shared" si="2"/>
        <v>nonfiction</v>
      </c>
    </row>
    <row r="19" spans="1:18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</v>
      </c>
      <c r="G19" t="s">
        <v>20</v>
      </c>
      <c r="H19">
        <v>1249</v>
      </c>
      <c r="I19" s="7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7" t="str">
        <f t="shared" si="1"/>
        <v>film &amp; video</v>
      </c>
      <c r="R19" s="7" t="str">
        <f t="shared" si="2"/>
        <v>animation</v>
      </c>
    </row>
    <row r="20" spans="1:18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67</v>
      </c>
      <c r="G20" t="s">
        <v>74</v>
      </c>
      <c r="H20">
        <v>135</v>
      </c>
      <c r="I20" s="7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7" t="str">
        <f t="shared" si="1"/>
        <v>theater</v>
      </c>
      <c r="R20" s="7" t="str">
        <f t="shared" si="2"/>
        <v>plays</v>
      </c>
    </row>
    <row r="21" spans="1:18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49</v>
      </c>
      <c r="G21" t="s">
        <v>14</v>
      </c>
      <c r="H21">
        <v>674</v>
      </c>
      <c r="I21" s="7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7" t="str">
        <f t="shared" si="1"/>
        <v>theater</v>
      </c>
      <c r="R21" s="7" t="str">
        <f t="shared" si="2"/>
        <v>plays</v>
      </c>
    </row>
    <row r="22" spans="1:18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</v>
      </c>
      <c r="G22" t="s">
        <v>20</v>
      </c>
      <c r="H22">
        <v>1396</v>
      </c>
      <c r="I22" s="7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7" t="str">
        <f t="shared" si="1"/>
        <v>film &amp; video</v>
      </c>
      <c r="R22" s="7" t="str">
        <f t="shared" si="2"/>
        <v>drama</v>
      </c>
    </row>
    <row r="23" spans="1:18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41</v>
      </c>
      <c r="G23" t="s">
        <v>14</v>
      </c>
      <c r="H23">
        <v>558</v>
      </c>
      <c r="I23" s="7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7" t="str">
        <f t="shared" si="1"/>
        <v>theater</v>
      </c>
      <c r="R23" s="7" t="str">
        <f t="shared" si="2"/>
        <v>plays</v>
      </c>
    </row>
    <row r="24" spans="1:18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</v>
      </c>
      <c r="G24" t="s">
        <v>20</v>
      </c>
      <c r="H24">
        <v>890</v>
      </c>
      <c r="I24" s="7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7" t="str">
        <f t="shared" si="1"/>
        <v>theater</v>
      </c>
      <c r="R24" s="7" t="str">
        <f t="shared" si="2"/>
        <v>plays</v>
      </c>
    </row>
    <row r="25" spans="1:18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</v>
      </c>
      <c r="G25" t="s">
        <v>20</v>
      </c>
      <c r="H25">
        <v>142</v>
      </c>
      <c r="I25" s="7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7" t="str">
        <f t="shared" si="1"/>
        <v>film &amp; video</v>
      </c>
      <c r="R25" s="7" t="str">
        <f t="shared" si="2"/>
        <v>documentary</v>
      </c>
    </row>
    <row r="26" spans="1:18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113</v>
      </c>
      <c r="G26" t="s">
        <v>20</v>
      </c>
      <c r="H26">
        <v>2673</v>
      </c>
      <c r="I26" s="7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7" t="str">
        <f t="shared" si="1"/>
        <v>technology</v>
      </c>
      <c r="R26" s="7" t="str">
        <f t="shared" si="2"/>
        <v>wearables</v>
      </c>
    </row>
    <row r="27" spans="1:18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</v>
      </c>
      <c r="G27" t="s">
        <v>20</v>
      </c>
      <c r="H27">
        <v>163</v>
      </c>
      <c r="I27" s="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7" t="str">
        <f t="shared" si="1"/>
        <v>games</v>
      </c>
      <c r="R27" s="7" t="str">
        <f t="shared" si="2"/>
        <v>video games</v>
      </c>
    </row>
    <row r="28" spans="1:18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</v>
      </c>
      <c r="G28" t="s">
        <v>74</v>
      </c>
      <c r="H28">
        <v>1480</v>
      </c>
      <c r="I28" s="7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7" t="str">
        <f t="shared" si="1"/>
        <v>theater</v>
      </c>
      <c r="R28" s="7" t="str">
        <f t="shared" si="2"/>
        <v>plays</v>
      </c>
    </row>
    <row r="29" spans="1:18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80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7" t="str">
        <f t="shared" si="1"/>
        <v>music</v>
      </c>
      <c r="R29" s="7" t="str">
        <f t="shared" si="2"/>
        <v>rock</v>
      </c>
    </row>
    <row r="30" spans="1:18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</v>
      </c>
      <c r="G30" t="s">
        <v>20</v>
      </c>
      <c r="H30">
        <v>2220</v>
      </c>
      <c r="I30" s="7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7" t="str">
        <f t="shared" si="1"/>
        <v>theater</v>
      </c>
      <c r="R30" s="7" t="str">
        <f t="shared" si="2"/>
        <v>plays</v>
      </c>
    </row>
    <row r="31" spans="1:18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329</v>
      </c>
      <c r="G31" t="s">
        <v>20</v>
      </c>
      <c r="H31">
        <v>1606</v>
      </c>
      <c r="I31" s="7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7" t="str">
        <f t="shared" si="1"/>
        <v>film &amp; video</v>
      </c>
      <c r="R31" s="7" t="str">
        <f t="shared" si="2"/>
        <v>shorts</v>
      </c>
    </row>
    <row r="32" spans="1:18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161</v>
      </c>
      <c r="G32" t="s">
        <v>20</v>
      </c>
      <c r="H32">
        <v>129</v>
      </c>
      <c r="I32" s="7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7" t="str">
        <f t="shared" si="1"/>
        <v>film &amp; video</v>
      </c>
      <c r="R32" s="7" t="str">
        <f t="shared" si="2"/>
        <v>animation</v>
      </c>
    </row>
    <row r="33" spans="1:18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7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7" t="str">
        <f t="shared" si="1"/>
        <v>games</v>
      </c>
      <c r="R33" s="7" t="str">
        <f t="shared" si="2"/>
        <v>video games</v>
      </c>
    </row>
    <row r="34" spans="1:18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87</v>
      </c>
      <c r="G34" t="s">
        <v>14</v>
      </c>
      <c r="H34">
        <v>2307</v>
      </c>
      <c r="I34" s="7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7" t="str">
        <f t="shared" si="1"/>
        <v>film &amp; video</v>
      </c>
      <c r="R34" s="7" t="str">
        <f t="shared" si="2"/>
        <v>documentary</v>
      </c>
    </row>
    <row r="35" spans="1:18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378</v>
      </c>
      <c r="G35" t="s">
        <v>20</v>
      </c>
      <c r="H35">
        <v>5419</v>
      </c>
      <c r="I35" s="7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7" t="str">
        <f t="shared" si="1"/>
        <v>theater</v>
      </c>
      <c r="R35" s="7" t="str">
        <f t="shared" si="2"/>
        <v>plays</v>
      </c>
    </row>
    <row r="36" spans="1:18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151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7" t="str">
        <f t="shared" si="1"/>
        <v>film &amp; video</v>
      </c>
      <c r="R36" s="7" t="str">
        <f t="shared" si="2"/>
        <v>documentary</v>
      </c>
    </row>
    <row r="37" spans="1:18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</v>
      </c>
      <c r="G37" t="s">
        <v>20</v>
      </c>
      <c r="H37">
        <v>1965</v>
      </c>
      <c r="I37" s="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7" t="str">
        <f t="shared" si="1"/>
        <v>film &amp; video</v>
      </c>
      <c r="R37" s="7" t="str">
        <f t="shared" si="2"/>
        <v>drama</v>
      </c>
    </row>
    <row r="38" spans="1:18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</v>
      </c>
      <c r="G38" t="s">
        <v>20</v>
      </c>
      <c r="H38">
        <v>16</v>
      </c>
      <c r="I38" s="7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7" t="str">
        <f t="shared" si="1"/>
        <v>theater</v>
      </c>
      <c r="R38" s="7" t="str">
        <f t="shared" si="2"/>
        <v>plays</v>
      </c>
    </row>
    <row r="39" spans="1:18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140</v>
      </c>
      <c r="G39" t="s">
        <v>20</v>
      </c>
      <c r="H39">
        <v>107</v>
      </c>
      <c r="I39" s="7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7" t="str">
        <f t="shared" si="1"/>
        <v>publishing</v>
      </c>
      <c r="R39" s="7" t="str">
        <f t="shared" si="2"/>
        <v>fiction</v>
      </c>
    </row>
    <row r="40" spans="1:18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</v>
      </c>
      <c r="G40" t="s">
        <v>20</v>
      </c>
      <c r="H40">
        <v>134</v>
      </c>
      <c r="I40" s="7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7" t="str">
        <f t="shared" si="1"/>
        <v>photography</v>
      </c>
      <c r="R40" s="7" t="str">
        <f t="shared" si="2"/>
        <v>photography books</v>
      </c>
    </row>
    <row r="41" spans="1:18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51</v>
      </c>
      <c r="G41" t="s">
        <v>14</v>
      </c>
      <c r="H41">
        <v>88</v>
      </c>
      <c r="I41" s="7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7" t="str">
        <f t="shared" si="1"/>
        <v>theater</v>
      </c>
      <c r="R41" s="7" t="str">
        <f t="shared" si="2"/>
        <v>plays</v>
      </c>
    </row>
    <row r="42" spans="1:18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</v>
      </c>
      <c r="G42" t="s">
        <v>20</v>
      </c>
      <c r="H42">
        <v>198</v>
      </c>
      <c r="I42" s="7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7" t="str">
        <f t="shared" si="1"/>
        <v>technology</v>
      </c>
      <c r="R42" s="7" t="str">
        <f t="shared" si="2"/>
        <v>wearables</v>
      </c>
    </row>
    <row r="43" spans="1:18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213</v>
      </c>
      <c r="G43" t="s">
        <v>20</v>
      </c>
      <c r="H43">
        <v>111</v>
      </c>
      <c r="I43" s="7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7" t="str">
        <f t="shared" si="1"/>
        <v>music</v>
      </c>
      <c r="R43" s="7" t="str">
        <f t="shared" si="2"/>
        <v>rock</v>
      </c>
    </row>
    <row r="44" spans="1:18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444</v>
      </c>
      <c r="G44" t="s">
        <v>20</v>
      </c>
      <c r="H44">
        <v>222</v>
      </c>
      <c r="I44" s="7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7" t="str">
        <f t="shared" si="1"/>
        <v>food</v>
      </c>
      <c r="R44" s="7" t="str">
        <f t="shared" si="2"/>
        <v>food trucks</v>
      </c>
    </row>
    <row r="45" spans="1:18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186</v>
      </c>
      <c r="G45" t="s">
        <v>20</v>
      </c>
      <c r="H45">
        <v>6212</v>
      </c>
      <c r="I45" s="7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7" t="str">
        <f t="shared" si="1"/>
        <v>publishing</v>
      </c>
      <c r="R45" s="7" t="str">
        <f t="shared" si="2"/>
        <v>radio &amp; podcasts</v>
      </c>
    </row>
    <row r="46" spans="1:18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659</v>
      </c>
      <c r="G46" t="s">
        <v>20</v>
      </c>
      <c r="H46">
        <v>98</v>
      </c>
      <c r="I46" s="7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7" t="str">
        <f t="shared" si="1"/>
        <v>publishing</v>
      </c>
      <c r="R46" s="7" t="str">
        <f t="shared" si="2"/>
        <v>fiction</v>
      </c>
    </row>
    <row r="47" spans="1:18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48</v>
      </c>
      <c r="G47" t="s">
        <v>14</v>
      </c>
      <c r="H47">
        <v>48</v>
      </c>
      <c r="I47" s="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7" t="str">
        <f t="shared" si="1"/>
        <v>theater</v>
      </c>
      <c r="R47" s="7" t="str">
        <f t="shared" si="2"/>
        <v>plays</v>
      </c>
    </row>
    <row r="48" spans="1:18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115</v>
      </c>
      <c r="G48" t="s">
        <v>20</v>
      </c>
      <c r="H48">
        <v>92</v>
      </c>
      <c r="I48" s="7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7" t="str">
        <f t="shared" si="1"/>
        <v>music</v>
      </c>
      <c r="R48" s="7" t="str">
        <f t="shared" si="2"/>
        <v>rock</v>
      </c>
    </row>
    <row r="49" spans="1:18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</v>
      </c>
      <c r="G49" t="s">
        <v>20</v>
      </c>
      <c r="H49">
        <v>149</v>
      </c>
      <c r="I49" s="7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7" t="str">
        <f t="shared" si="1"/>
        <v>theater</v>
      </c>
      <c r="R49" s="7" t="str">
        <f t="shared" si="2"/>
        <v>plays</v>
      </c>
    </row>
    <row r="50" spans="1:18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387</v>
      </c>
      <c r="G50" t="s">
        <v>20</v>
      </c>
      <c r="H50">
        <v>2431</v>
      </c>
      <c r="I50" s="7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7" t="str">
        <f t="shared" si="1"/>
        <v>theater</v>
      </c>
      <c r="R50" s="7" t="str">
        <f t="shared" si="2"/>
        <v>plays</v>
      </c>
    </row>
    <row r="51" spans="1:18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190</v>
      </c>
      <c r="G51" t="s">
        <v>20</v>
      </c>
      <c r="H51">
        <v>303</v>
      </c>
      <c r="I51" s="7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7" t="str">
        <f t="shared" si="1"/>
        <v>music</v>
      </c>
      <c r="R51" s="7" t="str">
        <f t="shared" si="2"/>
        <v>rock</v>
      </c>
    </row>
    <row r="52" spans="1:18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7" t="str">
        <f t="shared" si="1"/>
        <v>music</v>
      </c>
      <c r="R52" s="7" t="str">
        <f t="shared" si="2"/>
        <v>metal</v>
      </c>
    </row>
    <row r="53" spans="1:18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92</v>
      </c>
      <c r="G53" t="s">
        <v>14</v>
      </c>
      <c r="H53">
        <v>1467</v>
      </c>
      <c r="I53" s="7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7" t="str">
        <f t="shared" si="1"/>
        <v>technology</v>
      </c>
      <c r="R53" s="7" t="str">
        <f t="shared" si="2"/>
        <v>wearables</v>
      </c>
    </row>
    <row r="54" spans="1:18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</v>
      </c>
      <c r="G54" t="s">
        <v>14</v>
      </c>
      <c r="H54">
        <v>75</v>
      </c>
      <c r="I54" s="7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7" t="str">
        <f t="shared" si="1"/>
        <v>theater</v>
      </c>
      <c r="R54" s="7" t="str">
        <f t="shared" si="2"/>
        <v>plays</v>
      </c>
    </row>
    <row r="55" spans="1:18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</v>
      </c>
      <c r="G55" t="s">
        <v>20</v>
      </c>
      <c r="H55">
        <v>209</v>
      </c>
      <c r="I55" s="7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7" t="str">
        <f t="shared" si="1"/>
        <v>film &amp; video</v>
      </c>
      <c r="R55" s="7" t="str">
        <f t="shared" si="2"/>
        <v>drama</v>
      </c>
    </row>
    <row r="56" spans="1:18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90</v>
      </c>
      <c r="G56" t="s">
        <v>14</v>
      </c>
      <c r="H56">
        <v>120</v>
      </c>
      <c r="I56" s="7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7" t="str">
        <f t="shared" si="1"/>
        <v>technology</v>
      </c>
      <c r="R56" s="7" t="str">
        <f t="shared" si="2"/>
        <v>wearables</v>
      </c>
    </row>
    <row r="57" spans="1:18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178</v>
      </c>
      <c r="G57" t="s">
        <v>20</v>
      </c>
      <c r="H57">
        <v>131</v>
      </c>
      <c r="I57" s="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7" t="str">
        <f t="shared" si="1"/>
        <v>music</v>
      </c>
      <c r="R57" s="7" t="str">
        <f t="shared" si="2"/>
        <v>jazz</v>
      </c>
    </row>
    <row r="58" spans="1:18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144</v>
      </c>
      <c r="G58" t="s">
        <v>20</v>
      </c>
      <c r="H58">
        <v>164</v>
      </c>
      <c r="I58" s="7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7" t="str">
        <f t="shared" si="1"/>
        <v>technology</v>
      </c>
      <c r="R58" s="7" t="str">
        <f t="shared" si="2"/>
        <v>wearables</v>
      </c>
    </row>
    <row r="59" spans="1:18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</v>
      </c>
      <c r="G59" t="s">
        <v>20</v>
      </c>
      <c r="H59">
        <v>201</v>
      </c>
      <c r="I59" s="7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7" t="str">
        <f t="shared" si="1"/>
        <v>games</v>
      </c>
      <c r="R59" s="7" t="str">
        <f t="shared" si="2"/>
        <v>video games</v>
      </c>
    </row>
    <row r="60" spans="1:18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</v>
      </c>
      <c r="G60" t="s">
        <v>20</v>
      </c>
      <c r="H60">
        <v>211</v>
      </c>
      <c r="I60" s="7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7" t="str">
        <f t="shared" si="1"/>
        <v>theater</v>
      </c>
      <c r="R60" s="7" t="str">
        <f t="shared" si="2"/>
        <v>plays</v>
      </c>
    </row>
    <row r="61" spans="1:18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</v>
      </c>
      <c r="G61" t="s">
        <v>20</v>
      </c>
      <c r="H61">
        <v>128</v>
      </c>
      <c r="I61" s="7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7" t="str">
        <f t="shared" si="1"/>
        <v>theater</v>
      </c>
      <c r="R61" s="7" t="str">
        <f t="shared" si="2"/>
        <v>plays</v>
      </c>
    </row>
    <row r="62" spans="1:18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</v>
      </c>
      <c r="G62" t="s">
        <v>20</v>
      </c>
      <c r="H62">
        <v>1600</v>
      </c>
      <c r="I62" s="7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7" t="str">
        <f t="shared" si="1"/>
        <v>theater</v>
      </c>
      <c r="R62" s="7" t="str">
        <f t="shared" si="2"/>
        <v>plays</v>
      </c>
    </row>
    <row r="63" spans="1:18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93</v>
      </c>
      <c r="G63" t="s">
        <v>14</v>
      </c>
      <c r="H63">
        <v>2253</v>
      </c>
      <c r="I63" s="7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7" t="str">
        <f t="shared" si="1"/>
        <v>theater</v>
      </c>
      <c r="R63" s="7" t="str">
        <f t="shared" si="2"/>
        <v>plays</v>
      </c>
    </row>
    <row r="64" spans="1:18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723</v>
      </c>
      <c r="G64" t="s">
        <v>20</v>
      </c>
      <c r="H64">
        <v>249</v>
      </c>
      <c r="I64" s="7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7" t="str">
        <f t="shared" si="1"/>
        <v>technology</v>
      </c>
      <c r="R64" s="7" t="str">
        <f t="shared" si="2"/>
        <v>web</v>
      </c>
    </row>
    <row r="65" spans="1:18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12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7" t="str">
        <f t="shared" si="1"/>
        <v>theater</v>
      </c>
      <c r="R65" s="7" t="str">
        <f t="shared" si="2"/>
        <v>plays</v>
      </c>
    </row>
    <row r="66" spans="1:18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98</v>
      </c>
      <c r="G66" t="s">
        <v>14</v>
      </c>
      <c r="H66">
        <v>38</v>
      </c>
      <c r="I66" s="7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7" t="str">
        <f t="shared" si="1"/>
        <v>technology</v>
      </c>
      <c r="R66" s="7" t="str">
        <f t="shared" si="2"/>
        <v>web</v>
      </c>
    </row>
    <row r="67" spans="1:18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ROUND(((E67/D67)*100),0)</f>
        <v>236</v>
      </c>
      <c r="G67" t="s">
        <v>20</v>
      </c>
      <c r="H67">
        <v>236</v>
      </c>
      <c r="I67" s="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7" t="str">
        <f t="shared" ref="Q67:Q130" si="5">LEFT(P67,SEARCH("/",P67)-1)</f>
        <v>theater</v>
      </c>
      <c r="R67" s="7" t="str">
        <f t="shared" ref="R67:R130" si="6">RIGHT(P67,LEN(P67)-SEARCH("/",P67))</f>
        <v>plays</v>
      </c>
    </row>
    <row r="68" spans="1:18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</v>
      </c>
      <c r="G68" t="s">
        <v>14</v>
      </c>
      <c r="H68">
        <v>12</v>
      </c>
      <c r="I68" s="7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7" t="str">
        <f t="shared" si="5"/>
        <v>theater</v>
      </c>
      <c r="R68" s="7" t="str">
        <f t="shared" si="6"/>
        <v>plays</v>
      </c>
    </row>
    <row r="69" spans="1:18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</v>
      </c>
      <c r="G69" t="s">
        <v>20</v>
      </c>
      <c r="H69">
        <v>4065</v>
      </c>
      <c r="I69" s="7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7" t="str">
        <f t="shared" si="5"/>
        <v>technology</v>
      </c>
      <c r="R69" s="7" t="str">
        <f t="shared" si="6"/>
        <v>wearables</v>
      </c>
    </row>
    <row r="70" spans="1:18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255</v>
      </c>
      <c r="G70" t="s">
        <v>20</v>
      </c>
      <c r="H70">
        <v>246</v>
      </c>
      <c r="I70" s="7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7" t="str">
        <f t="shared" si="5"/>
        <v>theater</v>
      </c>
      <c r="R70" s="7" t="str">
        <f t="shared" si="6"/>
        <v>plays</v>
      </c>
    </row>
    <row r="71" spans="1:18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</v>
      </c>
      <c r="G71" t="s">
        <v>74</v>
      </c>
      <c r="H71">
        <v>17</v>
      </c>
      <c r="I71" s="7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7" t="str">
        <f t="shared" si="5"/>
        <v>theater</v>
      </c>
      <c r="R71" s="7" t="str">
        <f t="shared" si="6"/>
        <v>plays</v>
      </c>
    </row>
    <row r="72" spans="1:18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124</v>
      </c>
      <c r="G72" t="s">
        <v>20</v>
      </c>
      <c r="H72">
        <v>2475</v>
      </c>
      <c r="I72" s="7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7" t="str">
        <f t="shared" si="5"/>
        <v>theater</v>
      </c>
      <c r="R72" s="7" t="str">
        <f t="shared" si="6"/>
        <v>plays</v>
      </c>
    </row>
    <row r="73" spans="1:18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</v>
      </c>
      <c r="G73" t="s">
        <v>20</v>
      </c>
      <c r="H73">
        <v>76</v>
      </c>
      <c r="I73" s="7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7" t="str">
        <f t="shared" si="5"/>
        <v>theater</v>
      </c>
      <c r="R73" s="7" t="str">
        <f t="shared" si="6"/>
        <v>plays</v>
      </c>
    </row>
    <row r="74" spans="1:18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</v>
      </c>
      <c r="G74" t="s">
        <v>20</v>
      </c>
      <c r="H74">
        <v>54</v>
      </c>
      <c r="I74" s="7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7" t="str">
        <f t="shared" si="5"/>
        <v>film &amp; video</v>
      </c>
      <c r="R74" s="7" t="str">
        <f t="shared" si="6"/>
        <v>animation</v>
      </c>
    </row>
    <row r="75" spans="1:18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661</v>
      </c>
      <c r="G75" t="s">
        <v>20</v>
      </c>
      <c r="H75">
        <v>88</v>
      </c>
      <c r="I75" s="7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7" t="str">
        <f t="shared" si="5"/>
        <v>music</v>
      </c>
      <c r="R75" s="7" t="str">
        <f t="shared" si="6"/>
        <v>jazz</v>
      </c>
    </row>
    <row r="76" spans="1:18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</v>
      </c>
      <c r="G76" t="s">
        <v>20</v>
      </c>
      <c r="H76">
        <v>85</v>
      </c>
      <c r="I76" s="7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7" t="str">
        <f t="shared" si="5"/>
        <v>music</v>
      </c>
      <c r="R76" s="7" t="str">
        <f t="shared" si="6"/>
        <v>metal</v>
      </c>
    </row>
    <row r="77" spans="1:18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151</v>
      </c>
      <c r="G77" t="s">
        <v>20</v>
      </c>
      <c r="H77">
        <v>170</v>
      </c>
      <c r="I77" s="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7" t="str">
        <f t="shared" si="5"/>
        <v>photography</v>
      </c>
      <c r="R77" s="7" t="str">
        <f t="shared" si="6"/>
        <v>photography books</v>
      </c>
    </row>
    <row r="78" spans="1:18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</v>
      </c>
      <c r="G78" t="s">
        <v>14</v>
      </c>
      <c r="H78">
        <v>1684</v>
      </c>
      <c r="I78" s="7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7" t="str">
        <f t="shared" si="5"/>
        <v>theater</v>
      </c>
      <c r="R78" s="7" t="str">
        <f t="shared" si="6"/>
        <v>plays</v>
      </c>
    </row>
    <row r="79" spans="1:18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47</v>
      </c>
      <c r="G79" t="s">
        <v>14</v>
      </c>
      <c r="H79">
        <v>56</v>
      </c>
      <c r="I79" s="7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7" t="str">
        <f t="shared" si="5"/>
        <v>film &amp; video</v>
      </c>
      <c r="R79" s="7" t="str">
        <f t="shared" si="6"/>
        <v>animation</v>
      </c>
    </row>
    <row r="80" spans="1:18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301</v>
      </c>
      <c r="G80" t="s">
        <v>20</v>
      </c>
      <c r="H80">
        <v>330</v>
      </c>
      <c r="I80" s="7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7" t="str">
        <f t="shared" si="5"/>
        <v>publishing</v>
      </c>
      <c r="R80" s="7" t="str">
        <f t="shared" si="6"/>
        <v>translations</v>
      </c>
    </row>
    <row r="81" spans="1:18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70</v>
      </c>
      <c r="G81" t="s">
        <v>14</v>
      </c>
      <c r="H81">
        <v>838</v>
      </c>
      <c r="I81" s="7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7" t="str">
        <f t="shared" si="5"/>
        <v>theater</v>
      </c>
      <c r="R81" s="7" t="str">
        <f t="shared" si="6"/>
        <v>plays</v>
      </c>
    </row>
    <row r="82" spans="1:18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</v>
      </c>
      <c r="G82" t="s">
        <v>20</v>
      </c>
      <c r="H82">
        <v>127</v>
      </c>
      <c r="I82" s="7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7" t="str">
        <f t="shared" si="5"/>
        <v>games</v>
      </c>
      <c r="R82" s="7" t="str">
        <f t="shared" si="6"/>
        <v>video games</v>
      </c>
    </row>
    <row r="83" spans="1:18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</v>
      </c>
      <c r="G83" t="s">
        <v>20</v>
      </c>
      <c r="H83">
        <v>411</v>
      </c>
      <c r="I83" s="7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7" t="str">
        <f t="shared" si="5"/>
        <v>music</v>
      </c>
      <c r="R83" s="7" t="str">
        <f t="shared" si="6"/>
        <v>rock</v>
      </c>
    </row>
    <row r="84" spans="1:18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</v>
      </c>
      <c r="G84" t="s">
        <v>20</v>
      </c>
      <c r="H84">
        <v>180</v>
      </c>
      <c r="I84" s="7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7" t="str">
        <f t="shared" si="5"/>
        <v>games</v>
      </c>
      <c r="R84" s="7" t="str">
        <f t="shared" si="6"/>
        <v>video games</v>
      </c>
    </row>
    <row r="85" spans="1:18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38</v>
      </c>
      <c r="G85" t="s">
        <v>14</v>
      </c>
      <c r="H85">
        <v>1000</v>
      </c>
      <c r="I85" s="7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7" t="str">
        <f t="shared" si="5"/>
        <v>music</v>
      </c>
      <c r="R85" s="7" t="str">
        <f t="shared" si="6"/>
        <v>electric music</v>
      </c>
    </row>
    <row r="86" spans="1:18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</v>
      </c>
      <c r="G86" t="s">
        <v>20</v>
      </c>
      <c r="H86">
        <v>374</v>
      </c>
      <c r="I86" s="7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7" t="str">
        <f t="shared" si="5"/>
        <v>technology</v>
      </c>
      <c r="R86" s="7" t="str">
        <f t="shared" si="6"/>
        <v>wearables</v>
      </c>
    </row>
    <row r="87" spans="1:18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</v>
      </c>
      <c r="G87" t="s">
        <v>20</v>
      </c>
      <c r="H87">
        <v>71</v>
      </c>
      <c r="I87" s="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7" t="str">
        <f t="shared" si="5"/>
        <v>music</v>
      </c>
      <c r="R87" s="7" t="str">
        <f t="shared" si="6"/>
        <v>indie rock</v>
      </c>
    </row>
    <row r="88" spans="1:18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168</v>
      </c>
      <c r="G88" t="s">
        <v>20</v>
      </c>
      <c r="H88">
        <v>203</v>
      </c>
      <c r="I88" s="7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7" t="str">
        <f t="shared" si="5"/>
        <v>theater</v>
      </c>
      <c r="R88" s="7" t="str">
        <f t="shared" si="6"/>
        <v>plays</v>
      </c>
    </row>
    <row r="89" spans="1:18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62</v>
      </c>
      <c r="G89" t="s">
        <v>14</v>
      </c>
      <c r="H89">
        <v>1482</v>
      </c>
      <c r="I89" s="7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7" t="str">
        <f t="shared" si="5"/>
        <v>music</v>
      </c>
      <c r="R89" s="7" t="str">
        <f t="shared" si="6"/>
        <v>rock</v>
      </c>
    </row>
    <row r="90" spans="1:18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261</v>
      </c>
      <c r="G90" t="s">
        <v>20</v>
      </c>
      <c r="H90">
        <v>113</v>
      </c>
      <c r="I90" s="7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7" t="str">
        <f t="shared" si="5"/>
        <v>publishing</v>
      </c>
      <c r="R90" s="7" t="str">
        <f t="shared" si="6"/>
        <v>translations</v>
      </c>
    </row>
    <row r="91" spans="1:18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253</v>
      </c>
      <c r="G91" t="s">
        <v>20</v>
      </c>
      <c r="H91">
        <v>96</v>
      </c>
      <c r="I91" s="7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7" t="str">
        <f t="shared" si="5"/>
        <v>theater</v>
      </c>
      <c r="R91" s="7" t="str">
        <f t="shared" si="6"/>
        <v>plays</v>
      </c>
    </row>
    <row r="92" spans="1:18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79</v>
      </c>
      <c r="G92" t="s">
        <v>14</v>
      </c>
      <c r="H92">
        <v>106</v>
      </c>
      <c r="I92" s="7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7" t="str">
        <f t="shared" si="5"/>
        <v>theater</v>
      </c>
      <c r="R92" s="7" t="str">
        <f t="shared" si="6"/>
        <v>plays</v>
      </c>
    </row>
    <row r="93" spans="1:18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</v>
      </c>
      <c r="G93" t="s">
        <v>14</v>
      </c>
      <c r="H93">
        <v>679</v>
      </c>
      <c r="I93" s="7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7" t="str">
        <f t="shared" si="5"/>
        <v>publishing</v>
      </c>
      <c r="R93" s="7" t="str">
        <f t="shared" si="6"/>
        <v>translations</v>
      </c>
    </row>
    <row r="94" spans="1:18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259</v>
      </c>
      <c r="G94" t="s">
        <v>20</v>
      </c>
      <c r="H94">
        <v>498</v>
      </c>
      <c r="I94" s="7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7" t="str">
        <f t="shared" si="5"/>
        <v>games</v>
      </c>
      <c r="R94" s="7" t="str">
        <f t="shared" si="6"/>
        <v>video games</v>
      </c>
    </row>
    <row r="95" spans="1:18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61</v>
      </c>
      <c r="G95" t="s">
        <v>74</v>
      </c>
      <c r="H95">
        <v>610</v>
      </c>
      <c r="I95" s="7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7" t="str">
        <f t="shared" si="5"/>
        <v>theater</v>
      </c>
      <c r="R95" s="7" t="str">
        <f t="shared" si="6"/>
        <v>plays</v>
      </c>
    </row>
    <row r="96" spans="1:18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304</v>
      </c>
      <c r="G96" t="s">
        <v>20</v>
      </c>
      <c r="H96">
        <v>180</v>
      </c>
      <c r="I96" s="7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7" t="str">
        <f t="shared" si="5"/>
        <v>technology</v>
      </c>
      <c r="R96" s="7" t="str">
        <f t="shared" si="6"/>
        <v>web</v>
      </c>
    </row>
    <row r="97" spans="1:18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113</v>
      </c>
      <c r="G97" t="s">
        <v>20</v>
      </c>
      <c r="H97">
        <v>27</v>
      </c>
      <c r="I97" s="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7" t="str">
        <f t="shared" si="5"/>
        <v>film &amp; video</v>
      </c>
      <c r="R97" s="7" t="str">
        <f t="shared" si="6"/>
        <v>documentary</v>
      </c>
    </row>
    <row r="98" spans="1:18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</v>
      </c>
      <c r="G98" t="s">
        <v>20</v>
      </c>
      <c r="H98">
        <v>2331</v>
      </c>
      <c r="I98" s="7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7" t="str">
        <f t="shared" si="5"/>
        <v>theater</v>
      </c>
      <c r="R98" s="7" t="str">
        <f t="shared" si="6"/>
        <v>plays</v>
      </c>
    </row>
    <row r="99" spans="1:18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927</v>
      </c>
      <c r="G99" t="s">
        <v>20</v>
      </c>
      <c r="H99">
        <v>113</v>
      </c>
      <c r="I99" s="7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7" t="str">
        <f t="shared" si="5"/>
        <v>food</v>
      </c>
      <c r="R99" s="7" t="str">
        <f t="shared" si="6"/>
        <v>food trucks</v>
      </c>
    </row>
    <row r="100" spans="1:18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34</v>
      </c>
      <c r="G100" t="s">
        <v>14</v>
      </c>
      <c r="H100">
        <v>1220</v>
      </c>
      <c r="I100" s="7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7" t="str">
        <f t="shared" si="5"/>
        <v>games</v>
      </c>
      <c r="R100" s="7" t="str">
        <f t="shared" si="6"/>
        <v>video games</v>
      </c>
    </row>
    <row r="101" spans="1:18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197</v>
      </c>
      <c r="G101" t="s">
        <v>20</v>
      </c>
      <c r="H101">
        <v>164</v>
      </c>
      <c r="I101" s="7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7" t="str">
        <f t="shared" si="5"/>
        <v>theater</v>
      </c>
      <c r="R101" s="7" t="str">
        <f t="shared" si="6"/>
        <v>plays</v>
      </c>
    </row>
    <row r="102" spans="1:18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7" t="str">
        <f t="shared" si="5"/>
        <v>theater</v>
      </c>
      <c r="R102" s="7" t="str">
        <f t="shared" si="6"/>
        <v>plays</v>
      </c>
    </row>
    <row r="103" spans="1:18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</v>
      </c>
      <c r="G103" t="s">
        <v>20</v>
      </c>
      <c r="H103">
        <v>164</v>
      </c>
      <c r="I103" s="7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7" t="str">
        <f t="shared" si="5"/>
        <v>music</v>
      </c>
      <c r="R103" s="7" t="str">
        <f t="shared" si="6"/>
        <v>electric music</v>
      </c>
    </row>
    <row r="104" spans="1:18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282</v>
      </c>
      <c r="G104" t="s">
        <v>20</v>
      </c>
      <c r="H104">
        <v>336</v>
      </c>
      <c r="I104" s="7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7" t="str">
        <f t="shared" si="5"/>
        <v>technology</v>
      </c>
      <c r="R104" s="7" t="str">
        <f t="shared" si="6"/>
        <v>wearables</v>
      </c>
    </row>
    <row r="105" spans="1:18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25</v>
      </c>
      <c r="G105" t="s">
        <v>14</v>
      </c>
      <c r="H105">
        <v>37</v>
      </c>
      <c r="I105" s="7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7" t="str">
        <f t="shared" si="5"/>
        <v>music</v>
      </c>
      <c r="R105" s="7" t="str">
        <f t="shared" si="6"/>
        <v>electric music</v>
      </c>
    </row>
    <row r="106" spans="1:18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</v>
      </c>
      <c r="G106" t="s">
        <v>20</v>
      </c>
      <c r="H106">
        <v>1917</v>
      </c>
      <c r="I106" s="7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7" t="str">
        <f t="shared" si="5"/>
        <v>music</v>
      </c>
      <c r="R106" s="7" t="str">
        <f t="shared" si="6"/>
        <v>indie rock</v>
      </c>
    </row>
    <row r="107" spans="1:18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145</v>
      </c>
      <c r="G107" t="s">
        <v>20</v>
      </c>
      <c r="H107">
        <v>95</v>
      </c>
      <c r="I107" s="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7" t="str">
        <f t="shared" si="5"/>
        <v>technology</v>
      </c>
      <c r="R107" s="7" t="str">
        <f t="shared" si="6"/>
        <v>web</v>
      </c>
    </row>
    <row r="108" spans="1:18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</v>
      </c>
      <c r="G108" t="s">
        <v>20</v>
      </c>
      <c r="H108">
        <v>147</v>
      </c>
      <c r="I108" s="7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7" t="str">
        <f t="shared" si="5"/>
        <v>theater</v>
      </c>
      <c r="R108" s="7" t="str">
        <f t="shared" si="6"/>
        <v>plays</v>
      </c>
    </row>
    <row r="109" spans="1:18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</v>
      </c>
      <c r="G109" t="s">
        <v>20</v>
      </c>
      <c r="H109">
        <v>86</v>
      </c>
      <c r="I109" s="7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7" t="str">
        <f t="shared" si="5"/>
        <v>theater</v>
      </c>
      <c r="R109" s="7" t="str">
        <f t="shared" si="6"/>
        <v>plays</v>
      </c>
    </row>
    <row r="110" spans="1:18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</v>
      </c>
      <c r="G110" t="s">
        <v>20</v>
      </c>
      <c r="H110">
        <v>83</v>
      </c>
      <c r="I110" s="7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7" t="str">
        <f t="shared" si="5"/>
        <v>film &amp; video</v>
      </c>
      <c r="R110" s="7" t="str">
        <f t="shared" si="6"/>
        <v>documentary</v>
      </c>
    </row>
    <row r="111" spans="1:18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</v>
      </c>
      <c r="G111" t="s">
        <v>14</v>
      </c>
      <c r="H111">
        <v>60</v>
      </c>
      <c r="I111" s="7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7" t="str">
        <f t="shared" si="5"/>
        <v>film &amp; video</v>
      </c>
      <c r="R111" s="7" t="str">
        <f t="shared" si="6"/>
        <v>television</v>
      </c>
    </row>
    <row r="112" spans="1:18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15</v>
      </c>
      <c r="G112" t="s">
        <v>14</v>
      </c>
      <c r="H112">
        <v>296</v>
      </c>
      <c r="I112" s="7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7" t="str">
        <f t="shared" si="5"/>
        <v>food</v>
      </c>
      <c r="R112" s="7" t="str">
        <f t="shared" si="6"/>
        <v>food trucks</v>
      </c>
    </row>
    <row r="113" spans="1:18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120</v>
      </c>
      <c r="G113" t="s">
        <v>20</v>
      </c>
      <c r="H113">
        <v>676</v>
      </c>
      <c r="I113" s="7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7" t="str">
        <f t="shared" si="5"/>
        <v>publishing</v>
      </c>
      <c r="R113" s="7" t="str">
        <f t="shared" si="6"/>
        <v>radio &amp; podcasts</v>
      </c>
    </row>
    <row r="114" spans="1:18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269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7" t="str">
        <f t="shared" si="5"/>
        <v>technology</v>
      </c>
      <c r="R114" s="7" t="str">
        <f t="shared" si="6"/>
        <v>web</v>
      </c>
    </row>
    <row r="115" spans="1:18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377</v>
      </c>
      <c r="G115" t="s">
        <v>20</v>
      </c>
      <c r="H115">
        <v>131</v>
      </c>
      <c r="I115" s="7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7" t="str">
        <f t="shared" si="5"/>
        <v>food</v>
      </c>
      <c r="R115" s="7" t="str">
        <f t="shared" si="6"/>
        <v>food trucks</v>
      </c>
    </row>
    <row r="116" spans="1:18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</v>
      </c>
      <c r="G116" t="s">
        <v>20</v>
      </c>
      <c r="H116">
        <v>126</v>
      </c>
      <c r="I116" s="7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7" t="str">
        <f t="shared" si="5"/>
        <v>technology</v>
      </c>
      <c r="R116" s="7" t="str">
        <f t="shared" si="6"/>
        <v>wearables</v>
      </c>
    </row>
    <row r="117" spans="1:18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</v>
      </c>
      <c r="G117" t="s">
        <v>14</v>
      </c>
      <c r="H117">
        <v>3304</v>
      </c>
      <c r="I117" s="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7" t="str">
        <f t="shared" si="5"/>
        <v>publishing</v>
      </c>
      <c r="R117" s="7" t="str">
        <f t="shared" si="6"/>
        <v>fiction</v>
      </c>
    </row>
    <row r="118" spans="1:18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7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7" t="str">
        <f t="shared" si="5"/>
        <v>theater</v>
      </c>
      <c r="R118" s="7" t="str">
        <f t="shared" si="6"/>
        <v>plays</v>
      </c>
    </row>
    <row r="119" spans="1:18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174</v>
      </c>
      <c r="G119" t="s">
        <v>20</v>
      </c>
      <c r="H119">
        <v>275</v>
      </c>
      <c r="I119" s="7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7" t="str">
        <f t="shared" si="5"/>
        <v>film &amp; video</v>
      </c>
      <c r="R119" s="7" t="str">
        <f t="shared" si="6"/>
        <v>television</v>
      </c>
    </row>
    <row r="120" spans="1:18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118</v>
      </c>
      <c r="G120" t="s">
        <v>20</v>
      </c>
      <c r="H120">
        <v>67</v>
      </c>
      <c r="I120" s="7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7" t="str">
        <f t="shared" si="5"/>
        <v>photography</v>
      </c>
      <c r="R120" s="7" t="str">
        <f t="shared" si="6"/>
        <v>photography books</v>
      </c>
    </row>
    <row r="121" spans="1:18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215</v>
      </c>
      <c r="G121" t="s">
        <v>20</v>
      </c>
      <c r="H121">
        <v>154</v>
      </c>
      <c r="I121" s="7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7" t="str">
        <f t="shared" si="5"/>
        <v>film &amp; video</v>
      </c>
      <c r="R121" s="7" t="str">
        <f t="shared" si="6"/>
        <v>documentary</v>
      </c>
    </row>
    <row r="122" spans="1:18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</v>
      </c>
      <c r="G122" t="s">
        <v>20</v>
      </c>
      <c r="H122">
        <v>1782</v>
      </c>
      <c r="I122" s="7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7" t="str">
        <f t="shared" si="5"/>
        <v>games</v>
      </c>
      <c r="R122" s="7" t="str">
        <f t="shared" si="6"/>
        <v>mobile games</v>
      </c>
    </row>
    <row r="123" spans="1:18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</v>
      </c>
      <c r="G123" t="s">
        <v>20</v>
      </c>
      <c r="H123">
        <v>903</v>
      </c>
      <c r="I123" s="7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7" t="str">
        <f t="shared" si="5"/>
        <v>games</v>
      </c>
      <c r="R123" s="7" t="str">
        <f t="shared" si="6"/>
        <v>video games</v>
      </c>
    </row>
    <row r="124" spans="1:18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</v>
      </c>
      <c r="G124" t="s">
        <v>14</v>
      </c>
      <c r="H124">
        <v>3387</v>
      </c>
      <c r="I124" s="7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7" t="str">
        <f t="shared" si="5"/>
        <v>publishing</v>
      </c>
      <c r="R124" s="7" t="str">
        <f t="shared" si="6"/>
        <v>fiction</v>
      </c>
    </row>
    <row r="125" spans="1:18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19</v>
      </c>
      <c r="G125" t="s">
        <v>14</v>
      </c>
      <c r="H125">
        <v>662</v>
      </c>
      <c r="I125" s="7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7" t="str">
        <f t="shared" si="5"/>
        <v>theater</v>
      </c>
      <c r="R125" s="7" t="str">
        <f t="shared" si="6"/>
        <v>plays</v>
      </c>
    </row>
    <row r="126" spans="1:18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368</v>
      </c>
      <c r="G126" t="s">
        <v>20</v>
      </c>
      <c r="H126">
        <v>94</v>
      </c>
      <c r="I126" s="7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7" t="str">
        <f t="shared" si="5"/>
        <v>photography</v>
      </c>
      <c r="R126" s="7" t="str">
        <f t="shared" si="6"/>
        <v>photography books</v>
      </c>
    </row>
    <row r="127" spans="1:18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160</v>
      </c>
      <c r="G127" t="s">
        <v>20</v>
      </c>
      <c r="H127">
        <v>180</v>
      </c>
      <c r="I127" s="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7" t="str">
        <f t="shared" si="5"/>
        <v>theater</v>
      </c>
      <c r="R127" s="7" t="str">
        <f t="shared" si="6"/>
        <v>plays</v>
      </c>
    </row>
    <row r="128" spans="1:18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39</v>
      </c>
      <c r="G128" t="s">
        <v>14</v>
      </c>
      <c r="H128">
        <v>774</v>
      </c>
      <c r="I128" s="7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7" t="str">
        <f t="shared" si="5"/>
        <v>theater</v>
      </c>
      <c r="R128" s="7" t="str">
        <f t="shared" si="6"/>
        <v>plays</v>
      </c>
    </row>
    <row r="129" spans="1:18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</v>
      </c>
      <c r="G129" t="s">
        <v>14</v>
      </c>
      <c r="H129">
        <v>672</v>
      </c>
      <c r="I129" s="7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7" t="str">
        <f t="shared" si="5"/>
        <v>theater</v>
      </c>
      <c r="R129" s="7" t="str">
        <f t="shared" si="6"/>
        <v>plays</v>
      </c>
    </row>
    <row r="130" spans="1:18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</v>
      </c>
      <c r="G130" t="s">
        <v>74</v>
      </c>
      <c r="H130">
        <v>532</v>
      </c>
      <c r="I130" s="7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7" t="str">
        <f t="shared" si="5"/>
        <v>music</v>
      </c>
      <c r="R130" s="7" t="str">
        <f t="shared" si="6"/>
        <v>rock</v>
      </c>
    </row>
    <row r="131" spans="1:18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ROUND(((E131/D131)*100),0)</f>
        <v>3</v>
      </c>
      <c r="G131" t="s">
        <v>74</v>
      </c>
      <c r="H131">
        <v>55</v>
      </c>
      <c r="I131" s="7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7" t="str">
        <f t="shared" ref="Q131:Q194" si="9">LEFT(P131,SEARCH("/",P131)-1)</f>
        <v>food</v>
      </c>
      <c r="R131" s="7" t="str">
        <f t="shared" ref="R131:R194" si="10">RIGHT(P131,LEN(P131)-SEARCH("/",P131))</f>
        <v>food trucks</v>
      </c>
    </row>
    <row r="132" spans="1:18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</v>
      </c>
      <c r="G132" t="s">
        <v>20</v>
      </c>
      <c r="H132">
        <v>533</v>
      </c>
      <c r="I132" s="7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7" t="str">
        <f t="shared" si="9"/>
        <v>film &amp; video</v>
      </c>
      <c r="R132" s="7" t="str">
        <f t="shared" si="10"/>
        <v>drama</v>
      </c>
    </row>
    <row r="133" spans="1:18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101</v>
      </c>
      <c r="G133" t="s">
        <v>20</v>
      </c>
      <c r="H133">
        <v>2443</v>
      </c>
      <c r="I133" s="7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7" t="str">
        <f t="shared" si="9"/>
        <v>technology</v>
      </c>
      <c r="R133" s="7" t="str">
        <f t="shared" si="10"/>
        <v>web</v>
      </c>
    </row>
    <row r="134" spans="1:18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</v>
      </c>
      <c r="G134" t="s">
        <v>20</v>
      </c>
      <c r="H134">
        <v>89</v>
      </c>
      <c r="I134" s="7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7" t="str">
        <f t="shared" si="9"/>
        <v>theater</v>
      </c>
      <c r="R134" s="7" t="str">
        <f t="shared" si="10"/>
        <v>plays</v>
      </c>
    </row>
    <row r="135" spans="1:18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311</v>
      </c>
      <c r="G135" t="s">
        <v>20</v>
      </c>
      <c r="H135">
        <v>159</v>
      </c>
      <c r="I135" s="7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7" t="str">
        <f t="shared" si="9"/>
        <v>music</v>
      </c>
      <c r="R135" s="7" t="str">
        <f t="shared" si="10"/>
        <v>world music</v>
      </c>
    </row>
    <row r="136" spans="1:18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90</v>
      </c>
      <c r="G136" t="s">
        <v>14</v>
      </c>
      <c r="H136">
        <v>940</v>
      </c>
      <c r="I136" s="7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7" t="str">
        <f t="shared" si="9"/>
        <v>film &amp; video</v>
      </c>
      <c r="R136" s="7" t="str">
        <f t="shared" si="10"/>
        <v>documentary</v>
      </c>
    </row>
    <row r="137" spans="1:18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</v>
      </c>
      <c r="G137" t="s">
        <v>14</v>
      </c>
      <c r="H137">
        <v>117</v>
      </c>
      <c r="I137" s="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7" t="str">
        <f t="shared" si="9"/>
        <v>theater</v>
      </c>
      <c r="R137" s="7" t="str">
        <f t="shared" si="10"/>
        <v>plays</v>
      </c>
    </row>
    <row r="138" spans="1:18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</v>
      </c>
      <c r="G138" t="s">
        <v>74</v>
      </c>
      <c r="H138">
        <v>58</v>
      </c>
      <c r="I138" s="7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7" t="str">
        <f t="shared" si="9"/>
        <v>film &amp; video</v>
      </c>
      <c r="R138" s="7" t="str">
        <f t="shared" si="10"/>
        <v>drama</v>
      </c>
    </row>
    <row r="139" spans="1:18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262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7" t="str">
        <f t="shared" si="9"/>
        <v>publishing</v>
      </c>
      <c r="R139" s="7" t="str">
        <f t="shared" si="10"/>
        <v>nonfiction</v>
      </c>
    </row>
    <row r="140" spans="1:18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7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7" t="str">
        <f t="shared" si="9"/>
        <v>games</v>
      </c>
      <c r="R140" s="7" t="str">
        <f t="shared" si="10"/>
        <v>mobile games</v>
      </c>
    </row>
    <row r="141" spans="1:18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21</v>
      </c>
      <c r="G141" t="s">
        <v>14</v>
      </c>
      <c r="H141">
        <v>326</v>
      </c>
      <c r="I141" s="7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7" t="str">
        <f t="shared" si="9"/>
        <v>technology</v>
      </c>
      <c r="R141" s="7" t="str">
        <f t="shared" si="10"/>
        <v>wearables</v>
      </c>
    </row>
    <row r="142" spans="1:18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</v>
      </c>
      <c r="G142" t="s">
        <v>20</v>
      </c>
      <c r="H142">
        <v>186</v>
      </c>
      <c r="I142" s="7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7" t="str">
        <f t="shared" si="9"/>
        <v>film &amp; video</v>
      </c>
      <c r="R142" s="7" t="str">
        <f t="shared" si="10"/>
        <v>documentary</v>
      </c>
    </row>
    <row r="143" spans="1:18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102</v>
      </c>
      <c r="G143" t="s">
        <v>20</v>
      </c>
      <c r="H143">
        <v>1071</v>
      </c>
      <c r="I143" s="7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7" t="str">
        <f t="shared" si="9"/>
        <v>technology</v>
      </c>
      <c r="R143" s="7" t="str">
        <f t="shared" si="10"/>
        <v>web</v>
      </c>
    </row>
    <row r="144" spans="1:18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</v>
      </c>
      <c r="G144" t="s">
        <v>20</v>
      </c>
      <c r="H144">
        <v>117</v>
      </c>
      <c r="I144" s="7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7" t="str">
        <f t="shared" si="9"/>
        <v>technology</v>
      </c>
      <c r="R144" s="7" t="str">
        <f t="shared" si="10"/>
        <v>web</v>
      </c>
    </row>
    <row r="145" spans="1:18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7" t="str">
        <f t="shared" si="9"/>
        <v>music</v>
      </c>
      <c r="R145" s="7" t="str">
        <f t="shared" si="10"/>
        <v>indie rock</v>
      </c>
    </row>
    <row r="146" spans="1:18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</v>
      </c>
      <c r="G146" t="s">
        <v>20</v>
      </c>
      <c r="H146">
        <v>135</v>
      </c>
      <c r="I146" s="7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7" t="str">
        <f t="shared" si="9"/>
        <v>theater</v>
      </c>
      <c r="R146" s="7" t="str">
        <f t="shared" si="10"/>
        <v>plays</v>
      </c>
    </row>
    <row r="147" spans="1:18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237</v>
      </c>
      <c r="G147" t="s">
        <v>20</v>
      </c>
      <c r="H147">
        <v>768</v>
      </c>
      <c r="I147" s="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7" t="str">
        <f t="shared" si="9"/>
        <v>technology</v>
      </c>
      <c r="R147" s="7" t="str">
        <f t="shared" si="10"/>
        <v>wearables</v>
      </c>
    </row>
    <row r="148" spans="1:18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</v>
      </c>
      <c r="G148" t="s">
        <v>74</v>
      </c>
      <c r="H148">
        <v>51</v>
      </c>
      <c r="I148" s="7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7" t="str">
        <f t="shared" si="9"/>
        <v>theater</v>
      </c>
      <c r="R148" s="7" t="str">
        <f t="shared" si="10"/>
        <v>plays</v>
      </c>
    </row>
    <row r="149" spans="1:18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</v>
      </c>
      <c r="G149" t="s">
        <v>20</v>
      </c>
      <c r="H149">
        <v>199</v>
      </c>
      <c r="I149" s="7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7" t="str">
        <f t="shared" si="9"/>
        <v>theater</v>
      </c>
      <c r="R149" s="7" t="str">
        <f t="shared" si="10"/>
        <v>plays</v>
      </c>
    </row>
    <row r="150" spans="1:18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</v>
      </c>
      <c r="G150" t="s">
        <v>20</v>
      </c>
      <c r="H150">
        <v>107</v>
      </c>
      <c r="I150" s="7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7" t="str">
        <f t="shared" si="9"/>
        <v>technology</v>
      </c>
      <c r="R150" s="7" t="str">
        <f t="shared" si="10"/>
        <v>wearables</v>
      </c>
    </row>
    <row r="151" spans="1:18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220</v>
      </c>
      <c r="G151" t="s">
        <v>20</v>
      </c>
      <c r="H151">
        <v>195</v>
      </c>
      <c r="I151" s="7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7" t="str">
        <f t="shared" si="9"/>
        <v>music</v>
      </c>
      <c r="R151" s="7" t="str">
        <f t="shared" si="10"/>
        <v>indie rock</v>
      </c>
    </row>
    <row r="152" spans="1:18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7" t="str">
        <f t="shared" si="9"/>
        <v>music</v>
      </c>
      <c r="R152" s="7" t="str">
        <f t="shared" si="10"/>
        <v>rock</v>
      </c>
    </row>
    <row r="153" spans="1:18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</v>
      </c>
      <c r="G153" t="s">
        <v>14</v>
      </c>
      <c r="H153">
        <v>1467</v>
      </c>
      <c r="I153" s="7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7" t="str">
        <f t="shared" si="9"/>
        <v>music</v>
      </c>
      <c r="R153" s="7" t="str">
        <f t="shared" si="10"/>
        <v>electric music</v>
      </c>
    </row>
    <row r="154" spans="1:18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</v>
      </c>
      <c r="G154" t="s">
        <v>20</v>
      </c>
      <c r="H154">
        <v>3376</v>
      </c>
      <c r="I154" s="7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7" t="str">
        <f t="shared" si="9"/>
        <v>music</v>
      </c>
      <c r="R154" s="7" t="str">
        <f t="shared" si="10"/>
        <v>indie rock</v>
      </c>
    </row>
    <row r="155" spans="1:18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93</v>
      </c>
      <c r="G155" t="s">
        <v>14</v>
      </c>
      <c r="H155">
        <v>5681</v>
      </c>
      <c r="I155" s="7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7" t="str">
        <f t="shared" si="9"/>
        <v>theater</v>
      </c>
      <c r="R155" s="7" t="str">
        <f t="shared" si="10"/>
        <v>plays</v>
      </c>
    </row>
    <row r="156" spans="1:18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59</v>
      </c>
      <c r="G156" t="s">
        <v>14</v>
      </c>
      <c r="H156">
        <v>1059</v>
      </c>
      <c r="I156" s="7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7" t="str">
        <f t="shared" si="9"/>
        <v>music</v>
      </c>
      <c r="R156" s="7" t="str">
        <f t="shared" si="10"/>
        <v>indie rock</v>
      </c>
    </row>
    <row r="157" spans="1:18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</v>
      </c>
      <c r="G157" t="s">
        <v>14</v>
      </c>
      <c r="H157">
        <v>1194</v>
      </c>
      <c r="I157" s="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7" t="str">
        <f t="shared" si="9"/>
        <v>theater</v>
      </c>
      <c r="R157" s="7" t="str">
        <f t="shared" si="10"/>
        <v>plays</v>
      </c>
    </row>
    <row r="158" spans="1:18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74</v>
      </c>
      <c r="G158" t="s">
        <v>74</v>
      </c>
      <c r="H158">
        <v>379</v>
      </c>
      <c r="I158" s="7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7" t="str">
        <f t="shared" si="9"/>
        <v>music</v>
      </c>
      <c r="R158" s="7" t="str">
        <f t="shared" si="10"/>
        <v>rock</v>
      </c>
    </row>
    <row r="159" spans="1:18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53</v>
      </c>
      <c r="G159" t="s">
        <v>14</v>
      </c>
      <c r="H159">
        <v>30</v>
      </c>
      <c r="I159" s="7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7" t="str">
        <f t="shared" si="9"/>
        <v>photography</v>
      </c>
      <c r="R159" s="7" t="str">
        <f t="shared" si="10"/>
        <v>photography books</v>
      </c>
    </row>
    <row r="160" spans="1:18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221</v>
      </c>
      <c r="G160" t="s">
        <v>20</v>
      </c>
      <c r="H160">
        <v>41</v>
      </c>
      <c r="I160" s="7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7" t="str">
        <f t="shared" si="9"/>
        <v>music</v>
      </c>
      <c r="R160" s="7" t="str">
        <f t="shared" si="10"/>
        <v>rock</v>
      </c>
    </row>
    <row r="161" spans="1:18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</v>
      </c>
      <c r="G161" t="s">
        <v>20</v>
      </c>
      <c r="H161">
        <v>1821</v>
      </c>
      <c r="I161" s="7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7" t="str">
        <f t="shared" si="9"/>
        <v>theater</v>
      </c>
      <c r="R161" s="7" t="str">
        <f t="shared" si="10"/>
        <v>plays</v>
      </c>
    </row>
    <row r="162" spans="1:18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</v>
      </c>
      <c r="G162" t="s">
        <v>20</v>
      </c>
      <c r="H162">
        <v>164</v>
      </c>
      <c r="I162" s="7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7" t="str">
        <f t="shared" si="9"/>
        <v>technology</v>
      </c>
      <c r="R162" s="7" t="str">
        <f t="shared" si="10"/>
        <v>wearables</v>
      </c>
    </row>
    <row r="163" spans="1:18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</v>
      </c>
      <c r="G163" t="s">
        <v>14</v>
      </c>
      <c r="H163">
        <v>75</v>
      </c>
      <c r="I163" s="7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7" t="str">
        <f t="shared" si="9"/>
        <v>technology</v>
      </c>
      <c r="R163" s="7" t="str">
        <f t="shared" si="10"/>
        <v>web</v>
      </c>
    </row>
    <row r="164" spans="1:18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150</v>
      </c>
      <c r="G164" t="s">
        <v>20</v>
      </c>
      <c r="H164">
        <v>157</v>
      </c>
      <c r="I164" s="7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7" t="str">
        <f t="shared" si="9"/>
        <v>music</v>
      </c>
      <c r="R164" s="7" t="str">
        <f t="shared" si="10"/>
        <v>rock</v>
      </c>
    </row>
    <row r="165" spans="1:18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</v>
      </c>
      <c r="G165" t="s">
        <v>20</v>
      </c>
      <c r="H165">
        <v>246</v>
      </c>
      <c r="I165" s="7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7" t="str">
        <f t="shared" si="9"/>
        <v>photography</v>
      </c>
      <c r="R165" s="7" t="str">
        <f t="shared" si="10"/>
        <v>photography books</v>
      </c>
    </row>
    <row r="166" spans="1:18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</v>
      </c>
      <c r="G166" t="s">
        <v>20</v>
      </c>
      <c r="H166">
        <v>1396</v>
      </c>
      <c r="I166" s="7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7" t="str">
        <f t="shared" si="9"/>
        <v>theater</v>
      </c>
      <c r="R166" s="7" t="str">
        <f t="shared" si="10"/>
        <v>plays</v>
      </c>
    </row>
    <row r="167" spans="1:18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122</v>
      </c>
      <c r="G167" t="s">
        <v>20</v>
      </c>
      <c r="H167">
        <v>2506</v>
      </c>
      <c r="I167" s="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7" t="str">
        <f t="shared" si="9"/>
        <v>technology</v>
      </c>
      <c r="R167" s="7" t="str">
        <f t="shared" si="10"/>
        <v>web</v>
      </c>
    </row>
    <row r="168" spans="1:18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</v>
      </c>
      <c r="G168" t="s">
        <v>20</v>
      </c>
      <c r="H168">
        <v>244</v>
      </c>
      <c r="I168" s="7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7" t="str">
        <f t="shared" si="9"/>
        <v>photography</v>
      </c>
      <c r="R168" s="7" t="str">
        <f t="shared" si="10"/>
        <v>photography books</v>
      </c>
    </row>
    <row r="169" spans="1:18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416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7" t="str">
        <f t="shared" si="9"/>
        <v>theater</v>
      </c>
      <c r="R169" s="7" t="str">
        <f t="shared" si="10"/>
        <v>plays</v>
      </c>
    </row>
    <row r="170" spans="1:18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</v>
      </c>
      <c r="G170" t="s">
        <v>14</v>
      </c>
      <c r="H170">
        <v>955</v>
      </c>
      <c r="I170" s="7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7" t="str">
        <f t="shared" si="9"/>
        <v>music</v>
      </c>
      <c r="R170" s="7" t="str">
        <f t="shared" si="10"/>
        <v>indie rock</v>
      </c>
    </row>
    <row r="171" spans="1:18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</v>
      </c>
      <c r="G171" t="s">
        <v>20</v>
      </c>
      <c r="H171">
        <v>1267</v>
      </c>
      <c r="I171" s="7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7" t="str">
        <f t="shared" si="9"/>
        <v>film &amp; video</v>
      </c>
      <c r="R171" s="7" t="str">
        <f t="shared" si="10"/>
        <v>shorts</v>
      </c>
    </row>
    <row r="172" spans="1:18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3</v>
      </c>
      <c r="G172" t="s">
        <v>14</v>
      </c>
      <c r="H172">
        <v>67</v>
      </c>
      <c r="I172" s="7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7" t="str">
        <f t="shared" si="9"/>
        <v>music</v>
      </c>
      <c r="R172" s="7" t="str">
        <f t="shared" si="10"/>
        <v>indie rock</v>
      </c>
    </row>
    <row r="173" spans="1:18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11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7" t="str">
        <f t="shared" si="9"/>
        <v>publishing</v>
      </c>
      <c r="R173" s="7" t="str">
        <f t="shared" si="10"/>
        <v>translations</v>
      </c>
    </row>
    <row r="174" spans="1:18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83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7" t="str">
        <f t="shared" si="9"/>
        <v>film &amp; video</v>
      </c>
      <c r="R174" s="7" t="str">
        <f t="shared" si="10"/>
        <v>documentary</v>
      </c>
    </row>
    <row r="175" spans="1:18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</v>
      </c>
      <c r="G175" t="s">
        <v>20</v>
      </c>
      <c r="H175">
        <v>1561</v>
      </c>
      <c r="I175" s="7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7" t="str">
        <f t="shared" si="9"/>
        <v>theater</v>
      </c>
      <c r="R175" s="7" t="str">
        <f t="shared" si="10"/>
        <v>plays</v>
      </c>
    </row>
    <row r="176" spans="1:18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895</v>
      </c>
      <c r="G176" t="s">
        <v>20</v>
      </c>
      <c r="H176">
        <v>48</v>
      </c>
      <c r="I176" s="7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7" t="str">
        <f t="shared" si="9"/>
        <v>technology</v>
      </c>
      <c r="R176" s="7" t="str">
        <f t="shared" si="10"/>
        <v>wearables</v>
      </c>
    </row>
    <row r="177" spans="1:18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</v>
      </c>
      <c r="G177" t="s">
        <v>14</v>
      </c>
      <c r="H177">
        <v>1130</v>
      </c>
      <c r="I177" s="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7" t="str">
        <f t="shared" si="9"/>
        <v>theater</v>
      </c>
      <c r="R177" s="7" t="str">
        <f t="shared" si="10"/>
        <v>plays</v>
      </c>
    </row>
    <row r="178" spans="1:18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75</v>
      </c>
      <c r="G178" t="s">
        <v>14</v>
      </c>
      <c r="H178">
        <v>782</v>
      </c>
      <c r="I178" s="7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7" t="str">
        <f t="shared" si="9"/>
        <v>theater</v>
      </c>
      <c r="R178" s="7" t="str">
        <f t="shared" si="10"/>
        <v>plays</v>
      </c>
    </row>
    <row r="179" spans="1:18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</v>
      </c>
      <c r="G179" t="s">
        <v>20</v>
      </c>
      <c r="H179">
        <v>2739</v>
      </c>
      <c r="I179" s="7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7" t="str">
        <f t="shared" si="9"/>
        <v>theater</v>
      </c>
      <c r="R179" s="7" t="str">
        <f t="shared" si="10"/>
        <v>plays</v>
      </c>
    </row>
    <row r="180" spans="1:18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</v>
      </c>
      <c r="G180" t="s">
        <v>14</v>
      </c>
      <c r="H180">
        <v>210</v>
      </c>
      <c r="I180" s="7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7" t="str">
        <f t="shared" si="9"/>
        <v>food</v>
      </c>
      <c r="R180" s="7" t="str">
        <f t="shared" si="10"/>
        <v>food trucks</v>
      </c>
    </row>
    <row r="181" spans="1:18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358</v>
      </c>
      <c r="G181" t="s">
        <v>20</v>
      </c>
      <c r="H181">
        <v>3537</v>
      </c>
      <c r="I181" s="7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7" t="str">
        <f t="shared" si="9"/>
        <v>theater</v>
      </c>
      <c r="R181" s="7" t="str">
        <f t="shared" si="10"/>
        <v>plays</v>
      </c>
    </row>
    <row r="182" spans="1:18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</v>
      </c>
      <c r="G182" t="s">
        <v>20</v>
      </c>
      <c r="H182">
        <v>2107</v>
      </c>
      <c r="I182" s="7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7" t="str">
        <f t="shared" si="9"/>
        <v>technology</v>
      </c>
      <c r="R182" s="7" t="str">
        <f t="shared" si="10"/>
        <v>wearables</v>
      </c>
    </row>
    <row r="183" spans="1:18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62</v>
      </c>
      <c r="G183" t="s">
        <v>14</v>
      </c>
      <c r="H183">
        <v>136</v>
      </c>
      <c r="I183" s="7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7" t="str">
        <f t="shared" si="9"/>
        <v>technology</v>
      </c>
      <c r="R183" s="7" t="str">
        <f t="shared" si="10"/>
        <v>web</v>
      </c>
    </row>
    <row r="184" spans="1:18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</v>
      </c>
      <c r="G184" t="s">
        <v>20</v>
      </c>
      <c r="H184">
        <v>3318</v>
      </c>
      <c r="I184" s="7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7" t="str">
        <f t="shared" si="9"/>
        <v>theater</v>
      </c>
      <c r="R184" s="7" t="str">
        <f t="shared" si="10"/>
        <v>plays</v>
      </c>
    </row>
    <row r="185" spans="1:18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</v>
      </c>
      <c r="G185" t="s">
        <v>14</v>
      </c>
      <c r="H185">
        <v>86</v>
      </c>
      <c r="I185" s="7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7" t="str">
        <f t="shared" si="9"/>
        <v>music</v>
      </c>
      <c r="R185" s="7" t="str">
        <f t="shared" si="10"/>
        <v>rock</v>
      </c>
    </row>
    <row r="186" spans="1:18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</v>
      </c>
      <c r="G186" t="s">
        <v>20</v>
      </c>
      <c r="H186">
        <v>340</v>
      </c>
      <c r="I186" s="7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7" t="str">
        <f t="shared" si="9"/>
        <v>theater</v>
      </c>
      <c r="R186" s="7" t="str">
        <f t="shared" si="10"/>
        <v>plays</v>
      </c>
    </row>
    <row r="187" spans="1:18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72</v>
      </c>
      <c r="G187" t="s">
        <v>14</v>
      </c>
      <c r="H187">
        <v>19</v>
      </c>
      <c r="I187" s="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7" t="str">
        <f t="shared" si="9"/>
        <v>film &amp; video</v>
      </c>
      <c r="R187" s="7" t="str">
        <f t="shared" si="10"/>
        <v>television</v>
      </c>
    </row>
    <row r="188" spans="1:18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32</v>
      </c>
      <c r="G188" t="s">
        <v>14</v>
      </c>
      <c r="H188">
        <v>886</v>
      </c>
      <c r="I188" s="7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7" t="str">
        <f t="shared" si="9"/>
        <v>theater</v>
      </c>
      <c r="R188" s="7" t="str">
        <f t="shared" si="10"/>
        <v>plays</v>
      </c>
    </row>
    <row r="189" spans="1:18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230</v>
      </c>
      <c r="G189" t="s">
        <v>20</v>
      </c>
      <c r="H189">
        <v>1442</v>
      </c>
      <c r="I189" s="7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7" t="str">
        <f t="shared" si="9"/>
        <v>film &amp; video</v>
      </c>
      <c r="R189" s="7" t="str">
        <f t="shared" si="10"/>
        <v>shorts</v>
      </c>
    </row>
    <row r="190" spans="1:18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7" t="str">
        <f t="shared" si="9"/>
        <v>theater</v>
      </c>
      <c r="R190" s="7" t="str">
        <f t="shared" si="10"/>
        <v>plays</v>
      </c>
    </row>
    <row r="191" spans="1:18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24</v>
      </c>
      <c r="G191" t="s">
        <v>74</v>
      </c>
      <c r="H191">
        <v>441</v>
      </c>
      <c r="I191" s="7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7" t="str">
        <f t="shared" si="9"/>
        <v>theater</v>
      </c>
      <c r="R191" s="7" t="str">
        <f t="shared" si="10"/>
        <v>plays</v>
      </c>
    </row>
    <row r="192" spans="1:18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69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7" t="str">
        <f t="shared" si="9"/>
        <v>theater</v>
      </c>
      <c r="R192" s="7" t="str">
        <f t="shared" si="10"/>
        <v>plays</v>
      </c>
    </row>
    <row r="193" spans="1:18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38</v>
      </c>
      <c r="G193" t="s">
        <v>14</v>
      </c>
      <c r="H193">
        <v>86</v>
      </c>
      <c r="I193" s="7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7" t="str">
        <f t="shared" si="9"/>
        <v>theater</v>
      </c>
      <c r="R193" s="7" t="str">
        <f t="shared" si="10"/>
        <v>plays</v>
      </c>
    </row>
    <row r="194" spans="1:18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20</v>
      </c>
      <c r="G194" t="s">
        <v>14</v>
      </c>
      <c r="H194">
        <v>243</v>
      </c>
      <c r="I194" s="7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7" t="str">
        <f t="shared" si="9"/>
        <v>music</v>
      </c>
      <c r="R194" s="7" t="str">
        <f t="shared" si="10"/>
        <v>rock</v>
      </c>
    </row>
    <row r="195" spans="1:18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ROUND(((E195/D195)*100),0)</f>
        <v>46</v>
      </c>
      <c r="G195" t="s">
        <v>14</v>
      </c>
      <c r="H195">
        <v>65</v>
      </c>
      <c r="I195" s="7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7" t="str">
        <f t="shared" ref="Q195:Q258" si="13">LEFT(P195,SEARCH("/",P195)-1)</f>
        <v>music</v>
      </c>
      <c r="R195" s="7" t="str">
        <f t="shared" ref="R195:R258" si="14">RIGHT(P195,LEN(P195)-SEARCH("/",P195))</f>
        <v>indie rock</v>
      </c>
    </row>
    <row r="196" spans="1:18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123</v>
      </c>
      <c r="G196" t="s">
        <v>20</v>
      </c>
      <c r="H196">
        <v>126</v>
      </c>
      <c r="I196" s="7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7" t="str">
        <f t="shared" si="13"/>
        <v>music</v>
      </c>
      <c r="R196" s="7" t="str">
        <f t="shared" si="14"/>
        <v>metal</v>
      </c>
    </row>
    <row r="197" spans="1:18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362</v>
      </c>
      <c r="G197" t="s">
        <v>20</v>
      </c>
      <c r="H197">
        <v>524</v>
      </c>
      <c r="I197" s="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7" t="str">
        <f t="shared" si="13"/>
        <v>music</v>
      </c>
      <c r="R197" s="7" t="str">
        <f t="shared" si="14"/>
        <v>electric music</v>
      </c>
    </row>
    <row r="198" spans="1:18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7" t="str">
        <f t="shared" si="13"/>
        <v>technology</v>
      </c>
      <c r="R198" s="7" t="str">
        <f t="shared" si="14"/>
        <v>wearables</v>
      </c>
    </row>
    <row r="199" spans="1:18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</v>
      </c>
      <c r="G199" t="s">
        <v>20</v>
      </c>
      <c r="H199">
        <v>1989</v>
      </c>
      <c r="I199" s="7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7" t="str">
        <f t="shared" si="13"/>
        <v>film &amp; video</v>
      </c>
      <c r="R199" s="7" t="str">
        <f t="shared" si="14"/>
        <v>drama</v>
      </c>
    </row>
    <row r="200" spans="1:18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10</v>
      </c>
      <c r="G200" t="s">
        <v>14</v>
      </c>
      <c r="H200">
        <v>168</v>
      </c>
      <c r="I200" s="7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7" t="str">
        <f t="shared" si="13"/>
        <v>music</v>
      </c>
      <c r="R200" s="7" t="str">
        <f t="shared" si="14"/>
        <v>electric music</v>
      </c>
    </row>
    <row r="201" spans="1:18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54</v>
      </c>
      <c r="G201" t="s">
        <v>14</v>
      </c>
      <c r="H201">
        <v>13</v>
      </c>
      <c r="I201" s="7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7" t="str">
        <f t="shared" si="13"/>
        <v>music</v>
      </c>
      <c r="R201" s="7" t="str">
        <f t="shared" si="14"/>
        <v>rock</v>
      </c>
    </row>
    <row r="202" spans="1:18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7" t="str">
        <f t="shared" si="13"/>
        <v>theater</v>
      </c>
      <c r="R202" s="7" t="str">
        <f t="shared" si="14"/>
        <v>plays</v>
      </c>
    </row>
    <row r="203" spans="1:18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</v>
      </c>
      <c r="G203" t="s">
        <v>20</v>
      </c>
      <c r="H203">
        <v>157</v>
      </c>
      <c r="I203" s="7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7" t="str">
        <f t="shared" si="13"/>
        <v>technology</v>
      </c>
      <c r="R203" s="7" t="str">
        <f t="shared" si="14"/>
        <v>web</v>
      </c>
    </row>
    <row r="204" spans="1:18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79</v>
      </c>
      <c r="G204" t="s">
        <v>74</v>
      </c>
      <c r="H204">
        <v>82</v>
      </c>
      <c r="I204" s="7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7" t="str">
        <f t="shared" si="13"/>
        <v>food</v>
      </c>
      <c r="R204" s="7" t="str">
        <f t="shared" si="14"/>
        <v>food trucks</v>
      </c>
    </row>
    <row r="205" spans="1:18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</v>
      </c>
      <c r="G205" t="s">
        <v>20</v>
      </c>
      <c r="H205">
        <v>4498</v>
      </c>
      <c r="I205" s="7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7" t="str">
        <f t="shared" si="13"/>
        <v>theater</v>
      </c>
      <c r="R205" s="7" t="str">
        <f t="shared" si="14"/>
        <v>plays</v>
      </c>
    </row>
    <row r="206" spans="1:18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</v>
      </c>
      <c r="G206" t="s">
        <v>14</v>
      </c>
      <c r="H206">
        <v>40</v>
      </c>
      <c r="I206" s="7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7" t="str">
        <f t="shared" si="13"/>
        <v>music</v>
      </c>
      <c r="R206" s="7" t="str">
        <f t="shared" si="14"/>
        <v>jazz</v>
      </c>
    </row>
    <row r="207" spans="1:18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432</v>
      </c>
      <c r="G207" t="s">
        <v>20</v>
      </c>
      <c r="H207">
        <v>80</v>
      </c>
      <c r="I207" s="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7" t="str">
        <f t="shared" si="13"/>
        <v>theater</v>
      </c>
      <c r="R207" s="7" t="str">
        <f t="shared" si="14"/>
        <v>plays</v>
      </c>
    </row>
    <row r="208" spans="1:18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39</v>
      </c>
      <c r="G208" t="s">
        <v>74</v>
      </c>
      <c r="H208">
        <v>57</v>
      </c>
      <c r="I208" s="7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7" t="str">
        <f t="shared" si="13"/>
        <v>publishing</v>
      </c>
      <c r="R208" s="7" t="str">
        <f t="shared" si="14"/>
        <v>fiction</v>
      </c>
    </row>
    <row r="209" spans="1:18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426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7" t="str">
        <f t="shared" si="13"/>
        <v>music</v>
      </c>
      <c r="R209" s="7" t="str">
        <f t="shared" si="14"/>
        <v>rock</v>
      </c>
    </row>
    <row r="210" spans="1:18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</v>
      </c>
      <c r="G210" t="s">
        <v>20</v>
      </c>
      <c r="H210">
        <v>2053</v>
      </c>
      <c r="I210" s="7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7" t="str">
        <f t="shared" si="13"/>
        <v>film &amp; video</v>
      </c>
      <c r="R210" s="7" t="str">
        <f t="shared" si="14"/>
        <v>documentary</v>
      </c>
    </row>
    <row r="211" spans="1:18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</v>
      </c>
      <c r="G211" t="s">
        <v>47</v>
      </c>
      <c r="H211">
        <v>808</v>
      </c>
      <c r="I211" s="7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7" t="str">
        <f t="shared" si="13"/>
        <v>film &amp; video</v>
      </c>
      <c r="R211" s="7" t="str">
        <f t="shared" si="14"/>
        <v>documentary</v>
      </c>
    </row>
    <row r="212" spans="1:18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</v>
      </c>
      <c r="G212" t="s">
        <v>14</v>
      </c>
      <c r="H212">
        <v>226</v>
      </c>
      <c r="I212" s="7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7" t="str">
        <f t="shared" si="13"/>
        <v>film &amp; video</v>
      </c>
      <c r="R212" s="7" t="str">
        <f t="shared" si="14"/>
        <v>science fiction</v>
      </c>
    </row>
    <row r="213" spans="1:18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95</v>
      </c>
      <c r="G213" t="s">
        <v>14</v>
      </c>
      <c r="H213">
        <v>1625</v>
      </c>
      <c r="I213" s="7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7" t="str">
        <f t="shared" si="13"/>
        <v>theater</v>
      </c>
      <c r="R213" s="7" t="str">
        <f t="shared" si="14"/>
        <v>plays</v>
      </c>
    </row>
    <row r="214" spans="1:18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152</v>
      </c>
      <c r="G214" t="s">
        <v>20</v>
      </c>
      <c r="H214">
        <v>168</v>
      </c>
      <c r="I214" s="7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7" t="str">
        <f t="shared" si="13"/>
        <v>theater</v>
      </c>
      <c r="R214" s="7" t="str">
        <f t="shared" si="14"/>
        <v>plays</v>
      </c>
    </row>
    <row r="215" spans="1:18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</v>
      </c>
      <c r="G215" t="s">
        <v>20</v>
      </c>
      <c r="H215">
        <v>4289</v>
      </c>
      <c r="I215" s="7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7" t="str">
        <f t="shared" si="13"/>
        <v>music</v>
      </c>
      <c r="R215" s="7" t="str">
        <f t="shared" si="14"/>
        <v>indie rock</v>
      </c>
    </row>
    <row r="216" spans="1:18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</v>
      </c>
      <c r="G216" t="s">
        <v>20</v>
      </c>
      <c r="H216">
        <v>165</v>
      </c>
      <c r="I216" s="7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7" t="str">
        <f t="shared" si="13"/>
        <v>music</v>
      </c>
      <c r="R216" s="7" t="str">
        <f t="shared" si="14"/>
        <v>rock</v>
      </c>
    </row>
    <row r="217" spans="1:18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4</v>
      </c>
      <c r="G217" t="s">
        <v>14</v>
      </c>
      <c r="H217">
        <v>143</v>
      </c>
      <c r="I217" s="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7" t="str">
        <f t="shared" si="13"/>
        <v>theater</v>
      </c>
      <c r="R217" s="7" t="str">
        <f t="shared" si="14"/>
        <v>plays</v>
      </c>
    </row>
    <row r="218" spans="1:18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</v>
      </c>
      <c r="G218" t="s">
        <v>20</v>
      </c>
      <c r="H218">
        <v>1815</v>
      </c>
      <c r="I218" s="7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7" t="str">
        <f t="shared" si="13"/>
        <v>theater</v>
      </c>
      <c r="R218" s="7" t="str">
        <f t="shared" si="14"/>
        <v>plays</v>
      </c>
    </row>
    <row r="219" spans="1:18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45</v>
      </c>
      <c r="G219" t="s">
        <v>14</v>
      </c>
      <c r="H219">
        <v>934</v>
      </c>
      <c r="I219" s="7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7" t="str">
        <f t="shared" si="13"/>
        <v>film &amp; video</v>
      </c>
      <c r="R219" s="7" t="str">
        <f t="shared" si="14"/>
        <v>science fiction</v>
      </c>
    </row>
    <row r="220" spans="1:18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216</v>
      </c>
      <c r="G220" t="s">
        <v>20</v>
      </c>
      <c r="H220">
        <v>397</v>
      </c>
      <c r="I220" s="7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7" t="str">
        <f t="shared" si="13"/>
        <v>film &amp; video</v>
      </c>
      <c r="R220" s="7" t="str">
        <f t="shared" si="14"/>
        <v>shorts</v>
      </c>
    </row>
    <row r="221" spans="1:18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</v>
      </c>
      <c r="G221" t="s">
        <v>20</v>
      </c>
      <c r="H221">
        <v>1539</v>
      </c>
      <c r="I221" s="7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7" t="str">
        <f t="shared" si="13"/>
        <v>film &amp; video</v>
      </c>
      <c r="R221" s="7" t="str">
        <f t="shared" si="14"/>
        <v>animation</v>
      </c>
    </row>
    <row r="222" spans="1:18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</v>
      </c>
      <c r="G222" t="s">
        <v>14</v>
      </c>
      <c r="H222">
        <v>17</v>
      </c>
      <c r="I222" s="7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7" t="str">
        <f t="shared" si="13"/>
        <v>theater</v>
      </c>
      <c r="R222" s="7" t="str">
        <f t="shared" si="14"/>
        <v>plays</v>
      </c>
    </row>
    <row r="223" spans="1:18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99</v>
      </c>
      <c r="G223" t="s">
        <v>14</v>
      </c>
      <c r="H223">
        <v>2179</v>
      </c>
      <c r="I223" s="7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7" t="str">
        <f t="shared" si="13"/>
        <v>food</v>
      </c>
      <c r="R223" s="7" t="str">
        <f t="shared" si="14"/>
        <v>food trucks</v>
      </c>
    </row>
    <row r="224" spans="1:18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138</v>
      </c>
      <c r="G224" t="s">
        <v>20</v>
      </c>
      <c r="H224">
        <v>138</v>
      </c>
      <c r="I224" s="7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7" t="str">
        <f t="shared" si="13"/>
        <v>photography</v>
      </c>
      <c r="R224" s="7" t="str">
        <f t="shared" si="14"/>
        <v>photography books</v>
      </c>
    </row>
    <row r="225" spans="1:18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94</v>
      </c>
      <c r="G225" t="s">
        <v>14</v>
      </c>
      <c r="H225">
        <v>931</v>
      </c>
      <c r="I225" s="7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7" t="str">
        <f t="shared" si="13"/>
        <v>theater</v>
      </c>
      <c r="R225" s="7" t="str">
        <f t="shared" si="14"/>
        <v>plays</v>
      </c>
    </row>
    <row r="226" spans="1:18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404</v>
      </c>
      <c r="G226" t="s">
        <v>20</v>
      </c>
      <c r="H226">
        <v>3594</v>
      </c>
      <c r="I226" s="7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7" t="str">
        <f t="shared" si="13"/>
        <v>film &amp; video</v>
      </c>
      <c r="R226" s="7" t="str">
        <f t="shared" si="14"/>
        <v>science fiction</v>
      </c>
    </row>
    <row r="227" spans="1:18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</v>
      </c>
      <c r="G227" t="s">
        <v>20</v>
      </c>
      <c r="H227">
        <v>5880</v>
      </c>
      <c r="I227" s="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7" t="str">
        <f t="shared" si="13"/>
        <v>music</v>
      </c>
      <c r="R227" s="7" t="str">
        <f t="shared" si="14"/>
        <v>rock</v>
      </c>
    </row>
    <row r="228" spans="1:18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367</v>
      </c>
      <c r="G228" t="s">
        <v>20</v>
      </c>
      <c r="H228">
        <v>112</v>
      </c>
      <c r="I228" s="7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7" t="str">
        <f t="shared" si="13"/>
        <v>photography</v>
      </c>
      <c r="R228" s="7" t="str">
        <f t="shared" si="14"/>
        <v>photography books</v>
      </c>
    </row>
    <row r="229" spans="1:18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169</v>
      </c>
      <c r="G229" t="s">
        <v>20</v>
      </c>
      <c r="H229">
        <v>943</v>
      </c>
      <c r="I229" s="7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7" t="str">
        <f t="shared" si="13"/>
        <v>games</v>
      </c>
      <c r="R229" s="7" t="str">
        <f t="shared" si="14"/>
        <v>mobile games</v>
      </c>
    </row>
    <row r="230" spans="1:18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120</v>
      </c>
      <c r="G230" t="s">
        <v>20</v>
      </c>
      <c r="H230">
        <v>2468</v>
      </c>
      <c r="I230" s="7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7" t="str">
        <f t="shared" si="13"/>
        <v>film &amp; video</v>
      </c>
      <c r="R230" s="7" t="str">
        <f t="shared" si="14"/>
        <v>animation</v>
      </c>
    </row>
    <row r="231" spans="1:18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194</v>
      </c>
      <c r="G231" t="s">
        <v>20</v>
      </c>
      <c r="H231">
        <v>2551</v>
      </c>
      <c r="I231" s="7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7" t="str">
        <f t="shared" si="13"/>
        <v>games</v>
      </c>
      <c r="R231" s="7" t="str">
        <f t="shared" si="14"/>
        <v>mobile games</v>
      </c>
    </row>
    <row r="232" spans="1:18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</v>
      </c>
      <c r="G232" t="s">
        <v>20</v>
      </c>
      <c r="H232">
        <v>101</v>
      </c>
      <c r="I232" s="7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7" t="str">
        <f t="shared" si="13"/>
        <v>games</v>
      </c>
      <c r="R232" s="7" t="str">
        <f t="shared" si="14"/>
        <v>video games</v>
      </c>
    </row>
    <row r="233" spans="1:18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77</v>
      </c>
      <c r="G233" t="s">
        <v>74</v>
      </c>
      <c r="H233">
        <v>67</v>
      </c>
      <c r="I233" s="7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7" t="str">
        <f t="shared" si="13"/>
        <v>theater</v>
      </c>
      <c r="R233" s="7" t="str">
        <f t="shared" si="14"/>
        <v>plays</v>
      </c>
    </row>
    <row r="234" spans="1:18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</v>
      </c>
      <c r="G234" t="s">
        <v>20</v>
      </c>
      <c r="H234">
        <v>92</v>
      </c>
      <c r="I234" s="7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7" t="str">
        <f t="shared" si="13"/>
        <v>theater</v>
      </c>
      <c r="R234" s="7" t="str">
        <f t="shared" si="14"/>
        <v>plays</v>
      </c>
    </row>
    <row r="235" spans="1:18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158</v>
      </c>
      <c r="G235" t="s">
        <v>20</v>
      </c>
      <c r="H235">
        <v>62</v>
      </c>
      <c r="I235" s="7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7" t="str">
        <f t="shared" si="13"/>
        <v>film &amp; video</v>
      </c>
      <c r="R235" s="7" t="str">
        <f t="shared" si="14"/>
        <v>animation</v>
      </c>
    </row>
    <row r="236" spans="1:18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</v>
      </c>
      <c r="G236" t="s">
        <v>20</v>
      </c>
      <c r="H236">
        <v>149</v>
      </c>
      <c r="I236" s="7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7" t="str">
        <f t="shared" si="13"/>
        <v>games</v>
      </c>
      <c r="R236" s="7" t="str">
        <f t="shared" si="14"/>
        <v>video games</v>
      </c>
    </row>
    <row r="237" spans="1:18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42</v>
      </c>
      <c r="G237" t="s">
        <v>14</v>
      </c>
      <c r="H237">
        <v>92</v>
      </c>
      <c r="I237" s="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7" t="str">
        <f t="shared" si="13"/>
        <v>film &amp; video</v>
      </c>
      <c r="R237" s="7" t="str">
        <f t="shared" si="14"/>
        <v>animation</v>
      </c>
    </row>
    <row r="238" spans="1:18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11</v>
      </c>
      <c r="G238" t="s">
        <v>14</v>
      </c>
      <c r="H238">
        <v>57</v>
      </c>
      <c r="I238" s="7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7" t="str">
        <f t="shared" si="13"/>
        <v>music</v>
      </c>
      <c r="R238" s="7" t="str">
        <f t="shared" si="14"/>
        <v>rock</v>
      </c>
    </row>
    <row r="239" spans="1:18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</v>
      </c>
      <c r="G239" t="s">
        <v>20</v>
      </c>
      <c r="H239">
        <v>329</v>
      </c>
      <c r="I239" s="7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7" t="str">
        <f t="shared" si="13"/>
        <v>film &amp; video</v>
      </c>
      <c r="R239" s="7" t="str">
        <f t="shared" si="14"/>
        <v>animation</v>
      </c>
    </row>
    <row r="240" spans="1:18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</v>
      </c>
      <c r="G240" t="s">
        <v>20</v>
      </c>
      <c r="H240">
        <v>97</v>
      </c>
      <c r="I240" s="7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7" t="str">
        <f t="shared" si="13"/>
        <v>theater</v>
      </c>
      <c r="R240" s="7" t="str">
        <f t="shared" si="14"/>
        <v>plays</v>
      </c>
    </row>
    <row r="241" spans="1:18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98</v>
      </c>
      <c r="G241" t="s">
        <v>14</v>
      </c>
      <c r="H241">
        <v>41</v>
      </c>
      <c r="I241" s="7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7" t="str">
        <f t="shared" si="13"/>
        <v>technology</v>
      </c>
      <c r="R241" s="7" t="str">
        <f t="shared" si="14"/>
        <v>wearables</v>
      </c>
    </row>
    <row r="242" spans="1:18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419</v>
      </c>
      <c r="G242" t="s">
        <v>20</v>
      </c>
      <c r="H242">
        <v>1784</v>
      </c>
      <c r="I242" s="7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7" t="str">
        <f t="shared" si="13"/>
        <v>theater</v>
      </c>
      <c r="R242" s="7" t="str">
        <f t="shared" si="14"/>
        <v>plays</v>
      </c>
    </row>
    <row r="243" spans="1:18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102</v>
      </c>
      <c r="G243" t="s">
        <v>20</v>
      </c>
      <c r="H243">
        <v>1684</v>
      </c>
      <c r="I243" s="7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7" t="str">
        <f t="shared" si="13"/>
        <v>publishing</v>
      </c>
      <c r="R243" s="7" t="str">
        <f t="shared" si="14"/>
        <v>nonfiction</v>
      </c>
    </row>
    <row r="244" spans="1:18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128</v>
      </c>
      <c r="G244" t="s">
        <v>20</v>
      </c>
      <c r="H244">
        <v>250</v>
      </c>
      <c r="I244" s="7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7" t="str">
        <f t="shared" si="13"/>
        <v>music</v>
      </c>
      <c r="R244" s="7" t="str">
        <f t="shared" si="14"/>
        <v>rock</v>
      </c>
    </row>
    <row r="245" spans="1:18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</v>
      </c>
      <c r="G245" t="s">
        <v>20</v>
      </c>
      <c r="H245">
        <v>238</v>
      </c>
      <c r="I245" s="7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7" t="str">
        <f t="shared" si="13"/>
        <v>theater</v>
      </c>
      <c r="R245" s="7" t="str">
        <f t="shared" si="14"/>
        <v>plays</v>
      </c>
    </row>
    <row r="246" spans="1:18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570</v>
      </c>
      <c r="G246" t="s">
        <v>20</v>
      </c>
      <c r="H246">
        <v>53</v>
      </c>
      <c r="I246" s="7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7" t="str">
        <f t="shared" si="13"/>
        <v>theater</v>
      </c>
      <c r="R246" s="7" t="str">
        <f t="shared" si="14"/>
        <v>plays</v>
      </c>
    </row>
    <row r="247" spans="1:18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</v>
      </c>
      <c r="G247" t="s">
        <v>20</v>
      </c>
      <c r="H247">
        <v>214</v>
      </c>
      <c r="I247" s="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7" t="str">
        <f t="shared" si="13"/>
        <v>theater</v>
      </c>
      <c r="R247" s="7" t="str">
        <f t="shared" si="14"/>
        <v>plays</v>
      </c>
    </row>
    <row r="248" spans="1:18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326</v>
      </c>
      <c r="G248" t="s">
        <v>20</v>
      </c>
      <c r="H248">
        <v>222</v>
      </c>
      <c r="I248" s="7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7" t="str">
        <f t="shared" si="13"/>
        <v>technology</v>
      </c>
      <c r="R248" s="7" t="str">
        <f t="shared" si="14"/>
        <v>web</v>
      </c>
    </row>
    <row r="249" spans="1:18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933</v>
      </c>
      <c r="G249" t="s">
        <v>20</v>
      </c>
      <c r="H249">
        <v>1884</v>
      </c>
      <c r="I249" s="7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7" t="str">
        <f t="shared" si="13"/>
        <v>publishing</v>
      </c>
      <c r="R249" s="7" t="str">
        <f t="shared" si="14"/>
        <v>fiction</v>
      </c>
    </row>
    <row r="250" spans="1:18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</v>
      </c>
      <c r="G250" t="s">
        <v>20</v>
      </c>
      <c r="H250">
        <v>218</v>
      </c>
      <c r="I250" s="7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7" t="str">
        <f t="shared" si="13"/>
        <v>games</v>
      </c>
      <c r="R250" s="7" t="str">
        <f t="shared" si="14"/>
        <v>mobile games</v>
      </c>
    </row>
    <row r="251" spans="1:18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</v>
      </c>
      <c r="G251" t="s">
        <v>20</v>
      </c>
      <c r="H251">
        <v>6465</v>
      </c>
      <c r="I251" s="7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7" t="str">
        <f t="shared" si="13"/>
        <v>publishing</v>
      </c>
      <c r="R251" s="7" t="str">
        <f t="shared" si="14"/>
        <v>translations</v>
      </c>
    </row>
    <row r="252" spans="1:18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7" t="str">
        <f t="shared" si="13"/>
        <v>music</v>
      </c>
      <c r="R252" s="7" t="str">
        <f t="shared" si="14"/>
        <v>rock</v>
      </c>
    </row>
    <row r="253" spans="1:18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</v>
      </c>
      <c r="G253" t="s">
        <v>14</v>
      </c>
      <c r="H253">
        <v>101</v>
      </c>
      <c r="I253" s="7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7" t="str">
        <f t="shared" si="13"/>
        <v>theater</v>
      </c>
      <c r="R253" s="7" t="str">
        <f t="shared" si="14"/>
        <v>plays</v>
      </c>
    </row>
    <row r="254" spans="1:18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</v>
      </c>
      <c r="G254" t="s">
        <v>20</v>
      </c>
      <c r="H254">
        <v>59</v>
      </c>
      <c r="I254" s="7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7" t="str">
        <f t="shared" si="13"/>
        <v>theater</v>
      </c>
      <c r="R254" s="7" t="str">
        <f t="shared" si="14"/>
        <v>plays</v>
      </c>
    </row>
    <row r="255" spans="1:18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</v>
      </c>
      <c r="G255" t="s">
        <v>14</v>
      </c>
      <c r="H255">
        <v>1335</v>
      </c>
      <c r="I255" s="7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7" t="str">
        <f t="shared" si="13"/>
        <v>film &amp; video</v>
      </c>
      <c r="R255" s="7" t="str">
        <f t="shared" si="14"/>
        <v>drama</v>
      </c>
    </row>
    <row r="256" spans="1:18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185</v>
      </c>
      <c r="G256" t="s">
        <v>20</v>
      </c>
      <c r="H256">
        <v>88</v>
      </c>
      <c r="I256" s="7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7" t="str">
        <f t="shared" si="13"/>
        <v>publishing</v>
      </c>
      <c r="R256" s="7" t="str">
        <f t="shared" si="14"/>
        <v>nonfiction</v>
      </c>
    </row>
    <row r="257" spans="1:18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</v>
      </c>
      <c r="G257" t="s">
        <v>20</v>
      </c>
      <c r="H257">
        <v>1697</v>
      </c>
      <c r="I257" s="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7" t="str">
        <f t="shared" si="13"/>
        <v>music</v>
      </c>
      <c r="R257" s="7" t="str">
        <f t="shared" si="14"/>
        <v>rock</v>
      </c>
    </row>
    <row r="258" spans="1:18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</v>
      </c>
      <c r="G258" t="s">
        <v>14</v>
      </c>
      <c r="H258">
        <v>15</v>
      </c>
      <c r="I258" s="7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7" t="str">
        <f t="shared" si="13"/>
        <v>music</v>
      </c>
      <c r="R258" s="7" t="str">
        <f t="shared" si="14"/>
        <v>rock</v>
      </c>
    </row>
    <row r="259" spans="1:18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ROUND(((E259/D259)*100),0)</f>
        <v>146</v>
      </c>
      <c r="G259" t="s">
        <v>20</v>
      </c>
      <c r="H259">
        <v>92</v>
      </c>
      <c r="I259" s="7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7" t="str">
        <f t="shared" ref="Q259:Q322" si="17">LEFT(P259,SEARCH("/",P259)-1)</f>
        <v>theater</v>
      </c>
      <c r="R259" s="7" t="str">
        <f t="shared" ref="R259:R322" si="18">RIGHT(P259,LEN(P259)-SEARCH("/",P259))</f>
        <v>plays</v>
      </c>
    </row>
    <row r="260" spans="1:18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</v>
      </c>
      <c r="G260" t="s">
        <v>20</v>
      </c>
      <c r="H260">
        <v>186</v>
      </c>
      <c r="I260" s="7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7" t="str">
        <f t="shared" si="17"/>
        <v>theater</v>
      </c>
      <c r="R260" s="7" t="str">
        <f t="shared" si="18"/>
        <v>plays</v>
      </c>
    </row>
    <row r="261" spans="1:18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598</v>
      </c>
      <c r="G261" t="s">
        <v>20</v>
      </c>
      <c r="H261">
        <v>138</v>
      </c>
      <c r="I261" s="7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7" t="str">
        <f t="shared" si="17"/>
        <v>photography</v>
      </c>
      <c r="R261" s="7" t="str">
        <f t="shared" si="18"/>
        <v>photography books</v>
      </c>
    </row>
    <row r="262" spans="1:18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158</v>
      </c>
      <c r="G262" t="s">
        <v>20</v>
      </c>
      <c r="H262">
        <v>261</v>
      </c>
      <c r="I262" s="7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7" t="str">
        <f t="shared" si="17"/>
        <v>music</v>
      </c>
      <c r="R262" s="7" t="str">
        <f t="shared" si="18"/>
        <v>rock</v>
      </c>
    </row>
    <row r="263" spans="1:18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</v>
      </c>
      <c r="G263" t="s">
        <v>14</v>
      </c>
      <c r="H263">
        <v>454</v>
      </c>
      <c r="I263" s="7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7" t="str">
        <f t="shared" si="17"/>
        <v>music</v>
      </c>
      <c r="R263" s="7" t="str">
        <f t="shared" si="18"/>
        <v>rock</v>
      </c>
    </row>
    <row r="264" spans="1:18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</v>
      </c>
      <c r="G264" t="s">
        <v>20</v>
      </c>
      <c r="H264">
        <v>107</v>
      </c>
      <c r="I264" s="7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7" t="str">
        <f t="shared" si="17"/>
        <v>music</v>
      </c>
      <c r="R264" s="7" t="str">
        <f t="shared" si="18"/>
        <v>indie rock</v>
      </c>
    </row>
    <row r="265" spans="1:18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371</v>
      </c>
      <c r="G265" t="s">
        <v>20</v>
      </c>
      <c r="H265">
        <v>199</v>
      </c>
      <c r="I265" s="7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7" t="str">
        <f t="shared" si="17"/>
        <v>photography</v>
      </c>
      <c r="R265" s="7" t="str">
        <f t="shared" si="18"/>
        <v>photography books</v>
      </c>
    </row>
    <row r="266" spans="1:18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363</v>
      </c>
      <c r="G266" t="s">
        <v>20</v>
      </c>
      <c r="H266">
        <v>5512</v>
      </c>
      <c r="I266" s="7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7" t="str">
        <f t="shared" si="17"/>
        <v>theater</v>
      </c>
      <c r="R266" s="7" t="str">
        <f t="shared" si="18"/>
        <v>plays</v>
      </c>
    </row>
    <row r="267" spans="1:18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</v>
      </c>
      <c r="G267" t="s">
        <v>20</v>
      </c>
      <c r="H267">
        <v>86</v>
      </c>
      <c r="I267" s="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7" t="str">
        <f t="shared" si="17"/>
        <v>theater</v>
      </c>
      <c r="R267" s="7" t="str">
        <f t="shared" si="18"/>
        <v>plays</v>
      </c>
    </row>
    <row r="268" spans="1:18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77</v>
      </c>
      <c r="G268" t="s">
        <v>14</v>
      </c>
      <c r="H268">
        <v>3182</v>
      </c>
      <c r="I268" s="7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7" t="str">
        <f t="shared" si="17"/>
        <v>music</v>
      </c>
      <c r="R268" s="7" t="str">
        <f t="shared" si="18"/>
        <v>jazz</v>
      </c>
    </row>
    <row r="269" spans="1:18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234</v>
      </c>
      <c r="G269" t="s">
        <v>20</v>
      </c>
      <c r="H269">
        <v>2768</v>
      </c>
      <c r="I269" s="7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7" t="str">
        <f t="shared" si="17"/>
        <v>theater</v>
      </c>
      <c r="R269" s="7" t="str">
        <f t="shared" si="18"/>
        <v>plays</v>
      </c>
    </row>
    <row r="270" spans="1:18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181</v>
      </c>
      <c r="G270" t="s">
        <v>20</v>
      </c>
      <c r="H270">
        <v>48</v>
      </c>
      <c r="I270" s="7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7" t="str">
        <f t="shared" si="17"/>
        <v>film &amp; video</v>
      </c>
      <c r="R270" s="7" t="str">
        <f t="shared" si="18"/>
        <v>documentary</v>
      </c>
    </row>
    <row r="271" spans="1:18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253</v>
      </c>
      <c r="G271" t="s">
        <v>20</v>
      </c>
      <c r="H271">
        <v>87</v>
      </c>
      <c r="I271" s="7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7" t="str">
        <f t="shared" si="17"/>
        <v>film &amp; video</v>
      </c>
      <c r="R271" s="7" t="str">
        <f t="shared" si="18"/>
        <v>television</v>
      </c>
    </row>
    <row r="272" spans="1:18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</v>
      </c>
      <c r="G272" t="s">
        <v>74</v>
      </c>
      <c r="H272">
        <v>1890</v>
      </c>
      <c r="I272" s="7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7" t="str">
        <f t="shared" si="17"/>
        <v>games</v>
      </c>
      <c r="R272" s="7" t="str">
        <f t="shared" si="18"/>
        <v>video games</v>
      </c>
    </row>
    <row r="273" spans="1:18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</v>
      </c>
      <c r="G273" t="s">
        <v>47</v>
      </c>
      <c r="H273">
        <v>61</v>
      </c>
      <c r="I273" s="7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7" t="str">
        <f t="shared" si="17"/>
        <v>photography</v>
      </c>
      <c r="R273" s="7" t="str">
        <f t="shared" si="18"/>
        <v>photography books</v>
      </c>
    </row>
    <row r="274" spans="1:18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</v>
      </c>
      <c r="G274" t="s">
        <v>20</v>
      </c>
      <c r="H274">
        <v>1894</v>
      </c>
      <c r="I274" s="7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7" t="str">
        <f t="shared" si="17"/>
        <v>theater</v>
      </c>
      <c r="R274" s="7" t="str">
        <f t="shared" si="18"/>
        <v>plays</v>
      </c>
    </row>
    <row r="275" spans="1:18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</v>
      </c>
      <c r="G275" t="s">
        <v>20</v>
      </c>
      <c r="H275">
        <v>282</v>
      </c>
      <c r="I275" s="7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7" t="str">
        <f t="shared" si="17"/>
        <v>theater</v>
      </c>
      <c r="R275" s="7" t="str">
        <f t="shared" si="18"/>
        <v>plays</v>
      </c>
    </row>
    <row r="276" spans="1:18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</v>
      </c>
      <c r="G276" t="s">
        <v>14</v>
      </c>
      <c r="H276">
        <v>15</v>
      </c>
      <c r="I276" s="7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7" t="str">
        <f t="shared" si="17"/>
        <v>theater</v>
      </c>
      <c r="R276" s="7" t="str">
        <f t="shared" si="18"/>
        <v>plays</v>
      </c>
    </row>
    <row r="277" spans="1:18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242</v>
      </c>
      <c r="G277" t="s">
        <v>20</v>
      </c>
      <c r="H277">
        <v>116</v>
      </c>
      <c r="I277" s="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7" t="str">
        <f t="shared" si="17"/>
        <v>publishing</v>
      </c>
      <c r="R277" s="7" t="str">
        <f t="shared" si="18"/>
        <v>translations</v>
      </c>
    </row>
    <row r="278" spans="1:18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97</v>
      </c>
      <c r="G278" t="s">
        <v>14</v>
      </c>
      <c r="H278">
        <v>133</v>
      </c>
      <c r="I278" s="7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7" t="str">
        <f t="shared" si="17"/>
        <v>games</v>
      </c>
      <c r="R278" s="7" t="str">
        <f t="shared" si="18"/>
        <v>video games</v>
      </c>
    </row>
    <row r="279" spans="1:18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</v>
      </c>
      <c r="G279" t="s">
        <v>20</v>
      </c>
      <c r="H279">
        <v>83</v>
      </c>
      <c r="I279" s="7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7" t="str">
        <f t="shared" si="17"/>
        <v>theater</v>
      </c>
      <c r="R279" s="7" t="str">
        <f t="shared" si="18"/>
        <v>plays</v>
      </c>
    </row>
    <row r="280" spans="1:18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326</v>
      </c>
      <c r="G280" t="s">
        <v>20</v>
      </c>
      <c r="H280">
        <v>91</v>
      </c>
      <c r="I280" s="7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7" t="str">
        <f t="shared" si="17"/>
        <v>technology</v>
      </c>
      <c r="R280" s="7" t="str">
        <f t="shared" si="18"/>
        <v>web</v>
      </c>
    </row>
    <row r="281" spans="1:18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171</v>
      </c>
      <c r="G281" t="s">
        <v>20</v>
      </c>
      <c r="H281">
        <v>546</v>
      </c>
      <c r="I281" s="7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7" t="str">
        <f t="shared" si="17"/>
        <v>theater</v>
      </c>
      <c r="R281" s="7" t="str">
        <f t="shared" si="18"/>
        <v>plays</v>
      </c>
    </row>
    <row r="282" spans="1:18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</v>
      </c>
      <c r="G282" t="s">
        <v>20</v>
      </c>
      <c r="H282">
        <v>393</v>
      </c>
      <c r="I282" s="7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7" t="str">
        <f t="shared" si="17"/>
        <v>film &amp; video</v>
      </c>
      <c r="R282" s="7" t="str">
        <f t="shared" si="18"/>
        <v>animation</v>
      </c>
    </row>
    <row r="283" spans="1:18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92</v>
      </c>
      <c r="G283" t="s">
        <v>14</v>
      </c>
      <c r="H283">
        <v>2062</v>
      </c>
      <c r="I283" s="7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7" t="str">
        <f t="shared" si="17"/>
        <v>theater</v>
      </c>
      <c r="R283" s="7" t="str">
        <f t="shared" si="18"/>
        <v>plays</v>
      </c>
    </row>
    <row r="284" spans="1:18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</v>
      </c>
      <c r="G284" t="s">
        <v>20</v>
      </c>
      <c r="H284">
        <v>133</v>
      </c>
      <c r="I284" s="7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7" t="str">
        <f t="shared" si="17"/>
        <v>film &amp; video</v>
      </c>
      <c r="R284" s="7" t="str">
        <f t="shared" si="18"/>
        <v>television</v>
      </c>
    </row>
    <row r="285" spans="1:18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19</v>
      </c>
      <c r="G285" t="s">
        <v>14</v>
      </c>
      <c r="H285">
        <v>29</v>
      </c>
      <c r="I285" s="7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7" t="str">
        <f t="shared" si="17"/>
        <v>music</v>
      </c>
      <c r="R285" s="7" t="str">
        <f t="shared" si="18"/>
        <v>rock</v>
      </c>
    </row>
    <row r="286" spans="1:18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</v>
      </c>
      <c r="G286" t="s">
        <v>14</v>
      </c>
      <c r="H286">
        <v>132</v>
      </c>
      <c r="I286" s="7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7" t="str">
        <f t="shared" si="17"/>
        <v>technology</v>
      </c>
      <c r="R286" s="7" t="str">
        <f t="shared" si="18"/>
        <v>web</v>
      </c>
    </row>
    <row r="287" spans="1:18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</v>
      </c>
      <c r="G287" t="s">
        <v>20</v>
      </c>
      <c r="H287">
        <v>254</v>
      </c>
      <c r="I287" s="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7" t="str">
        <f t="shared" si="17"/>
        <v>theater</v>
      </c>
      <c r="R287" s="7" t="str">
        <f t="shared" si="18"/>
        <v>plays</v>
      </c>
    </row>
    <row r="288" spans="1:18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</v>
      </c>
      <c r="G288" t="s">
        <v>74</v>
      </c>
      <c r="H288">
        <v>184</v>
      </c>
      <c r="I288" s="7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7" t="str">
        <f t="shared" si="17"/>
        <v>theater</v>
      </c>
      <c r="R288" s="7" t="str">
        <f t="shared" si="18"/>
        <v>plays</v>
      </c>
    </row>
    <row r="289" spans="1:18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210</v>
      </c>
      <c r="G289" t="s">
        <v>20</v>
      </c>
      <c r="H289">
        <v>176</v>
      </c>
      <c r="I289" s="7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7" t="str">
        <f t="shared" si="17"/>
        <v>music</v>
      </c>
      <c r="R289" s="7" t="str">
        <f t="shared" si="18"/>
        <v>electric music</v>
      </c>
    </row>
    <row r="290" spans="1:18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98</v>
      </c>
      <c r="G290" t="s">
        <v>14</v>
      </c>
      <c r="H290">
        <v>137</v>
      </c>
      <c r="I290" s="7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7" t="str">
        <f t="shared" si="17"/>
        <v>music</v>
      </c>
      <c r="R290" s="7" t="str">
        <f t="shared" si="18"/>
        <v>metal</v>
      </c>
    </row>
    <row r="291" spans="1:18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</v>
      </c>
      <c r="G291" t="s">
        <v>20</v>
      </c>
      <c r="H291">
        <v>337</v>
      </c>
      <c r="I291" s="7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7" t="str">
        <f t="shared" si="17"/>
        <v>theater</v>
      </c>
      <c r="R291" s="7" t="str">
        <f t="shared" si="18"/>
        <v>plays</v>
      </c>
    </row>
    <row r="292" spans="1:18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</v>
      </c>
      <c r="G292" t="s">
        <v>14</v>
      </c>
      <c r="H292">
        <v>908</v>
      </c>
      <c r="I292" s="7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7" t="str">
        <f t="shared" si="17"/>
        <v>film &amp; video</v>
      </c>
      <c r="R292" s="7" t="str">
        <f t="shared" si="18"/>
        <v>documentary</v>
      </c>
    </row>
    <row r="293" spans="1:18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457</v>
      </c>
      <c r="G293" t="s">
        <v>20</v>
      </c>
      <c r="H293">
        <v>107</v>
      </c>
      <c r="I293" s="7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7" t="str">
        <f t="shared" si="17"/>
        <v>technology</v>
      </c>
      <c r="R293" s="7" t="str">
        <f t="shared" si="18"/>
        <v>web</v>
      </c>
    </row>
    <row r="294" spans="1:18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10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7" t="str">
        <f t="shared" si="17"/>
        <v>food</v>
      </c>
      <c r="R294" s="7" t="str">
        <f t="shared" si="18"/>
        <v>food trucks</v>
      </c>
    </row>
    <row r="295" spans="1:18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</v>
      </c>
      <c r="G295" t="s">
        <v>74</v>
      </c>
      <c r="H295">
        <v>32</v>
      </c>
      <c r="I295" s="7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7" t="str">
        <f t="shared" si="17"/>
        <v>theater</v>
      </c>
      <c r="R295" s="7" t="str">
        <f t="shared" si="18"/>
        <v>plays</v>
      </c>
    </row>
    <row r="296" spans="1:18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1340</v>
      </c>
      <c r="G296" t="s">
        <v>20</v>
      </c>
      <c r="H296">
        <v>183</v>
      </c>
      <c r="I296" s="7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7" t="str">
        <f t="shared" si="17"/>
        <v>theater</v>
      </c>
      <c r="R296" s="7" t="str">
        <f t="shared" si="18"/>
        <v>plays</v>
      </c>
    </row>
    <row r="297" spans="1:18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36</v>
      </c>
      <c r="G297" t="s">
        <v>14</v>
      </c>
      <c r="H297">
        <v>1910</v>
      </c>
      <c r="I297" s="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7" t="str">
        <f t="shared" si="17"/>
        <v>theater</v>
      </c>
      <c r="R297" s="7" t="str">
        <f t="shared" si="18"/>
        <v>plays</v>
      </c>
    </row>
    <row r="298" spans="1:18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55</v>
      </c>
      <c r="G298" t="s">
        <v>14</v>
      </c>
      <c r="H298">
        <v>38</v>
      </c>
      <c r="I298" s="7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7" t="str">
        <f t="shared" si="17"/>
        <v>theater</v>
      </c>
      <c r="R298" s="7" t="str">
        <f t="shared" si="18"/>
        <v>plays</v>
      </c>
    </row>
    <row r="299" spans="1:18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</v>
      </c>
      <c r="G299" t="s">
        <v>14</v>
      </c>
      <c r="H299">
        <v>104</v>
      </c>
      <c r="I299" s="7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7" t="str">
        <f t="shared" si="17"/>
        <v>theater</v>
      </c>
      <c r="R299" s="7" t="str">
        <f t="shared" si="18"/>
        <v>plays</v>
      </c>
    </row>
    <row r="300" spans="1:18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144</v>
      </c>
      <c r="G300" t="s">
        <v>20</v>
      </c>
      <c r="H300">
        <v>72</v>
      </c>
      <c r="I300" s="7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7" t="str">
        <f t="shared" si="17"/>
        <v>music</v>
      </c>
      <c r="R300" s="7" t="str">
        <f t="shared" si="18"/>
        <v>rock</v>
      </c>
    </row>
    <row r="301" spans="1:18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</v>
      </c>
      <c r="G301" t="s">
        <v>14</v>
      </c>
      <c r="H301">
        <v>49</v>
      </c>
      <c r="I301" s="7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7" t="str">
        <f t="shared" si="17"/>
        <v>food</v>
      </c>
      <c r="R301" s="7" t="str">
        <f t="shared" si="18"/>
        <v>food trucks</v>
      </c>
    </row>
    <row r="302" spans="1:18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7" t="str">
        <f t="shared" si="17"/>
        <v>publishing</v>
      </c>
      <c r="R302" s="7" t="str">
        <f t="shared" si="18"/>
        <v>nonfiction</v>
      </c>
    </row>
    <row r="303" spans="1:18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1345</v>
      </c>
      <c r="G303" t="s">
        <v>20</v>
      </c>
      <c r="H303">
        <v>295</v>
      </c>
      <c r="I303" s="7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7" t="str">
        <f t="shared" si="17"/>
        <v>film &amp; video</v>
      </c>
      <c r="R303" s="7" t="str">
        <f t="shared" si="18"/>
        <v>documentary</v>
      </c>
    </row>
    <row r="304" spans="1:18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32</v>
      </c>
      <c r="G304" t="s">
        <v>14</v>
      </c>
      <c r="H304">
        <v>245</v>
      </c>
      <c r="I304" s="7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7" t="str">
        <f t="shared" si="17"/>
        <v>theater</v>
      </c>
      <c r="R304" s="7" t="str">
        <f t="shared" si="18"/>
        <v>plays</v>
      </c>
    </row>
    <row r="305" spans="1:18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83</v>
      </c>
      <c r="G305" t="s">
        <v>14</v>
      </c>
      <c r="H305">
        <v>32</v>
      </c>
      <c r="I305" s="7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7" t="str">
        <f t="shared" si="17"/>
        <v>music</v>
      </c>
      <c r="R305" s="7" t="str">
        <f t="shared" si="18"/>
        <v>indie rock</v>
      </c>
    </row>
    <row r="306" spans="1:18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</v>
      </c>
      <c r="G306" t="s">
        <v>20</v>
      </c>
      <c r="H306">
        <v>142</v>
      </c>
      <c r="I306" s="7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7" t="str">
        <f t="shared" si="17"/>
        <v>film &amp; video</v>
      </c>
      <c r="R306" s="7" t="str">
        <f t="shared" si="18"/>
        <v>documentary</v>
      </c>
    </row>
    <row r="307" spans="1:18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</v>
      </c>
      <c r="G307" t="s">
        <v>20</v>
      </c>
      <c r="H307">
        <v>85</v>
      </c>
      <c r="I307" s="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7" t="str">
        <f t="shared" si="17"/>
        <v>theater</v>
      </c>
      <c r="R307" s="7" t="str">
        <f t="shared" si="18"/>
        <v>plays</v>
      </c>
    </row>
    <row r="308" spans="1:18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8</v>
      </c>
      <c r="G308" t="s">
        <v>14</v>
      </c>
      <c r="H308">
        <v>7</v>
      </c>
      <c r="I308" s="7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7" t="str">
        <f t="shared" si="17"/>
        <v>theater</v>
      </c>
      <c r="R308" s="7" t="str">
        <f t="shared" si="18"/>
        <v>plays</v>
      </c>
    </row>
    <row r="309" spans="1:18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</v>
      </c>
      <c r="G309" t="s">
        <v>20</v>
      </c>
      <c r="H309">
        <v>659</v>
      </c>
      <c r="I309" s="7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7" t="str">
        <f t="shared" si="17"/>
        <v>publishing</v>
      </c>
      <c r="R309" s="7" t="str">
        <f t="shared" si="18"/>
        <v>fiction</v>
      </c>
    </row>
    <row r="310" spans="1:18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</v>
      </c>
      <c r="G310" t="s">
        <v>14</v>
      </c>
      <c r="H310">
        <v>803</v>
      </c>
      <c r="I310" s="7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7" t="str">
        <f t="shared" si="17"/>
        <v>theater</v>
      </c>
      <c r="R310" s="7" t="str">
        <f t="shared" si="18"/>
        <v>plays</v>
      </c>
    </row>
    <row r="311" spans="1:18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7" t="str">
        <f t="shared" si="17"/>
        <v>music</v>
      </c>
      <c r="R311" s="7" t="str">
        <f t="shared" si="18"/>
        <v>indie rock</v>
      </c>
    </row>
    <row r="312" spans="1:18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</v>
      </c>
      <c r="G312" t="s">
        <v>14</v>
      </c>
      <c r="H312">
        <v>16</v>
      </c>
      <c r="I312" s="7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7" t="str">
        <f t="shared" si="17"/>
        <v>games</v>
      </c>
      <c r="R312" s="7" t="str">
        <f t="shared" si="18"/>
        <v>video games</v>
      </c>
    </row>
    <row r="313" spans="1:18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</v>
      </c>
      <c r="G313" t="s">
        <v>20</v>
      </c>
      <c r="H313">
        <v>121</v>
      </c>
      <c r="I313" s="7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7" t="str">
        <f t="shared" si="17"/>
        <v>theater</v>
      </c>
      <c r="R313" s="7" t="str">
        <f t="shared" si="18"/>
        <v>plays</v>
      </c>
    </row>
    <row r="314" spans="1:18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</v>
      </c>
      <c r="G314" t="s">
        <v>20</v>
      </c>
      <c r="H314">
        <v>3742</v>
      </c>
      <c r="I314" s="7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7" t="str">
        <f t="shared" si="17"/>
        <v>theater</v>
      </c>
      <c r="R314" s="7" t="str">
        <f t="shared" si="18"/>
        <v>plays</v>
      </c>
    </row>
    <row r="315" spans="1:18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7" t="str">
        <f t="shared" si="17"/>
        <v>music</v>
      </c>
      <c r="R315" s="7" t="str">
        <f t="shared" si="18"/>
        <v>rock</v>
      </c>
    </row>
    <row r="316" spans="1:18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295</v>
      </c>
      <c r="G316" t="s">
        <v>20</v>
      </c>
      <c r="H316">
        <v>133</v>
      </c>
      <c r="I316" s="7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7" t="str">
        <f t="shared" si="17"/>
        <v>film &amp; video</v>
      </c>
      <c r="R316" s="7" t="str">
        <f t="shared" si="18"/>
        <v>documentary</v>
      </c>
    </row>
    <row r="317" spans="1:18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34</v>
      </c>
      <c r="G317" t="s">
        <v>14</v>
      </c>
      <c r="H317">
        <v>31</v>
      </c>
      <c r="I317" s="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7" t="str">
        <f t="shared" si="17"/>
        <v>theater</v>
      </c>
      <c r="R317" s="7" t="str">
        <f t="shared" si="18"/>
        <v>plays</v>
      </c>
    </row>
    <row r="318" spans="1:18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67</v>
      </c>
      <c r="G318" t="s">
        <v>14</v>
      </c>
      <c r="H318">
        <v>108</v>
      </c>
      <c r="I318" s="7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7" t="str">
        <f t="shared" si="17"/>
        <v>food</v>
      </c>
      <c r="R318" s="7" t="str">
        <f t="shared" si="18"/>
        <v>food trucks</v>
      </c>
    </row>
    <row r="319" spans="1:18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7" t="str">
        <f t="shared" si="17"/>
        <v>theater</v>
      </c>
      <c r="R319" s="7" t="str">
        <f t="shared" si="18"/>
        <v>plays</v>
      </c>
    </row>
    <row r="320" spans="1:18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16</v>
      </c>
      <c r="G320" t="s">
        <v>14</v>
      </c>
      <c r="H320">
        <v>17</v>
      </c>
      <c r="I320" s="7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7" t="str">
        <f t="shared" si="17"/>
        <v>music</v>
      </c>
      <c r="R320" s="7" t="str">
        <f t="shared" si="18"/>
        <v>rock</v>
      </c>
    </row>
    <row r="321" spans="1:18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39</v>
      </c>
      <c r="G321" t="s">
        <v>74</v>
      </c>
      <c r="H321">
        <v>64</v>
      </c>
      <c r="I321" s="7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7" t="str">
        <f t="shared" si="17"/>
        <v>technology</v>
      </c>
      <c r="R321" s="7" t="str">
        <f t="shared" si="18"/>
        <v>web</v>
      </c>
    </row>
    <row r="322" spans="1:18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10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7" t="str">
        <f t="shared" si="17"/>
        <v>publishing</v>
      </c>
      <c r="R322" s="7" t="str">
        <f t="shared" si="18"/>
        <v>fiction</v>
      </c>
    </row>
    <row r="323" spans="1:18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ROUND(((E323/D323)*100),0)</f>
        <v>94</v>
      </c>
      <c r="G323" t="s">
        <v>14</v>
      </c>
      <c r="H323">
        <v>2468</v>
      </c>
      <c r="I323" s="7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7" t="str">
        <f t="shared" ref="Q323:Q386" si="21">LEFT(P323,SEARCH("/",P323)-1)</f>
        <v>film &amp; video</v>
      </c>
      <c r="R323" s="7" t="str">
        <f t="shared" ref="R323:R386" si="22">RIGHT(P323,LEN(P323)-SEARCH("/",P323))</f>
        <v>shorts</v>
      </c>
    </row>
    <row r="324" spans="1:18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167</v>
      </c>
      <c r="G324" t="s">
        <v>20</v>
      </c>
      <c r="H324">
        <v>5168</v>
      </c>
      <c r="I324" s="7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7" t="str">
        <f t="shared" si="21"/>
        <v>theater</v>
      </c>
      <c r="R324" s="7" t="str">
        <f t="shared" si="22"/>
        <v>plays</v>
      </c>
    </row>
    <row r="325" spans="1:18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</v>
      </c>
      <c r="G325" t="s">
        <v>14</v>
      </c>
      <c r="H325">
        <v>26</v>
      </c>
      <c r="I325" s="7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7" t="str">
        <f t="shared" si="21"/>
        <v>film &amp; video</v>
      </c>
      <c r="R325" s="7" t="str">
        <f t="shared" si="22"/>
        <v>documentary</v>
      </c>
    </row>
    <row r="326" spans="1:18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</v>
      </c>
      <c r="G326" t="s">
        <v>20</v>
      </c>
      <c r="H326">
        <v>307</v>
      </c>
      <c r="I326" s="7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7" t="str">
        <f t="shared" si="21"/>
        <v>theater</v>
      </c>
      <c r="R326" s="7" t="str">
        <f t="shared" si="22"/>
        <v>plays</v>
      </c>
    </row>
    <row r="327" spans="1:18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91</v>
      </c>
      <c r="G327" t="s">
        <v>14</v>
      </c>
      <c r="H327">
        <v>73</v>
      </c>
      <c r="I327" s="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7" t="str">
        <f t="shared" si="21"/>
        <v>theater</v>
      </c>
      <c r="R327" s="7" t="str">
        <f t="shared" si="22"/>
        <v>plays</v>
      </c>
    </row>
    <row r="328" spans="1:18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</v>
      </c>
      <c r="G328" t="s">
        <v>14</v>
      </c>
      <c r="H328">
        <v>128</v>
      </c>
      <c r="I328" s="7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7" t="str">
        <f t="shared" si="21"/>
        <v>film &amp; video</v>
      </c>
      <c r="R328" s="7" t="str">
        <f t="shared" si="22"/>
        <v>animation</v>
      </c>
    </row>
    <row r="329" spans="1:18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39</v>
      </c>
      <c r="G329" t="s">
        <v>14</v>
      </c>
      <c r="H329">
        <v>33</v>
      </c>
      <c r="I329" s="7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7" t="str">
        <f t="shared" si="21"/>
        <v>theater</v>
      </c>
      <c r="R329" s="7" t="str">
        <f t="shared" si="22"/>
        <v>plays</v>
      </c>
    </row>
    <row r="330" spans="1:18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134</v>
      </c>
      <c r="G330" t="s">
        <v>20</v>
      </c>
      <c r="H330">
        <v>2441</v>
      </c>
      <c r="I330" s="7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7" t="str">
        <f t="shared" si="21"/>
        <v>music</v>
      </c>
      <c r="R330" s="7" t="str">
        <f t="shared" si="22"/>
        <v>rock</v>
      </c>
    </row>
    <row r="331" spans="1:18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23</v>
      </c>
      <c r="G331" t="s">
        <v>47</v>
      </c>
      <c r="H331">
        <v>211</v>
      </c>
      <c r="I331" s="7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7" t="str">
        <f t="shared" si="21"/>
        <v>games</v>
      </c>
      <c r="R331" s="7" t="str">
        <f t="shared" si="22"/>
        <v>video games</v>
      </c>
    </row>
    <row r="332" spans="1:18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185</v>
      </c>
      <c r="G332" t="s">
        <v>20</v>
      </c>
      <c r="H332">
        <v>1385</v>
      </c>
      <c r="I332" s="7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7" t="str">
        <f t="shared" si="21"/>
        <v>film &amp; video</v>
      </c>
      <c r="R332" s="7" t="str">
        <f t="shared" si="22"/>
        <v>documentary</v>
      </c>
    </row>
    <row r="333" spans="1:18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444</v>
      </c>
      <c r="G333" t="s">
        <v>20</v>
      </c>
      <c r="H333">
        <v>190</v>
      </c>
      <c r="I333" s="7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7" t="str">
        <f t="shared" si="21"/>
        <v>food</v>
      </c>
      <c r="R333" s="7" t="str">
        <f t="shared" si="22"/>
        <v>food trucks</v>
      </c>
    </row>
    <row r="334" spans="1:18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200</v>
      </c>
      <c r="G334" t="s">
        <v>20</v>
      </c>
      <c r="H334">
        <v>470</v>
      </c>
      <c r="I334" s="7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7" t="str">
        <f t="shared" si="21"/>
        <v>technology</v>
      </c>
      <c r="R334" s="7" t="str">
        <f t="shared" si="22"/>
        <v>wearables</v>
      </c>
    </row>
    <row r="335" spans="1:18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124</v>
      </c>
      <c r="G335" t="s">
        <v>20</v>
      </c>
      <c r="H335">
        <v>253</v>
      </c>
      <c r="I335" s="7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7" t="str">
        <f t="shared" si="21"/>
        <v>theater</v>
      </c>
      <c r="R335" s="7" t="str">
        <f t="shared" si="22"/>
        <v>plays</v>
      </c>
    </row>
    <row r="336" spans="1:18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187</v>
      </c>
      <c r="G336" t="s">
        <v>20</v>
      </c>
      <c r="H336">
        <v>1113</v>
      </c>
      <c r="I336" s="7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7" t="str">
        <f t="shared" si="21"/>
        <v>music</v>
      </c>
      <c r="R336" s="7" t="str">
        <f t="shared" si="22"/>
        <v>rock</v>
      </c>
    </row>
    <row r="337" spans="1:18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</v>
      </c>
      <c r="G337" t="s">
        <v>20</v>
      </c>
      <c r="H337">
        <v>2283</v>
      </c>
      <c r="I337" s="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7" t="str">
        <f t="shared" si="21"/>
        <v>music</v>
      </c>
      <c r="R337" s="7" t="str">
        <f t="shared" si="22"/>
        <v>rock</v>
      </c>
    </row>
    <row r="338" spans="1:18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</v>
      </c>
      <c r="G338" t="s">
        <v>14</v>
      </c>
      <c r="H338">
        <v>1072</v>
      </c>
      <c r="I338" s="7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7" t="str">
        <f t="shared" si="21"/>
        <v>music</v>
      </c>
      <c r="R338" s="7" t="str">
        <f t="shared" si="22"/>
        <v>rock</v>
      </c>
    </row>
    <row r="339" spans="1:18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123</v>
      </c>
      <c r="G339" t="s">
        <v>20</v>
      </c>
      <c r="H339">
        <v>1095</v>
      </c>
      <c r="I339" s="7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7" t="str">
        <f t="shared" si="21"/>
        <v>theater</v>
      </c>
      <c r="R339" s="7" t="str">
        <f t="shared" si="22"/>
        <v>plays</v>
      </c>
    </row>
    <row r="340" spans="1:18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</v>
      </c>
      <c r="G340" t="s">
        <v>20</v>
      </c>
      <c r="H340">
        <v>1690</v>
      </c>
      <c r="I340" s="7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7" t="str">
        <f t="shared" si="21"/>
        <v>theater</v>
      </c>
      <c r="R340" s="7" t="str">
        <f t="shared" si="22"/>
        <v>plays</v>
      </c>
    </row>
    <row r="341" spans="1:18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80</v>
      </c>
      <c r="G341" t="s">
        <v>74</v>
      </c>
      <c r="H341">
        <v>1297</v>
      </c>
      <c r="I341" s="7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7" t="str">
        <f t="shared" si="21"/>
        <v>theater</v>
      </c>
      <c r="R341" s="7" t="str">
        <f t="shared" si="22"/>
        <v>plays</v>
      </c>
    </row>
    <row r="342" spans="1:18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</v>
      </c>
      <c r="G342" t="s">
        <v>14</v>
      </c>
      <c r="H342">
        <v>393</v>
      </c>
      <c r="I342" s="7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7" t="str">
        <f t="shared" si="21"/>
        <v>photography</v>
      </c>
      <c r="R342" s="7" t="str">
        <f t="shared" si="22"/>
        <v>photography books</v>
      </c>
    </row>
    <row r="343" spans="1:18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85</v>
      </c>
      <c r="G343" t="s">
        <v>14</v>
      </c>
      <c r="H343">
        <v>1257</v>
      </c>
      <c r="I343" s="7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7" t="str">
        <f t="shared" si="21"/>
        <v>music</v>
      </c>
      <c r="R343" s="7" t="str">
        <f t="shared" si="22"/>
        <v>indie rock</v>
      </c>
    </row>
    <row r="344" spans="1:18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67</v>
      </c>
      <c r="G344" t="s">
        <v>14</v>
      </c>
      <c r="H344">
        <v>328</v>
      </c>
      <c r="I344" s="7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7" t="str">
        <f t="shared" si="21"/>
        <v>theater</v>
      </c>
      <c r="R344" s="7" t="str">
        <f t="shared" si="22"/>
        <v>plays</v>
      </c>
    </row>
    <row r="345" spans="1:18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54</v>
      </c>
      <c r="G345" t="s">
        <v>14</v>
      </c>
      <c r="H345">
        <v>147</v>
      </c>
      <c r="I345" s="7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7" t="str">
        <f t="shared" si="21"/>
        <v>theater</v>
      </c>
      <c r="R345" s="7" t="str">
        <f t="shared" si="22"/>
        <v>plays</v>
      </c>
    </row>
    <row r="346" spans="1:18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42</v>
      </c>
      <c r="G346" t="s">
        <v>14</v>
      </c>
      <c r="H346">
        <v>830</v>
      </c>
      <c r="I346" s="7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7" t="str">
        <f t="shared" si="21"/>
        <v>games</v>
      </c>
      <c r="R346" s="7" t="str">
        <f t="shared" si="22"/>
        <v>video games</v>
      </c>
    </row>
    <row r="347" spans="1:18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15</v>
      </c>
      <c r="G347" t="s">
        <v>14</v>
      </c>
      <c r="H347">
        <v>331</v>
      </c>
      <c r="I347" s="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7" t="str">
        <f t="shared" si="21"/>
        <v>film &amp; video</v>
      </c>
      <c r="R347" s="7" t="str">
        <f t="shared" si="22"/>
        <v>drama</v>
      </c>
    </row>
    <row r="348" spans="1:18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7" t="str">
        <f t="shared" si="21"/>
        <v>music</v>
      </c>
      <c r="R348" s="7" t="str">
        <f t="shared" si="22"/>
        <v>indie rock</v>
      </c>
    </row>
    <row r="349" spans="1:18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1401</v>
      </c>
      <c r="G349" t="s">
        <v>20</v>
      </c>
      <c r="H349">
        <v>191</v>
      </c>
      <c r="I349" s="7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7" t="str">
        <f t="shared" si="21"/>
        <v>technology</v>
      </c>
      <c r="R349" s="7" t="str">
        <f t="shared" si="22"/>
        <v>web</v>
      </c>
    </row>
    <row r="350" spans="1:18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72</v>
      </c>
      <c r="G350" t="s">
        <v>14</v>
      </c>
      <c r="H350">
        <v>3483</v>
      </c>
      <c r="I350" s="7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7" t="str">
        <f t="shared" si="21"/>
        <v>food</v>
      </c>
      <c r="R350" s="7" t="str">
        <f t="shared" si="22"/>
        <v>food trucks</v>
      </c>
    </row>
    <row r="351" spans="1:18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</v>
      </c>
      <c r="G351" t="s">
        <v>14</v>
      </c>
      <c r="H351">
        <v>923</v>
      </c>
      <c r="I351" s="7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7" t="str">
        <f t="shared" si="21"/>
        <v>theater</v>
      </c>
      <c r="R351" s="7" t="str">
        <f t="shared" si="22"/>
        <v>plays</v>
      </c>
    </row>
    <row r="352" spans="1:18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7" t="str">
        <f t="shared" si="21"/>
        <v>music</v>
      </c>
      <c r="R352" s="7" t="str">
        <f t="shared" si="22"/>
        <v>jazz</v>
      </c>
    </row>
    <row r="353" spans="1:18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128</v>
      </c>
      <c r="G353" t="s">
        <v>20</v>
      </c>
      <c r="H353">
        <v>2013</v>
      </c>
      <c r="I353" s="7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7" t="str">
        <f t="shared" si="21"/>
        <v>music</v>
      </c>
      <c r="R353" s="7" t="str">
        <f t="shared" si="22"/>
        <v>rock</v>
      </c>
    </row>
    <row r="354" spans="1:18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35</v>
      </c>
      <c r="G354" t="s">
        <v>14</v>
      </c>
      <c r="H354">
        <v>33</v>
      </c>
      <c r="I354" s="7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7" t="str">
        <f t="shared" si="21"/>
        <v>theater</v>
      </c>
      <c r="R354" s="7" t="str">
        <f t="shared" si="22"/>
        <v>plays</v>
      </c>
    </row>
    <row r="355" spans="1:18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411</v>
      </c>
      <c r="G355" t="s">
        <v>20</v>
      </c>
      <c r="H355">
        <v>1703</v>
      </c>
      <c r="I355" s="7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7" t="str">
        <f t="shared" si="21"/>
        <v>theater</v>
      </c>
      <c r="R355" s="7" t="str">
        <f t="shared" si="22"/>
        <v>plays</v>
      </c>
    </row>
    <row r="356" spans="1:18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124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7" t="str">
        <f t="shared" si="21"/>
        <v>film &amp; video</v>
      </c>
      <c r="R356" s="7" t="str">
        <f t="shared" si="22"/>
        <v>documentary</v>
      </c>
    </row>
    <row r="357" spans="1:18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59</v>
      </c>
      <c r="G357" t="s">
        <v>47</v>
      </c>
      <c r="H357">
        <v>86</v>
      </c>
      <c r="I357" s="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7" t="str">
        <f t="shared" si="21"/>
        <v>technology</v>
      </c>
      <c r="R357" s="7" t="str">
        <f t="shared" si="22"/>
        <v>wearables</v>
      </c>
    </row>
    <row r="358" spans="1:18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37</v>
      </c>
      <c r="G358" t="s">
        <v>14</v>
      </c>
      <c r="H358">
        <v>40</v>
      </c>
      <c r="I358" s="7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7" t="str">
        <f t="shared" si="21"/>
        <v>theater</v>
      </c>
      <c r="R358" s="7" t="str">
        <f t="shared" si="22"/>
        <v>plays</v>
      </c>
    </row>
    <row r="359" spans="1:18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185</v>
      </c>
      <c r="G359" t="s">
        <v>20</v>
      </c>
      <c r="H359">
        <v>41</v>
      </c>
      <c r="I359" s="7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7" t="str">
        <f t="shared" si="21"/>
        <v>games</v>
      </c>
      <c r="R359" s="7" t="str">
        <f t="shared" si="22"/>
        <v>video games</v>
      </c>
    </row>
    <row r="360" spans="1:18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12</v>
      </c>
      <c r="G360" t="s">
        <v>14</v>
      </c>
      <c r="H360">
        <v>23</v>
      </c>
      <c r="I360" s="7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7" t="str">
        <f t="shared" si="21"/>
        <v>photography</v>
      </c>
      <c r="R360" s="7" t="str">
        <f t="shared" si="22"/>
        <v>photography books</v>
      </c>
    </row>
    <row r="361" spans="1:18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299</v>
      </c>
      <c r="G361" t="s">
        <v>20</v>
      </c>
      <c r="H361">
        <v>187</v>
      </c>
      <c r="I361" s="7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7" t="str">
        <f t="shared" si="21"/>
        <v>film &amp; video</v>
      </c>
      <c r="R361" s="7" t="str">
        <f t="shared" si="22"/>
        <v>animation</v>
      </c>
    </row>
    <row r="362" spans="1:18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</v>
      </c>
      <c r="G362" t="s">
        <v>20</v>
      </c>
      <c r="H362">
        <v>2875</v>
      </c>
      <c r="I362" s="7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7" t="str">
        <f t="shared" si="21"/>
        <v>theater</v>
      </c>
      <c r="R362" s="7" t="str">
        <f t="shared" si="22"/>
        <v>plays</v>
      </c>
    </row>
    <row r="363" spans="1:18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174</v>
      </c>
      <c r="G363" t="s">
        <v>20</v>
      </c>
      <c r="H363">
        <v>88</v>
      </c>
      <c r="I363" s="7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7" t="str">
        <f t="shared" si="21"/>
        <v>theater</v>
      </c>
      <c r="R363" s="7" t="str">
        <f t="shared" si="22"/>
        <v>plays</v>
      </c>
    </row>
    <row r="364" spans="1:18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372</v>
      </c>
      <c r="G364" t="s">
        <v>20</v>
      </c>
      <c r="H364">
        <v>191</v>
      </c>
      <c r="I364" s="7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7" t="str">
        <f t="shared" si="21"/>
        <v>music</v>
      </c>
      <c r="R364" s="7" t="str">
        <f t="shared" si="22"/>
        <v>rock</v>
      </c>
    </row>
    <row r="365" spans="1:18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</v>
      </c>
      <c r="G365" t="s">
        <v>20</v>
      </c>
      <c r="H365">
        <v>139</v>
      </c>
      <c r="I365" s="7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7" t="str">
        <f t="shared" si="21"/>
        <v>music</v>
      </c>
      <c r="R365" s="7" t="str">
        <f t="shared" si="22"/>
        <v>rock</v>
      </c>
    </row>
    <row r="366" spans="1:18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</v>
      </c>
      <c r="G366" t="s">
        <v>20</v>
      </c>
      <c r="H366">
        <v>186</v>
      </c>
      <c r="I366" s="7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7" t="str">
        <f t="shared" si="21"/>
        <v>music</v>
      </c>
      <c r="R366" s="7" t="str">
        <f t="shared" si="22"/>
        <v>indie rock</v>
      </c>
    </row>
    <row r="367" spans="1:18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</v>
      </c>
      <c r="G367" t="s">
        <v>20</v>
      </c>
      <c r="H367">
        <v>112</v>
      </c>
      <c r="I367" s="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7" t="str">
        <f t="shared" si="21"/>
        <v>theater</v>
      </c>
      <c r="R367" s="7" t="str">
        <f t="shared" si="22"/>
        <v>plays</v>
      </c>
    </row>
    <row r="368" spans="1:18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</v>
      </c>
      <c r="G368" t="s">
        <v>20</v>
      </c>
      <c r="H368">
        <v>101</v>
      </c>
      <c r="I368" s="7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7" t="str">
        <f t="shared" si="21"/>
        <v>theater</v>
      </c>
      <c r="R368" s="7" t="str">
        <f t="shared" si="22"/>
        <v>plays</v>
      </c>
    </row>
    <row r="369" spans="1:18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19</v>
      </c>
      <c r="G369" t="s">
        <v>14</v>
      </c>
      <c r="H369">
        <v>75</v>
      </c>
      <c r="I369" s="7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7" t="str">
        <f t="shared" si="21"/>
        <v>theater</v>
      </c>
      <c r="R369" s="7" t="str">
        <f t="shared" si="22"/>
        <v>plays</v>
      </c>
    </row>
    <row r="370" spans="1:18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277</v>
      </c>
      <c r="G370" t="s">
        <v>20</v>
      </c>
      <c r="H370">
        <v>206</v>
      </c>
      <c r="I370" s="7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7" t="str">
        <f t="shared" si="21"/>
        <v>film &amp; video</v>
      </c>
      <c r="R370" s="7" t="str">
        <f t="shared" si="22"/>
        <v>documentary</v>
      </c>
    </row>
    <row r="371" spans="1:18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</v>
      </c>
      <c r="G371" t="s">
        <v>20</v>
      </c>
      <c r="H371">
        <v>154</v>
      </c>
      <c r="I371" s="7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7" t="str">
        <f t="shared" si="21"/>
        <v>film &amp; video</v>
      </c>
      <c r="R371" s="7" t="str">
        <f t="shared" si="22"/>
        <v>television</v>
      </c>
    </row>
    <row r="372" spans="1:18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</v>
      </c>
      <c r="G372" t="s">
        <v>20</v>
      </c>
      <c r="H372">
        <v>5966</v>
      </c>
      <c r="I372" s="7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7" t="str">
        <f t="shared" si="21"/>
        <v>theater</v>
      </c>
      <c r="R372" s="7" t="str">
        <f t="shared" si="22"/>
        <v>plays</v>
      </c>
    </row>
    <row r="373" spans="1:18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68</v>
      </c>
      <c r="G373" t="s">
        <v>14</v>
      </c>
      <c r="H373">
        <v>2176</v>
      </c>
      <c r="I373" s="7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7" t="str">
        <f t="shared" si="21"/>
        <v>theater</v>
      </c>
      <c r="R373" s="7" t="str">
        <f t="shared" si="22"/>
        <v>plays</v>
      </c>
    </row>
    <row r="374" spans="1:18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1592</v>
      </c>
      <c r="G374" t="s">
        <v>20</v>
      </c>
      <c r="H374">
        <v>169</v>
      </c>
      <c r="I374" s="7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7" t="str">
        <f t="shared" si="21"/>
        <v>film &amp; video</v>
      </c>
      <c r="R374" s="7" t="str">
        <f t="shared" si="22"/>
        <v>documentary</v>
      </c>
    </row>
    <row r="375" spans="1:18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</v>
      </c>
      <c r="G375" t="s">
        <v>20</v>
      </c>
      <c r="H375">
        <v>2106</v>
      </c>
      <c r="I375" s="7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7" t="str">
        <f t="shared" si="21"/>
        <v>theater</v>
      </c>
      <c r="R375" s="7" t="str">
        <f t="shared" si="22"/>
        <v>plays</v>
      </c>
    </row>
    <row r="376" spans="1:18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</v>
      </c>
      <c r="G376" t="s">
        <v>14</v>
      </c>
      <c r="H376">
        <v>441</v>
      </c>
      <c r="I376" s="7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7" t="str">
        <f t="shared" si="21"/>
        <v>film &amp; video</v>
      </c>
      <c r="R376" s="7" t="str">
        <f t="shared" si="22"/>
        <v>documentary</v>
      </c>
    </row>
    <row r="377" spans="1:18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55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7" t="str">
        <f t="shared" si="21"/>
        <v>music</v>
      </c>
      <c r="R377" s="7" t="str">
        <f t="shared" si="22"/>
        <v>indie rock</v>
      </c>
    </row>
    <row r="378" spans="1:18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</v>
      </c>
      <c r="G378" t="s">
        <v>20</v>
      </c>
      <c r="H378">
        <v>131</v>
      </c>
      <c r="I378" s="7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7" t="str">
        <f t="shared" si="21"/>
        <v>music</v>
      </c>
      <c r="R378" s="7" t="str">
        <f t="shared" si="22"/>
        <v>rock</v>
      </c>
    </row>
    <row r="379" spans="1:18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</v>
      </c>
      <c r="G379" t="s">
        <v>14</v>
      </c>
      <c r="H379">
        <v>127</v>
      </c>
      <c r="I379" s="7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7" t="str">
        <f t="shared" si="21"/>
        <v>theater</v>
      </c>
      <c r="R379" s="7" t="str">
        <f t="shared" si="22"/>
        <v>plays</v>
      </c>
    </row>
    <row r="380" spans="1:18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14</v>
      </c>
      <c r="G380" t="s">
        <v>14</v>
      </c>
      <c r="H380">
        <v>355</v>
      </c>
      <c r="I380" s="7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7" t="str">
        <f t="shared" si="21"/>
        <v>film &amp; video</v>
      </c>
      <c r="R380" s="7" t="str">
        <f t="shared" si="22"/>
        <v>documentary</v>
      </c>
    </row>
    <row r="381" spans="1:18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</v>
      </c>
      <c r="G381" t="s">
        <v>14</v>
      </c>
      <c r="H381">
        <v>44</v>
      </c>
      <c r="I381" s="7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7" t="str">
        <f t="shared" si="21"/>
        <v>theater</v>
      </c>
      <c r="R381" s="7" t="str">
        <f t="shared" si="22"/>
        <v>plays</v>
      </c>
    </row>
    <row r="382" spans="1:18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</v>
      </c>
      <c r="G382" t="s">
        <v>20</v>
      </c>
      <c r="H382">
        <v>84</v>
      </c>
      <c r="I382" s="7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7" t="str">
        <f t="shared" si="21"/>
        <v>theater</v>
      </c>
      <c r="R382" s="7" t="str">
        <f t="shared" si="22"/>
        <v>plays</v>
      </c>
    </row>
    <row r="383" spans="1:18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184</v>
      </c>
      <c r="G383" t="s">
        <v>20</v>
      </c>
      <c r="H383">
        <v>155</v>
      </c>
      <c r="I383" s="7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7" t="str">
        <f t="shared" si="21"/>
        <v>theater</v>
      </c>
      <c r="R383" s="7" t="str">
        <f t="shared" si="22"/>
        <v>plays</v>
      </c>
    </row>
    <row r="384" spans="1:18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64</v>
      </c>
      <c r="G384" t="s">
        <v>14</v>
      </c>
      <c r="H384">
        <v>67</v>
      </c>
      <c r="I384" s="7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7" t="str">
        <f t="shared" si="21"/>
        <v>photography</v>
      </c>
      <c r="R384" s="7" t="str">
        <f t="shared" si="22"/>
        <v>photography books</v>
      </c>
    </row>
    <row r="385" spans="1:18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</v>
      </c>
      <c r="G385" t="s">
        <v>20</v>
      </c>
      <c r="H385">
        <v>189</v>
      </c>
      <c r="I385" s="7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7" t="str">
        <f t="shared" si="21"/>
        <v>food</v>
      </c>
      <c r="R385" s="7" t="str">
        <f t="shared" si="22"/>
        <v>food trucks</v>
      </c>
    </row>
    <row r="386" spans="1:18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</v>
      </c>
      <c r="G386" t="s">
        <v>20</v>
      </c>
      <c r="H386">
        <v>4799</v>
      </c>
      <c r="I386" s="7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7" t="str">
        <f t="shared" si="21"/>
        <v>film &amp; video</v>
      </c>
      <c r="R386" s="7" t="str">
        <f t="shared" si="22"/>
        <v>documentary</v>
      </c>
    </row>
    <row r="387" spans="1:18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ROUND(((E387/D387)*100),0)</f>
        <v>146</v>
      </c>
      <c r="G387" t="s">
        <v>20</v>
      </c>
      <c r="H387">
        <v>1137</v>
      </c>
      <c r="I387" s="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7" t="str">
        <f t="shared" ref="Q387:Q450" si="25">LEFT(P387,SEARCH("/",P387)-1)</f>
        <v>publishing</v>
      </c>
      <c r="R387" s="7" t="str">
        <f t="shared" ref="R387:R450" si="26">RIGHT(P387,LEN(P387)-SEARCH("/",P387))</f>
        <v>nonfiction</v>
      </c>
    </row>
    <row r="388" spans="1:18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</v>
      </c>
      <c r="G388" t="s">
        <v>14</v>
      </c>
      <c r="H388">
        <v>1068</v>
      </c>
      <c r="I388" s="7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7" t="str">
        <f t="shared" si="25"/>
        <v>theater</v>
      </c>
      <c r="R388" s="7" t="str">
        <f t="shared" si="26"/>
        <v>plays</v>
      </c>
    </row>
    <row r="389" spans="1:18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</v>
      </c>
      <c r="G389" t="s">
        <v>14</v>
      </c>
      <c r="H389">
        <v>424</v>
      </c>
      <c r="I389" s="7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7" t="str">
        <f t="shared" si="25"/>
        <v>technology</v>
      </c>
      <c r="R389" s="7" t="str">
        <f t="shared" si="26"/>
        <v>wearables</v>
      </c>
    </row>
    <row r="390" spans="1:18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</v>
      </c>
      <c r="G390" t="s">
        <v>74</v>
      </c>
      <c r="H390">
        <v>145</v>
      </c>
      <c r="I390" s="7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7" t="str">
        <f t="shared" si="25"/>
        <v>music</v>
      </c>
      <c r="R390" s="7" t="str">
        <f t="shared" si="26"/>
        <v>indie rock</v>
      </c>
    </row>
    <row r="391" spans="1:18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</v>
      </c>
      <c r="G391" t="s">
        <v>20</v>
      </c>
      <c r="H391">
        <v>1152</v>
      </c>
      <c r="I391" s="7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7" t="str">
        <f t="shared" si="25"/>
        <v>theater</v>
      </c>
      <c r="R391" s="7" t="str">
        <f t="shared" si="26"/>
        <v>plays</v>
      </c>
    </row>
    <row r="392" spans="1:18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7" t="str">
        <f t="shared" si="25"/>
        <v>photography</v>
      </c>
      <c r="R392" s="7" t="str">
        <f t="shared" si="26"/>
        <v>photography books</v>
      </c>
    </row>
    <row r="393" spans="1:18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</v>
      </c>
      <c r="G393" t="s">
        <v>14</v>
      </c>
      <c r="H393">
        <v>151</v>
      </c>
      <c r="I393" s="7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7" t="str">
        <f t="shared" si="25"/>
        <v>publishing</v>
      </c>
      <c r="R393" s="7" t="str">
        <f t="shared" si="26"/>
        <v>nonfiction</v>
      </c>
    </row>
    <row r="394" spans="1:18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66</v>
      </c>
      <c r="G394" t="s">
        <v>14</v>
      </c>
      <c r="H394">
        <v>1608</v>
      </c>
      <c r="I394" s="7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7" t="str">
        <f t="shared" si="25"/>
        <v>technology</v>
      </c>
      <c r="R394" s="7" t="str">
        <f t="shared" si="26"/>
        <v>wearables</v>
      </c>
    </row>
    <row r="395" spans="1:18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229</v>
      </c>
      <c r="G395" t="s">
        <v>20</v>
      </c>
      <c r="H395">
        <v>3059</v>
      </c>
      <c r="I395" s="7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7" t="str">
        <f t="shared" si="25"/>
        <v>music</v>
      </c>
      <c r="R395" s="7" t="str">
        <f t="shared" si="26"/>
        <v>jazz</v>
      </c>
    </row>
    <row r="396" spans="1:18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</v>
      </c>
      <c r="G396" t="s">
        <v>20</v>
      </c>
      <c r="H396">
        <v>34</v>
      </c>
      <c r="I396" s="7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7" t="str">
        <f t="shared" si="25"/>
        <v>film &amp; video</v>
      </c>
      <c r="R396" s="7" t="str">
        <f t="shared" si="26"/>
        <v>documentary</v>
      </c>
    </row>
    <row r="397" spans="1:18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</v>
      </c>
      <c r="G397" t="s">
        <v>20</v>
      </c>
      <c r="H397">
        <v>220</v>
      </c>
      <c r="I397" s="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7" t="str">
        <f t="shared" si="25"/>
        <v>theater</v>
      </c>
      <c r="R397" s="7" t="str">
        <f t="shared" si="26"/>
        <v>plays</v>
      </c>
    </row>
    <row r="398" spans="1:18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</v>
      </c>
      <c r="G398" t="s">
        <v>20</v>
      </c>
      <c r="H398">
        <v>1604</v>
      </c>
      <c r="I398" s="7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7" t="str">
        <f t="shared" si="25"/>
        <v>film &amp; video</v>
      </c>
      <c r="R398" s="7" t="str">
        <f t="shared" si="26"/>
        <v>drama</v>
      </c>
    </row>
    <row r="399" spans="1:18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174</v>
      </c>
      <c r="G399" t="s">
        <v>20</v>
      </c>
      <c r="H399">
        <v>454</v>
      </c>
      <c r="I399" s="7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7" t="str">
        <f t="shared" si="25"/>
        <v>music</v>
      </c>
      <c r="R399" s="7" t="str">
        <f t="shared" si="26"/>
        <v>rock</v>
      </c>
    </row>
    <row r="400" spans="1:18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718</v>
      </c>
      <c r="G400" t="s">
        <v>20</v>
      </c>
      <c r="H400">
        <v>123</v>
      </c>
      <c r="I400" s="7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7" t="str">
        <f t="shared" si="25"/>
        <v>film &amp; video</v>
      </c>
      <c r="R400" s="7" t="str">
        <f t="shared" si="26"/>
        <v>animation</v>
      </c>
    </row>
    <row r="401" spans="1:18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64</v>
      </c>
      <c r="G401" t="s">
        <v>14</v>
      </c>
      <c r="H401">
        <v>941</v>
      </c>
      <c r="I401" s="7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7" t="str">
        <f t="shared" si="25"/>
        <v>music</v>
      </c>
      <c r="R401" s="7" t="str">
        <f t="shared" si="26"/>
        <v>indie rock</v>
      </c>
    </row>
    <row r="402" spans="1:18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7" t="str">
        <f t="shared" si="25"/>
        <v>photography</v>
      </c>
      <c r="R402" s="7" t="str">
        <f t="shared" si="26"/>
        <v>photography books</v>
      </c>
    </row>
    <row r="403" spans="1:18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</v>
      </c>
      <c r="G403" t="s">
        <v>20</v>
      </c>
      <c r="H403">
        <v>299</v>
      </c>
      <c r="I403" s="7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7" t="str">
        <f t="shared" si="25"/>
        <v>theater</v>
      </c>
      <c r="R403" s="7" t="str">
        <f t="shared" si="26"/>
        <v>plays</v>
      </c>
    </row>
    <row r="404" spans="1:18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7" t="str">
        <f t="shared" si="25"/>
        <v>film &amp; video</v>
      </c>
      <c r="R404" s="7" t="str">
        <f t="shared" si="26"/>
        <v>shorts</v>
      </c>
    </row>
    <row r="405" spans="1:18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</v>
      </c>
      <c r="G405" t="s">
        <v>14</v>
      </c>
      <c r="H405">
        <v>3015</v>
      </c>
      <c r="I405" s="7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7" t="str">
        <f t="shared" si="25"/>
        <v>theater</v>
      </c>
      <c r="R405" s="7" t="str">
        <f t="shared" si="26"/>
        <v>plays</v>
      </c>
    </row>
    <row r="406" spans="1:18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316</v>
      </c>
      <c r="G406" t="s">
        <v>20</v>
      </c>
      <c r="H406">
        <v>2237</v>
      </c>
      <c r="I406" s="7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7" t="str">
        <f t="shared" si="25"/>
        <v>theater</v>
      </c>
      <c r="R406" s="7" t="str">
        <f t="shared" si="26"/>
        <v>plays</v>
      </c>
    </row>
    <row r="407" spans="1:18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90</v>
      </c>
      <c r="G407" t="s">
        <v>14</v>
      </c>
      <c r="H407">
        <v>435</v>
      </c>
      <c r="I407" s="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7" t="str">
        <f t="shared" si="25"/>
        <v>theater</v>
      </c>
      <c r="R407" s="7" t="str">
        <f t="shared" si="26"/>
        <v>plays</v>
      </c>
    </row>
    <row r="408" spans="1:18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</v>
      </c>
      <c r="G408" t="s">
        <v>20</v>
      </c>
      <c r="H408">
        <v>645</v>
      </c>
      <c r="I408" s="7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7" t="str">
        <f t="shared" si="25"/>
        <v>film &amp; video</v>
      </c>
      <c r="R408" s="7" t="str">
        <f t="shared" si="26"/>
        <v>documentary</v>
      </c>
    </row>
    <row r="409" spans="1:18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7" t="str">
        <f t="shared" si="25"/>
        <v>theater</v>
      </c>
      <c r="R409" s="7" t="str">
        <f t="shared" si="26"/>
        <v>plays</v>
      </c>
    </row>
    <row r="410" spans="1:18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132</v>
      </c>
      <c r="G410" t="s">
        <v>20</v>
      </c>
      <c r="H410">
        <v>154</v>
      </c>
      <c r="I410" s="7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7" t="str">
        <f t="shared" si="25"/>
        <v>film &amp; video</v>
      </c>
      <c r="R410" s="7" t="str">
        <f t="shared" si="26"/>
        <v>documentary</v>
      </c>
    </row>
    <row r="411" spans="1:18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</v>
      </c>
      <c r="G411" t="s">
        <v>14</v>
      </c>
      <c r="H411">
        <v>714</v>
      </c>
      <c r="I411" s="7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7" t="str">
        <f t="shared" si="25"/>
        <v>music</v>
      </c>
      <c r="R411" s="7" t="str">
        <f t="shared" si="26"/>
        <v>rock</v>
      </c>
    </row>
    <row r="412" spans="1:18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</v>
      </c>
      <c r="G412" t="s">
        <v>47</v>
      </c>
      <c r="H412">
        <v>1111</v>
      </c>
      <c r="I412" s="7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7" t="str">
        <f t="shared" si="25"/>
        <v>games</v>
      </c>
      <c r="R412" s="7" t="str">
        <f t="shared" si="26"/>
        <v>mobile games</v>
      </c>
    </row>
    <row r="413" spans="1:18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105</v>
      </c>
      <c r="G413" t="s">
        <v>20</v>
      </c>
      <c r="H413">
        <v>82</v>
      </c>
      <c r="I413" s="7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7" t="str">
        <f t="shared" si="25"/>
        <v>theater</v>
      </c>
      <c r="R413" s="7" t="str">
        <f t="shared" si="26"/>
        <v>plays</v>
      </c>
    </row>
    <row r="414" spans="1:18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669</v>
      </c>
      <c r="G414" t="s">
        <v>20</v>
      </c>
      <c r="H414">
        <v>134</v>
      </c>
      <c r="I414" s="7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7" t="str">
        <f t="shared" si="25"/>
        <v>publishing</v>
      </c>
      <c r="R414" s="7" t="str">
        <f t="shared" si="26"/>
        <v>fiction</v>
      </c>
    </row>
    <row r="415" spans="1:18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</v>
      </c>
      <c r="G415" t="s">
        <v>47</v>
      </c>
      <c r="H415">
        <v>1089</v>
      </c>
      <c r="I415" s="7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7" t="str">
        <f t="shared" si="25"/>
        <v>film &amp; video</v>
      </c>
      <c r="R415" s="7" t="str">
        <f t="shared" si="26"/>
        <v>animation</v>
      </c>
    </row>
    <row r="416" spans="1:18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85</v>
      </c>
      <c r="G416" t="s">
        <v>14</v>
      </c>
      <c r="H416">
        <v>5497</v>
      </c>
      <c r="I416" s="7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7" t="str">
        <f t="shared" si="25"/>
        <v>food</v>
      </c>
      <c r="R416" s="7" t="str">
        <f t="shared" si="26"/>
        <v>food trucks</v>
      </c>
    </row>
    <row r="417" spans="1:18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</v>
      </c>
      <c r="G417" t="s">
        <v>14</v>
      </c>
      <c r="H417">
        <v>418</v>
      </c>
      <c r="I417" s="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7" t="str">
        <f t="shared" si="25"/>
        <v>theater</v>
      </c>
      <c r="R417" s="7" t="str">
        <f t="shared" si="26"/>
        <v>plays</v>
      </c>
    </row>
    <row r="418" spans="1:18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44</v>
      </c>
      <c r="G418" t="s">
        <v>14</v>
      </c>
      <c r="H418">
        <v>1439</v>
      </c>
      <c r="I418" s="7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7" t="str">
        <f t="shared" si="25"/>
        <v>film &amp; video</v>
      </c>
      <c r="R418" s="7" t="str">
        <f t="shared" si="26"/>
        <v>documentary</v>
      </c>
    </row>
    <row r="419" spans="1:18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</v>
      </c>
      <c r="G419" t="s">
        <v>14</v>
      </c>
      <c r="H419">
        <v>15</v>
      </c>
      <c r="I419" s="7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7" t="str">
        <f t="shared" si="25"/>
        <v>theater</v>
      </c>
      <c r="R419" s="7" t="str">
        <f t="shared" si="26"/>
        <v>plays</v>
      </c>
    </row>
    <row r="420" spans="1:18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</v>
      </c>
      <c r="G420" t="s">
        <v>14</v>
      </c>
      <c r="H420">
        <v>1999</v>
      </c>
      <c r="I420" s="7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7" t="str">
        <f t="shared" si="25"/>
        <v>film &amp; video</v>
      </c>
      <c r="R420" s="7" t="str">
        <f t="shared" si="26"/>
        <v>documentary</v>
      </c>
    </row>
    <row r="421" spans="1:18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</v>
      </c>
      <c r="G421" t="s">
        <v>20</v>
      </c>
      <c r="H421">
        <v>5203</v>
      </c>
      <c r="I421" s="7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7" t="str">
        <f t="shared" si="25"/>
        <v>technology</v>
      </c>
      <c r="R421" s="7" t="str">
        <f t="shared" si="26"/>
        <v>web</v>
      </c>
    </row>
    <row r="422" spans="1:18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</v>
      </c>
      <c r="G422" t="s">
        <v>20</v>
      </c>
      <c r="H422">
        <v>94</v>
      </c>
      <c r="I422" s="7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7" t="str">
        <f t="shared" si="25"/>
        <v>theater</v>
      </c>
      <c r="R422" s="7" t="str">
        <f t="shared" si="26"/>
        <v>plays</v>
      </c>
    </row>
    <row r="423" spans="1:18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64</v>
      </c>
      <c r="G423" t="s">
        <v>14</v>
      </c>
      <c r="H423">
        <v>118</v>
      </c>
      <c r="I423" s="7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7" t="str">
        <f t="shared" si="25"/>
        <v>technology</v>
      </c>
      <c r="R423" s="7" t="str">
        <f t="shared" si="26"/>
        <v>wearables</v>
      </c>
    </row>
    <row r="424" spans="1:18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</v>
      </c>
      <c r="G424" t="s">
        <v>20</v>
      </c>
      <c r="H424">
        <v>205</v>
      </c>
      <c r="I424" s="7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7" t="str">
        <f t="shared" si="25"/>
        <v>theater</v>
      </c>
      <c r="R424" s="7" t="str">
        <f t="shared" si="26"/>
        <v>plays</v>
      </c>
    </row>
    <row r="425" spans="1:18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11</v>
      </c>
      <c r="G425" t="s">
        <v>14</v>
      </c>
      <c r="H425">
        <v>162</v>
      </c>
      <c r="I425" s="7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7" t="str">
        <f t="shared" si="25"/>
        <v>food</v>
      </c>
      <c r="R425" s="7" t="str">
        <f t="shared" si="26"/>
        <v>food trucks</v>
      </c>
    </row>
    <row r="426" spans="1:18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</v>
      </c>
      <c r="G426" t="s">
        <v>14</v>
      </c>
      <c r="H426">
        <v>83</v>
      </c>
      <c r="I426" s="7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7" t="str">
        <f t="shared" si="25"/>
        <v>music</v>
      </c>
      <c r="R426" s="7" t="str">
        <f t="shared" si="26"/>
        <v>indie rock</v>
      </c>
    </row>
    <row r="427" spans="1:18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288</v>
      </c>
      <c r="G427" t="s">
        <v>20</v>
      </c>
      <c r="H427">
        <v>92</v>
      </c>
      <c r="I427" s="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7" t="str">
        <f t="shared" si="25"/>
        <v>photography</v>
      </c>
      <c r="R427" s="7" t="str">
        <f t="shared" si="26"/>
        <v>photography books</v>
      </c>
    </row>
    <row r="428" spans="1:18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573</v>
      </c>
      <c r="G428" t="s">
        <v>20</v>
      </c>
      <c r="H428">
        <v>219</v>
      </c>
      <c r="I428" s="7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7" t="str">
        <f t="shared" si="25"/>
        <v>theater</v>
      </c>
      <c r="R428" s="7" t="str">
        <f t="shared" si="26"/>
        <v>plays</v>
      </c>
    </row>
    <row r="429" spans="1:18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113</v>
      </c>
      <c r="G429" t="s">
        <v>20</v>
      </c>
      <c r="H429">
        <v>2526</v>
      </c>
      <c r="I429" s="7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7" t="str">
        <f t="shared" si="25"/>
        <v>theater</v>
      </c>
      <c r="R429" s="7" t="str">
        <f t="shared" si="26"/>
        <v>plays</v>
      </c>
    </row>
    <row r="430" spans="1:18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</v>
      </c>
      <c r="G430" t="s">
        <v>14</v>
      </c>
      <c r="H430">
        <v>747</v>
      </c>
      <c r="I430" s="7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7" t="str">
        <f t="shared" si="25"/>
        <v>film &amp; video</v>
      </c>
      <c r="R430" s="7" t="str">
        <f t="shared" si="26"/>
        <v>animation</v>
      </c>
    </row>
    <row r="431" spans="1:18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91</v>
      </c>
      <c r="G431" t="s">
        <v>74</v>
      </c>
      <c r="H431">
        <v>2138</v>
      </c>
      <c r="I431" s="7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7" t="str">
        <f t="shared" si="25"/>
        <v>photography</v>
      </c>
      <c r="R431" s="7" t="str">
        <f t="shared" si="26"/>
        <v>photography books</v>
      </c>
    </row>
    <row r="432" spans="1:18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68</v>
      </c>
      <c r="G432" t="s">
        <v>14</v>
      </c>
      <c r="H432">
        <v>84</v>
      </c>
      <c r="I432" s="7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7" t="str">
        <f t="shared" si="25"/>
        <v>theater</v>
      </c>
      <c r="R432" s="7" t="str">
        <f t="shared" si="26"/>
        <v>plays</v>
      </c>
    </row>
    <row r="433" spans="1:18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</v>
      </c>
      <c r="G433" t="s">
        <v>20</v>
      </c>
      <c r="H433">
        <v>94</v>
      </c>
      <c r="I433" s="7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7" t="str">
        <f t="shared" si="25"/>
        <v>theater</v>
      </c>
      <c r="R433" s="7" t="str">
        <f t="shared" si="26"/>
        <v>plays</v>
      </c>
    </row>
    <row r="434" spans="1:18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83</v>
      </c>
      <c r="G434" t="s">
        <v>14</v>
      </c>
      <c r="H434">
        <v>91</v>
      </c>
      <c r="I434" s="7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7" t="str">
        <f t="shared" si="25"/>
        <v>theater</v>
      </c>
      <c r="R434" s="7" t="str">
        <f t="shared" si="26"/>
        <v>plays</v>
      </c>
    </row>
    <row r="435" spans="1:18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</v>
      </c>
      <c r="G435" t="s">
        <v>14</v>
      </c>
      <c r="H435">
        <v>792</v>
      </c>
      <c r="I435" s="7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7" t="str">
        <f t="shared" si="25"/>
        <v>film &amp; video</v>
      </c>
      <c r="R435" s="7" t="str">
        <f t="shared" si="26"/>
        <v>documentary</v>
      </c>
    </row>
    <row r="436" spans="1:18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17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7" t="str">
        <f t="shared" si="25"/>
        <v>theater</v>
      </c>
      <c r="R436" s="7" t="str">
        <f t="shared" si="26"/>
        <v>plays</v>
      </c>
    </row>
    <row r="437" spans="1:18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117</v>
      </c>
      <c r="G437" t="s">
        <v>20</v>
      </c>
      <c r="H437">
        <v>1713</v>
      </c>
      <c r="I437" s="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7" t="str">
        <f t="shared" si="25"/>
        <v>theater</v>
      </c>
      <c r="R437" s="7" t="str">
        <f t="shared" si="26"/>
        <v>plays</v>
      </c>
    </row>
    <row r="438" spans="1:18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</v>
      </c>
      <c r="G438" t="s">
        <v>20</v>
      </c>
      <c r="H438">
        <v>249</v>
      </c>
      <c r="I438" s="7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7" t="str">
        <f t="shared" si="25"/>
        <v>music</v>
      </c>
      <c r="R438" s="7" t="str">
        <f t="shared" si="26"/>
        <v>jazz</v>
      </c>
    </row>
    <row r="439" spans="1:18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</v>
      </c>
      <c r="G439" t="s">
        <v>20</v>
      </c>
      <c r="H439">
        <v>192</v>
      </c>
      <c r="I439" s="7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7" t="str">
        <f t="shared" si="25"/>
        <v>film &amp; video</v>
      </c>
      <c r="R439" s="7" t="str">
        <f t="shared" si="26"/>
        <v>animation</v>
      </c>
    </row>
    <row r="440" spans="1:18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179</v>
      </c>
      <c r="G440" t="s">
        <v>20</v>
      </c>
      <c r="H440">
        <v>247</v>
      </c>
      <c r="I440" s="7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7" t="str">
        <f t="shared" si="25"/>
        <v>theater</v>
      </c>
      <c r="R440" s="7" t="str">
        <f t="shared" si="26"/>
        <v>plays</v>
      </c>
    </row>
    <row r="441" spans="1:18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</v>
      </c>
      <c r="G441" t="s">
        <v>20</v>
      </c>
      <c r="H441">
        <v>2293</v>
      </c>
      <c r="I441" s="7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7" t="str">
        <f t="shared" si="25"/>
        <v>film &amp; video</v>
      </c>
      <c r="R441" s="7" t="str">
        <f t="shared" si="26"/>
        <v>science fiction</v>
      </c>
    </row>
    <row r="442" spans="1:18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162</v>
      </c>
      <c r="G442" t="s">
        <v>20</v>
      </c>
      <c r="H442">
        <v>3131</v>
      </c>
      <c r="I442" s="7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7" t="str">
        <f t="shared" si="25"/>
        <v>film &amp; video</v>
      </c>
      <c r="R442" s="7" t="str">
        <f t="shared" si="26"/>
        <v>television</v>
      </c>
    </row>
    <row r="443" spans="1:18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7" t="str">
        <f t="shared" si="25"/>
        <v>technology</v>
      </c>
      <c r="R443" s="7" t="str">
        <f t="shared" si="26"/>
        <v>wearables</v>
      </c>
    </row>
    <row r="444" spans="1:18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199</v>
      </c>
      <c r="G444" t="s">
        <v>20</v>
      </c>
      <c r="H444">
        <v>143</v>
      </c>
      <c r="I444" s="7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7" t="str">
        <f t="shared" si="25"/>
        <v>theater</v>
      </c>
      <c r="R444" s="7" t="str">
        <f t="shared" si="26"/>
        <v>plays</v>
      </c>
    </row>
    <row r="445" spans="1:18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35</v>
      </c>
      <c r="G445" t="s">
        <v>74</v>
      </c>
      <c r="H445">
        <v>90</v>
      </c>
      <c r="I445" s="7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7" t="str">
        <f t="shared" si="25"/>
        <v>theater</v>
      </c>
      <c r="R445" s="7" t="str">
        <f t="shared" si="26"/>
        <v>plays</v>
      </c>
    </row>
    <row r="446" spans="1:18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</v>
      </c>
      <c r="G446" t="s">
        <v>20</v>
      </c>
      <c r="H446">
        <v>296</v>
      </c>
      <c r="I446" s="7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7" t="str">
        <f t="shared" si="25"/>
        <v>music</v>
      </c>
      <c r="R446" s="7" t="str">
        <f t="shared" si="26"/>
        <v>indie rock</v>
      </c>
    </row>
    <row r="447" spans="1:18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</v>
      </c>
      <c r="G447" t="s">
        <v>20</v>
      </c>
      <c r="H447">
        <v>170</v>
      </c>
      <c r="I447" s="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7" t="str">
        <f t="shared" si="25"/>
        <v>theater</v>
      </c>
      <c r="R447" s="7" t="str">
        <f t="shared" si="26"/>
        <v>plays</v>
      </c>
    </row>
    <row r="448" spans="1:18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</v>
      </c>
      <c r="G448" t="s">
        <v>14</v>
      </c>
      <c r="H448">
        <v>186</v>
      </c>
      <c r="I448" s="7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7" t="str">
        <f t="shared" si="25"/>
        <v>technology</v>
      </c>
      <c r="R448" s="7" t="str">
        <f t="shared" si="26"/>
        <v>wearables</v>
      </c>
    </row>
    <row r="449" spans="1:18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7" t="str">
        <f t="shared" si="25"/>
        <v>film &amp; video</v>
      </c>
      <c r="R449" s="7" t="str">
        <f t="shared" si="26"/>
        <v>television</v>
      </c>
    </row>
    <row r="450" spans="1:18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</v>
      </c>
      <c r="G450" t="s">
        <v>14</v>
      </c>
      <c r="H450">
        <v>605</v>
      </c>
      <c r="I450" s="7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7" t="str">
        <f t="shared" si="25"/>
        <v>games</v>
      </c>
      <c r="R450" s="7" t="str">
        <f t="shared" si="26"/>
        <v>video games</v>
      </c>
    </row>
    <row r="451" spans="1:18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ROUND(((E451/D451)*100),0)</f>
        <v>967</v>
      </c>
      <c r="G451" t="s">
        <v>20</v>
      </c>
      <c r="H451">
        <v>86</v>
      </c>
      <c r="I451" s="7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7" t="str">
        <f t="shared" ref="Q451:Q514" si="29">LEFT(P451,SEARCH("/",P451)-1)</f>
        <v>games</v>
      </c>
      <c r="R451" s="7" t="str">
        <f t="shared" ref="R451:R514" si="30">RIGHT(P451,LEN(P451)-SEARCH("/",P451))</f>
        <v>video games</v>
      </c>
    </row>
    <row r="452" spans="1:18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7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7" t="str">
        <f t="shared" si="29"/>
        <v>film &amp; video</v>
      </c>
      <c r="R452" s="7" t="str">
        <f t="shared" si="30"/>
        <v>animation</v>
      </c>
    </row>
    <row r="453" spans="1:18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123</v>
      </c>
      <c r="G453" t="s">
        <v>20</v>
      </c>
      <c r="H453">
        <v>6286</v>
      </c>
      <c r="I453" s="7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7" t="str">
        <f t="shared" si="29"/>
        <v>music</v>
      </c>
      <c r="R453" s="7" t="str">
        <f t="shared" si="30"/>
        <v>rock</v>
      </c>
    </row>
    <row r="454" spans="1:18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</v>
      </c>
      <c r="G454" t="s">
        <v>14</v>
      </c>
      <c r="H454">
        <v>31</v>
      </c>
      <c r="I454" s="7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7" t="str">
        <f t="shared" si="29"/>
        <v>film &amp; video</v>
      </c>
      <c r="R454" s="7" t="str">
        <f t="shared" si="30"/>
        <v>drama</v>
      </c>
    </row>
    <row r="455" spans="1:18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</v>
      </c>
      <c r="G455" t="s">
        <v>14</v>
      </c>
      <c r="H455">
        <v>1181</v>
      </c>
      <c r="I455" s="7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7" t="str">
        <f t="shared" si="29"/>
        <v>film &amp; video</v>
      </c>
      <c r="R455" s="7" t="str">
        <f t="shared" si="30"/>
        <v>science fiction</v>
      </c>
    </row>
    <row r="456" spans="1:18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</v>
      </c>
      <c r="G456" t="s">
        <v>14</v>
      </c>
      <c r="H456">
        <v>39</v>
      </c>
      <c r="I456" s="7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7" t="str">
        <f t="shared" si="29"/>
        <v>film &amp; video</v>
      </c>
      <c r="R456" s="7" t="str">
        <f t="shared" si="30"/>
        <v>drama</v>
      </c>
    </row>
    <row r="457" spans="1:18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</v>
      </c>
      <c r="G457" t="s">
        <v>20</v>
      </c>
      <c r="H457">
        <v>3727</v>
      </c>
      <c r="I457" s="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7" t="str">
        <f t="shared" si="29"/>
        <v>theater</v>
      </c>
      <c r="R457" s="7" t="str">
        <f t="shared" si="30"/>
        <v>plays</v>
      </c>
    </row>
    <row r="458" spans="1:18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</v>
      </c>
      <c r="G458" t="s">
        <v>20</v>
      </c>
      <c r="H458">
        <v>1605</v>
      </c>
      <c r="I458" s="7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7" t="str">
        <f t="shared" si="29"/>
        <v>music</v>
      </c>
      <c r="R458" s="7" t="str">
        <f t="shared" si="30"/>
        <v>indie rock</v>
      </c>
    </row>
    <row r="459" spans="1:18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27</v>
      </c>
      <c r="G459" t="s">
        <v>14</v>
      </c>
      <c r="H459">
        <v>46</v>
      </c>
      <c r="I459" s="7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7" t="str">
        <f t="shared" si="29"/>
        <v>theater</v>
      </c>
      <c r="R459" s="7" t="str">
        <f t="shared" si="30"/>
        <v>plays</v>
      </c>
    </row>
    <row r="460" spans="1:18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</v>
      </c>
      <c r="G460" t="s">
        <v>20</v>
      </c>
      <c r="H460">
        <v>2120</v>
      </c>
      <c r="I460" s="7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7" t="str">
        <f t="shared" si="29"/>
        <v>theater</v>
      </c>
      <c r="R460" s="7" t="str">
        <f t="shared" si="30"/>
        <v>plays</v>
      </c>
    </row>
    <row r="461" spans="1:18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</v>
      </c>
      <c r="G461" t="s">
        <v>14</v>
      </c>
      <c r="H461">
        <v>105</v>
      </c>
      <c r="I461" s="7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7" t="str">
        <f t="shared" si="29"/>
        <v>film &amp; video</v>
      </c>
      <c r="R461" s="7" t="str">
        <f t="shared" si="30"/>
        <v>documentary</v>
      </c>
    </row>
    <row r="462" spans="1:18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172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7" t="str">
        <f t="shared" si="29"/>
        <v>theater</v>
      </c>
      <c r="R462" s="7" t="str">
        <f t="shared" si="30"/>
        <v>plays</v>
      </c>
    </row>
    <row r="463" spans="1:18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</v>
      </c>
      <c r="G463" t="s">
        <v>20</v>
      </c>
      <c r="H463">
        <v>2080</v>
      </c>
      <c r="I463" s="7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7" t="str">
        <f t="shared" si="29"/>
        <v>film &amp; video</v>
      </c>
      <c r="R463" s="7" t="str">
        <f t="shared" si="30"/>
        <v>drama</v>
      </c>
    </row>
    <row r="464" spans="1:18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31</v>
      </c>
      <c r="G464" t="s">
        <v>14</v>
      </c>
      <c r="H464">
        <v>535</v>
      </c>
      <c r="I464" s="7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7" t="str">
        <f t="shared" si="29"/>
        <v>games</v>
      </c>
      <c r="R464" s="7" t="str">
        <f t="shared" si="30"/>
        <v>mobile games</v>
      </c>
    </row>
    <row r="465" spans="1:18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</v>
      </c>
      <c r="G465" t="s">
        <v>20</v>
      </c>
      <c r="H465">
        <v>2105</v>
      </c>
      <c r="I465" s="7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7" t="str">
        <f t="shared" si="29"/>
        <v>film &amp; video</v>
      </c>
      <c r="R465" s="7" t="str">
        <f t="shared" si="30"/>
        <v>animation</v>
      </c>
    </row>
    <row r="466" spans="1:18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</v>
      </c>
      <c r="G466" t="s">
        <v>20</v>
      </c>
      <c r="H466">
        <v>2436</v>
      </c>
      <c r="I466" s="7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7" t="str">
        <f t="shared" si="29"/>
        <v>theater</v>
      </c>
      <c r="R466" s="7" t="str">
        <f t="shared" si="30"/>
        <v>plays</v>
      </c>
    </row>
    <row r="467" spans="1:18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188</v>
      </c>
      <c r="G467" t="s">
        <v>20</v>
      </c>
      <c r="H467">
        <v>80</v>
      </c>
      <c r="I467" s="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7" t="str">
        <f t="shared" si="29"/>
        <v>publishing</v>
      </c>
      <c r="R467" s="7" t="str">
        <f t="shared" si="30"/>
        <v>translations</v>
      </c>
    </row>
    <row r="468" spans="1:18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7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7" t="str">
        <f t="shared" si="29"/>
        <v>technology</v>
      </c>
      <c r="R468" s="7" t="str">
        <f t="shared" si="30"/>
        <v>wearables</v>
      </c>
    </row>
    <row r="469" spans="1:18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</v>
      </c>
      <c r="G469" t="s">
        <v>20</v>
      </c>
      <c r="H469">
        <v>139</v>
      </c>
      <c r="I469" s="7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7" t="str">
        <f t="shared" si="29"/>
        <v>technology</v>
      </c>
      <c r="R469" s="7" t="str">
        <f t="shared" si="30"/>
        <v>web</v>
      </c>
    </row>
    <row r="470" spans="1:18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41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7" t="str">
        <f t="shared" si="29"/>
        <v>theater</v>
      </c>
      <c r="R470" s="7" t="str">
        <f t="shared" si="30"/>
        <v>plays</v>
      </c>
    </row>
    <row r="471" spans="1:18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</v>
      </c>
      <c r="G471" t="s">
        <v>20</v>
      </c>
      <c r="H471">
        <v>159</v>
      </c>
      <c r="I471" s="7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7" t="str">
        <f t="shared" si="29"/>
        <v>film &amp; video</v>
      </c>
      <c r="R471" s="7" t="str">
        <f t="shared" si="30"/>
        <v>drama</v>
      </c>
    </row>
    <row r="472" spans="1:18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286</v>
      </c>
      <c r="G472" t="s">
        <v>20</v>
      </c>
      <c r="H472">
        <v>381</v>
      </c>
      <c r="I472" s="7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7" t="str">
        <f t="shared" si="29"/>
        <v>technology</v>
      </c>
      <c r="R472" s="7" t="str">
        <f t="shared" si="30"/>
        <v>wearables</v>
      </c>
    </row>
    <row r="473" spans="1:18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7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7" t="str">
        <f t="shared" si="29"/>
        <v>food</v>
      </c>
      <c r="R473" s="7" t="str">
        <f t="shared" si="30"/>
        <v>food trucks</v>
      </c>
    </row>
    <row r="474" spans="1:18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</v>
      </c>
      <c r="G474" t="s">
        <v>14</v>
      </c>
      <c r="H474">
        <v>575</v>
      </c>
      <c r="I474" s="7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7" t="str">
        <f t="shared" si="29"/>
        <v>music</v>
      </c>
      <c r="R474" s="7" t="str">
        <f t="shared" si="30"/>
        <v>rock</v>
      </c>
    </row>
    <row r="475" spans="1:18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</v>
      </c>
      <c r="G475" t="s">
        <v>20</v>
      </c>
      <c r="H475">
        <v>106</v>
      </c>
      <c r="I475" s="7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7" t="str">
        <f t="shared" si="29"/>
        <v>music</v>
      </c>
      <c r="R475" s="7" t="str">
        <f t="shared" si="30"/>
        <v>electric music</v>
      </c>
    </row>
    <row r="476" spans="1:18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</v>
      </c>
      <c r="G476" t="s">
        <v>20</v>
      </c>
      <c r="H476">
        <v>142</v>
      </c>
      <c r="I476" s="7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7" t="str">
        <f t="shared" si="29"/>
        <v>film &amp; video</v>
      </c>
      <c r="R476" s="7" t="str">
        <f t="shared" si="30"/>
        <v>television</v>
      </c>
    </row>
    <row r="477" spans="1:18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114</v>
      </c>
      <c r="G477" t="s">
        <v>20</v>
      </c>
      <c r="H477">
        <v>211</v>
      </c>
      <c r="I477" s="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7" t="str">
        <f t="shared" si="29"/>
        <v>publishing</v>
      </c>
      <c r="R477" s="7" t="str">
        <f t="shared" si="30"/>
        <v>translations</v>
      </c>
    </row>
    <row r="478" spans="1:18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30</v>
      </c>
      <c r="G478" t="s">
        <v>14</v>
      </c>
      <c r="H478">
        <v>1120</v>
      </c>
      <c r="I478" s="7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7" t="str">
        <f t="shared" si="29"/>
        <v>publishing</v>
      </c>
      <c r="R478" s="7" t="str">
        <f t="shared" si="30"/>
        <v>fiction</v>
      </c>
    </row>
    <row r="479" spans="1:18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</v>
      </c>
      <c r="G479" t="s">
        <v>14</v>
      </c>
      <c r="H479">
        <v>113</v>
      </c>
      <c r="I479" s="7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7" t="str">
        <f t="shared" si="29"/>
        <v>film &amp; video</v>
      </c>
      <c r="R479" s="7" t="str">
        <f t="shared" si="30"/>
        <v>science fiction</v>
      </c>
    </row>
    <row r="480" spans="1:18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</v>
      </c>
      <c r="G480" t="s">
        <v>20</v>
      </c>
      <c r="H480">
        <v>2756</v>
      </c>
      <c r="I480" s="7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7" t="str">
        <f t="shared" si="29"/>
        <v>technology</v>
      </c>
      <c r="R480" s="7" t="str">
        <f t="shared" si="30"/>
        <v>wearables</v>
      </c>
    </row>
    <row r="481" spans="1:18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513</v>
      </c>
      <c r="G481" t="s">
        <v>20</v>
      </c>
      <c r="H481">
        <v>173</v>
      </c>
      <c r="I481" s="7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7" t="str">
        <f t="shared" si="29"/>
        <v>food</v>
      </c>
      <c r="R481" s="7" t="str">
        <f t="shared" si="30"/>
        <v>food trucks</v>
      </c>
    </row>
    <row r="482" spans="1:18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101</v>
      </c>
      <c r="G482" t="s">
        <v>20</v>
      </c>
      <c r="H482">
        <v>87</v>
      </c>
      <c r="I482" s="7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7" t="str">
        <f t="shared" si="29"/>
        <v>photography</v>
      </c>
      <c r="R482" s="7" t="str">
        <f t="shared" si="30"/>
        <v>photography books</v>
      </c>
    </row>
    <row r="483" spans="1:18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</v>
      </c>
      <c r="G483" t="s">
        <v>14</v>
      </c>
      <c r="H483">
        <v>1538</v>
      </c>
      <c r="I483" s="7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7" t="str">
        <f t="shared" si="29"/>
        <v>theater</v>
      </c>
      <c r="R483" s="7" t="str">
        <f t="shared" si="30"/>
        <v>plays</v>
      </c>
    </row>
    <row r="484" spans="1:18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</v>
      </c>
      <c r="G484" t="s">
        <v>14</v>
      </c>
      <c r="H484">
        <v>9</v>
      </c>
      <c r="I484" s="7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7" t="str">
        <f t="shared" si="29"/>
        <v>publishing</v>
      </c>
      <c r="R484" s="7" t="str">
        <f t="shared" si="30"/>
        <v>fiction</v>
      </c>
    </row>
    <row r="485" spans="1:18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53</v>
      </c>
      <c r="G485" t="s">
        <v>14</v>
      </c>
      <c r="H485">
        <v>554</v>
      </c>
      <c r="I485" s="7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7" t="str">
        <f t="shared" si="29"/>
        <v>theater</v>
      </c>
      <c r="R485" s="7" t="str">
        <f t="shared" si="30"/>
        <v>plays</v>
      </c>
    </row>
    <row r="486" spans="1:18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</v>
      </c>
      <c r="G486" t="s">
        <v>20</v>
      </c>
      <c r="H486">
        <v>1572</v>
      </c>
      <c r="I486" s="7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7" t="str">
        <f t="shared" si="29"/>
        <v>food</v>
      </c>
      <c r="R486" s="7" t="str">
        <f t="shared" si="30"/>
        <v>food trucks</v>
      </c>
    </row>
    <row r="487" spans="1:18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31</v>
      </c>
      <c r="G487" t="s">
        <v>14</v>
      </c>
      <c r="H487">
        <v>648</v>
      </c>
      <c r="I487" s="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7" t="str">
        <f t="shared" si="29"/>
        <v>theater</v>
      </c>
      <c r="R487" s="7" t="str">
        <f t="shared" si="30"/>
        <v>plays</v>
      </c>
    </row>
    <row r="488" spans="1:18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14</v>
      </c>
      <c r="G488" t="s">
        <v>14</v>
      </c>
      <c r="H488">
        <v>21</v>
      </c>
      <c r="I488" s="7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7" t="str">
        <f t="shared" si="29"/>
        <v>publishing</v>
      </c>
      <c r="R488" s="7" t="str">
        <f t="shared" si="30"/>
        <v>translations</v>
      </c>
    </row>
    <row r="489" spans="1:18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179</v>
      </c>
      <c r="G489" t="s">
        <v>20</v>
      </c>
      <c r="H489">
        <v>2346</v>
      </c>
      <c r="I489" s="7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7" t="str">
        <f t="shared" si="29"/>
        <v>theater</v>
      </c>
      <c r="R489" s="7" t="str">
        <f t="shared" si="30"/>
        <v>plays</v>
      </c>
    </row>
    <row r="490" spans="1:18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</v>
      </c>
      <c r="G490" t="s">
        <v>20</v>
      </c>
      <c r="H490">
        <v>115</v>
      </c>
      <c r="I490" s="7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7" t="str">
        <f t="shared" si="29"/>
        <v>theater</v>
      </c>
      <c r="R490" s="7" t="str">
        <f t="shared" si="30"/>
        <v>plays</v>
      </c>
    </row>
    <row r="491" spans="1:18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102</v>
      </c>
      <c r="G491" t="s">
        <v>20</v>
      </c>
      <c r="H491">
        <v>85</v>
      </c>
      <c r="I491" s="7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7" t="str">
        <f t="shared" si="29"/>
        <v>technology</v>
      </c>
      <c r="R491" s="7" t="str">
        <f t="shared" si="30"/>
        <v>wearables</v>
      </c>
    </row>
    <row r="492" spans="1:18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192</v>
      </c>
      <c r="G492" t="s">
        <v>20</v>
      </c>
      <c r="H492">
        <v>144</v>
      </c>
      <c r="I492" s="7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7" t="str">
        <f t="shared" si="29"/>
        <v>journalism</v>
      </c>
      <c r="R492" s="7" t="str">
        <f t="shared" si="30"/>
        <v>audio</v>
      </c>
    </row>
    <row r="493" spans="1:18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</v>
      </c>
      <c r="G493" t="s">
        <v>20</v>
      </c>
      <c r="H493">
        <v>2443</v>
      </c>
      <c r="I493" s="7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7" t="str">
        <f t="shared" si="29"/>
        <v>food</v>
      </c>
      <c r="R493" s="7" t="str">
        <f t="shared" si="30"/>
        <v>food trucks</v>
      </c>
    </row>
    <row r="494" spans="1:18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24</v>
      </c>
      <c r="G494" t="s">
        <v>74</v>
      </c>
      <c r="H494">
        <v>595</v>
      </c>
      <c r="I494" s="7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7" t="str">
        <f t="shared" si="29"/>
        <v>film &amp; video</v>
      </c>
      <c r="R494" s="7" t="str">
        <f t="shared" si="30"/>
        <v>shorts</v>
      </c>
    </row>
    <row r="495" spans="1:18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724</v>
      </c>
      <c r="G495" t="s">
        <v>20</v>
      </c>
      <c r="H495">
        <v>64</v>
      </c>
      <c r="I495" s="7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7" t="str">
        <f t="shared" si="29"/>
        <v>photography</v>
      </c>
      <c r="R495" s="7" t="str">
        <f t="shared" si="30"/>
        <v>photography books</v>
      </c>
    </row>
    <row r="496" spans="1:18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</v>
      </c>
      <c r="G496" t="s">
        <v>20</v>
      </c>
      <c r="H496">
        <v>268</v>
      </c>
      <c r="I496" s="7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7" t="str">
        <f t="shared" si="29"/>
        <v>technology</v>
      </c>
      <c r="R496" s="7" t="str">
        <f t="shared" si="30"/>
        <v>wearables</v>
      </c>
    </row>
    <row r="497" spans="1:18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415</v>
      </c>
      <c r="G497" t="s">
        <v>20</v>
      </c>
      <c r="H497">
        <v>195</v>
      </c>
      <c r="I497" s="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7" t="str">
        <f t="shared" si="29"/>
        <v>theater</v>
      </c>
      <c r="R497" s="7" t="str">
        <f t="shared" si="30"/>
        <v>plays</v>
      </c>
    </row>
    <row r="498" spans="1:18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1</v>
      </c>
      <c r="G498" t="s">
        <v>14</v>
      </c>
      <c r="H498">
        <v>54</v>
      </c>
      <c r="I498" s="7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7" t="str">
        <f t="shared" si="29"/>
        <v>film &amp; video</v>
      </c>
      <c r="R498" s="7" t="str">
        <f t="shared" si="30"/>
        <v>animation</v>
      </c>
    </row>
    <row r="499" spans="1:18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</v>
      </c>
      <c r="G499" t="s">
        <v>14</v>
      </c>
      <c r="H499">
        <v>120</v>
      </c>
      <c r="I499" s="7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7" t="str">
        <f t="shared" si="29"/>
        <v>technology</v>
      </c>
      <c r="R499" s="7" t="str">
        <f t="shared" si="30"/>
        <v>wearables</v>
      </c>
    </row>
    <row r="500" spans="1:18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24</v>
      </c>
      <c r="G500" t="s">
        <v>14</v>
      </c>
      <c r="H500">
        <v>579</v>
      </c>
      <c r="I500" s="7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7" t="str">
        <f t="shared" si="29"/>
        <v>technology</v>
      </c>
      <c r="R500" s="7" t="str">
        <f t="shared" si="30"/>
        <v>web</v>
      </c>
    </row>
    <row r="501" spans="1:18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</v>
      </c>
      <c r="G501" t="s">
        <v>14</v>
      </c>
      <c r="H501">
        <v>2072</v>
      </c>
      <c r="I501" s="7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7" t="str">
        <f t="shared" si="29"/>
        <v>film &amp; video</v>
      </c>
      <c r="R501" s="7" t="str">
        <f t="shared" si="30"/>
        <v>documentary</v>
      </c>
    </row>
    <row r="502" spans="1:18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7" t="str">
        <f t="shared" si="29"/>
        <v>theater</v>
      </c>
      <c r="R502" s="7" t="str">
        <f t="shared" si="30"/>
        <v>plays</v>
      </c>
    </row>
    <row r="503" spans="1:18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</v>
      </c>
      <c r="G503" t="s">
        <v>14</v>
      </c>
      <c r="H503">
        <v>1796</v>
      </c>
      <c r="I503" s="7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7" t="str">
        <f t="shared" si="29"/>
        <v>film &amp; video</v>
      </c>
      <c r="R503" s="7" t="str">
        <f t="shared" si="30"/>
        <v>documentary</v>
      </c>
    </row>
    <row r="504" spans="1:18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530</v>
      </c>
      <c r="G504" t="s">
        <v>20</v>
      </c>
      <c r="H504">
        <v>186</v>
      </c>
      <c r="I504" s="7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7" t="str">
        <f t="shared" si="29"/>
        <v>games</v>
      </c>
      <c r="R504" s="7" t="str">
        <f t="shared" si="30"/>
        <v>video games</v>
      </c>
    </row>
    <row r="505" spans="1:18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</v>
      </c>
      <c r="G505" t="s">
        <v>20</v>
      </c>
      <c r="H505">
        <v>460</v>
      </c>
      <c r="I505" s="7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7" t="str">
        <f t="shared" si="29"/>
        <v>film &amp; video</v>
      </c>
      <c r="R505" s="7" t="str">
        <f t="shared" si="30"/>
        <v>drama</v>
      </c>
    </row>
    <row r="506" spans="1:18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</v>
      </c>
      <c r="G506" t="s">
        <v>14</v>
      </c>
      <c r="H506">
        <v>62</v>
      </c>
      <c r="I506" s="7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7" t="str">
        <f t="shared" si="29"/>
        <v>music</v>
      </c>
      <c r="R506" s="7" t="str">
        <f t="shared" si="30"/>
        <v>rock</v>
      </c>
    </row>
    <row r="507" spans="1:18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14</v>
      </c>
      <c r="G507" t="s">
        <v>14</v>
      </c>
      <c r="H507">
        <v>347</v>
      </c>
      <c r="I507" s="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7" t="str">
        <f t="shared" si="29"/>
        <v>publishing</v>
      </c>
      <c r="R507" s="7" t="str">
        <f t="shared" si="30"/>
        <v>radio &amp; podcasts</v>
      </c>
    </row>
    <row r="508" spans="1:18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</v>
      </c>
      <c r="G508" t="s">
        <v>20</v>
      </c>
      <c r="H508">
        <v>2528</v>
      </c>
      <c r="I508" s="7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7" t="str">
        <f t="shared" si="29"/>
        <v>theater</v>
      </c>
      <c r="R508" s="7" t="str">
        <f t="shared" si="30"/>
        <v>plays</v>
      </c>
    </row>
    <row r="509" spans="1:18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40</v>
      </c>
      <c r="G509" t="s">
        <v>14</v>
      </c>
      <c r="H509">
        <v>19</v>
      </c>
      <c r="I509" s="7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7" t="str">
        <f t="shared" si="29"/>
        <v>technology</v>
      </c>
      <c r="R509" s="7" t="str">
        <f t="shared" si="30"/>
        <v>web</v>
      </c>
    </row>
    <row r="510" spans="1:18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</v>
      </c>
      <c r="G510" t="s">
        <v>20</v>
      </c>
      <c r="H510">
        <v>3657</v>
      </c>
      <c r="I510" s="7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7" t="str">
        <f t="shared" si="29"/>
        <v>theater</v>
      </c>
      <c r="R510" s="7" t="str">
        <f t="shared" si="30"/>
        <v>plays</v>
      </c>
    </row>
    <row r="511" spans="1:18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71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7" t="str">
        <f t="shared" si="29"/>
        <v>theater</v>
      </c>
      <c r="R511" s="7" t="str">
        <f t="shared" si="30"/>
        <v>plays</v>
      </c>
    </row>
    <row r="512" spans="1:18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</v>
      </c>
      <c r="G512" t="s">
        <v>20</v>
      </c>
      <c r="H512">
        <v>131</v>
      </c>
      <c r="I512" s="7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7" t="str">
        <f t="shared" si="29"/>
        <v>film &amp; video</v>
      </c>
      <c r="R512" s="7" t="str">
        <f t="shared" si="30"/>
        <v>drama</v>
      </c>
    </row>
    <row r="513" spans="1:18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</v>
      </c>
      <c r="G513" t="s">
        <v>14</v>
      </c>
      <c r="H513">
        <v>362</v>
      </c>
      <c r="I513" s="7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7" t="str">
        <f t="shared" si="29"/>
        <v>theater</v>
      </c>
      <c r="R513" s="7" t="str">
        <f t="shared" si="30"/>
        <v>plays</v>
      </c>
    </row>
    <row r="514" spans="1:18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</v>
      </c>
      <c r="G514" t="s">
        <v>20</v>
      </c>
      <c r="H514">
        <v>239</v>
      </c>
      <c r="I514" s="7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7" t="str">
        <f t="shared" si="29"/>
        <v>games</v>
      </c>
      <c r="R514" s="7" t="str">
        <f t="shared" si="30"/>
        <v>video games</v>
      </c>
    </row>
    <row r="515" spans="1:18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ROUND(((E515/D515)*100),0)</f>
        <v>39</v>
      </c>
      <c r="G515" t="s">
        <v>74</v>
      </c>
      <c r="H515">
        <v>35</v>
      </c>
      <c r="I515" s="7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7" t="str">
        <f t="shared" ref="Q515:Q578" si="33">LEFT(P515,SEARCH("/",P515)-1)</f>
        <v>film &amp; video</v>
      </c>
      <c r="R515" s="7" t="str">
        <f t="shared" ref="R515:R578" si="34">RIGHT(P515,LEN(P515)-SEARCH("/",P515))</f>
        <v>television</v>
      </c>
    </row>
    <row r="516" spans="1:18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</v>
      </c>
      <c r="G516" t="s">
        <v>74</v>
      </c>
      <c r="H516">
        <v>528</v>
      </c>
      <c r="I516" s="7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7" t="str">
        <f t="shared" si="33"/>
        <v>music</v>
      </c>
      <c r="R516" s="7" t="str">
        <f t="shared" si="34"/>
        <v>rock</v>
      </c>
    </row>
    <row r="517" spans="1:18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56</v>
      </c>
      <c r="G517" t="s">
        <v>14</v>
      </c>
      <c r="H517">
        <v>133</v>
      </c>
      <c r="I517" s="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7" t="str">
        <f t="shared" si="33"/>
        <v>theater</v>
      </c>
      <c r="R517" s="7" t="str">
        <f t="shared" si="34"/>
        <v>plays</v>
      </c>
    </row>
    <row r="518" spans="1:18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43</v>
      </c>
      <c r="G518" t="s">
        <v>14</v>
      </c>
      <c r="H518">
        <v>846</v>
      </c>
      <c r="I518" s="7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7" t="str">
        <f t="shared" si="33"/>
        <v>publishing</v>
      </c>
      <c r="R518" s="7" t="str">
        <f t="shared" si="34"/>
        <v>nonfiction</v>
      </c>
    </row>
    <row r="519" spans="1:18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</v>
      </c>
      <c r="G519" t="s">
        <v>20</v>
      </c>
      <c r="H519">
        <v>78</v>
      </c>
      <c r="I519" s="7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7" t="str">
        <f t="shared" si="33"/>
        <v>food</v>
      </c>
      <c r="R519" s="7" t="str">
        <f t="shared" si="34"/>
        <v>food trucks</v>
      </c>
    </row>
    <row r="520" spans="1:18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7" t="str">
        <f t="shared" si="33"/>
        <v>film &amp; video</v>
      </c>
      <c r="R520" s="7" t="str">
        <f t="shared" si="34"/>
        <v>animation</v>
      </c>
    </row>
    <row r="521" spans="1:18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102</v>
      </c>
      <c r="G521" t="s">
        <v>20</v>
      </c>
      <c r="H521">
        <v>1773</v>
      </c>
      <c r="I521" s="7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7" t="str">
        <f t="shared" si="33"/>
        <v>music</v>
      </c>
      <c r="R521" s="7" t="str">
        <f t="shared" si="34"/>
        <v>rock</v>
      </c>
    </row>
    <row r="522" spans="1:18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426</v>
      </c>
      <c r="G522" t="s">
        <v>20</v>
      </c>
      <c r="H522">
        <v>32</v>
      </c>
      <c r="I522" s="7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7" t="str">
        <f t="shared" si="33"/>
        <v>theater</v>
      </c>
      <c r="R522" s="7" t="str">
        <f t="shared" si="34"/>
        <v>plays</v>
      </c>
    </row>
    <row r="523" spans="1:18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146</v>
      </c>
      <c r="G523" t="s">
        <v>20</v>
      </c>
      <c r="H523">
        <v>369</v>
      </c>
      <c r="I523" s="7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7" t="str">
        <f t="shared" si="33"/>
        <v>film &amp; video</v>
      </c>
      <c r="R523" s="7" t="str">
        <f t="shared" si="34"/>
        <v>drama</v>
      </c>
    </row>
    <row r="524" spans="1:18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</v>
      </c>
      <c r="G524" t="s">
        <v>14</v>
      </c>
      <c r="H524">
        <v>191</v>
      </c>
      <c r="I524" s="7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7" t="str">
        <f t="shared" si="33"/>
        <v>film &amp; video</v>
      </c>
      <c r="R524" s="7" t="str">
        <f t="shared" si="34"/>
        <v>shorts</v>
      </c>
    </row>
    <row r="525" spans="1:18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</v>
      </c>
      <c r="G525" t="s">
        <v>20</v>
      </c>
      <c r="H525">
        <v>89</v>
      </c>
      <c r="I525" s="7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7" t="str">
        <f t="shared" si="33"/>
        <v>film &amp; video</v>
      </c>
      <c r="R525" s="7" t="str">
        <f t="shared" si="34"/>
        <v>shorts</v>
      </c>
    </row>
    <row r="526" spans="1:18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84</v>
      </c>
      <c r="G526" t="s">
        <v>14</v>
      </c>
      <c r="H526">
        <v>1979</v>
      </c>
      <c r="I526" s="7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7" t="str">
        <f t="shared" si="33"/>
        <v>theater</v>
      </c>
      <c r="R526" s="7" t="str">
        <f t="shared" si="34"/>
        <v>plays</v>
      </c>
    </row>
    <row r="527" spans="1:18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</v>
      </c>
      <c r="G527" t="s">
        <v>14</v>
      </c>
      <c r="H527">
        <v>63</v>
      </c>
      <c r="I527" s="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7" t="str">
        <f t="shared" si="33"/>
        <v>technology</v>
      </c>
      <c r="R527" s="7" t="str">
        <f t="shared" si="34"/>
        <v>wearables</v>
      </c>
    </row>
    <row r="528" spans="1:18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156</v>
      </c>
      <c r="G528" t="s">
        <v>20</v>
      </c>
      <c r="H528">
        <v>147</v>
      </c>
      <c r="I528" s="7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7" t="str">
        <f t="shared" si="33"/>
        <v>theater</v>
      </c>
      <c r="R528" s="7" t="str">
        <f t="shared" si="34"/>
        <v>plays</v>
      </c>
    </row>
    <row r="529" spans="1:18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100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7" t="str">
        <f t="shared" si="33"/>
        <v>film &amp; video</v>
      </c>
      <c r="R529" s="7" t="str">
        <f t="shared" si="34"/>
        <v>animation</v>
      </c>
    </row>
    <row r="530" spans="1:18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</v>
      </c>
      <c r="G530" t="s">
        <v>14</v>
      </c>
      <c r="H530">
        <v>80</v>
      </c>
      <c r="I530" s="7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7" t="str">
        <f t="shared" si="33"/>
        <v>music</v>
      </c>
      <c r="R530" s="7" t="str">
        <f t="shared" si="34"/>
        <v>indie rock</v>
      </c>
    </row>
    <row r="531" spans="1:18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</v>
      </c>
      <c r="G531" t="s">
        <v>14</v>
      </c>
      <c r="H531">
        <v>9</v>
      </c>
      <c r="I531" s="7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7" t="str">
        <f t="shared" si="33"/>
        <v>games</v>
      </c>
      <c r="R531" s="7" t="str">
        <f t="shared" si="34"/>
        <v>video games</v>
      </c>
    </row>
    <row r="532" spans="1:18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92</v>
      </c>
      <c r="G532" t="s">
        <v>14</v>
      </c>
      <c r="H532">
        <v>1784</v>
      </c>
      <c r="I532" s="7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7" t="str">
        <f t="shared" si="33"/>
        <v>publishing</v>
      </c>
      <c r="R532" s="7" t="str">
        <f t="shared" si="34"/>
        <v>fiction</v>
      </c>
    </row>
    <row r="533" spans="1:18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96</v>
      </c>
      <c r="G533" t="s">
        <v>47</v>
      </c>
      <c r="H533">
        <v>3640</v>
      </c>
      <c r="I533" s="7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7" t="str">
        <f t="shared" si="33"/>
        <v>games</v>
      </c>
      <c r="R533" s="7" t="str">
        <f t="shared" si="34"/>
        <v>video games</v>
      </c>
    </row>
    <row r="534" spans="1:18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503</v>
      </c>
      <c r="G534" t="s">
        <v>20</v>
      </c>
      <c r="H534">
        <v>126</v>
      </c>
      <c r="I534" s="7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7" t="str">
        <f t="shared" si="33"/>
        <v>theater</v>
      </c>
      <c r="R534" s="7" t="str">
        <f t="shared" si="34"/>
        <v>plays</v>
      </c>
    </row>
    <row r="535" spans="1:18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</v>
      </c>
      <c r="G535" t="s">
        <v>20</v>
      </c>
      <c r="H535">
        <v>2218</v>
      </c>
      <c r="I535" s="7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7" t="str">
        <f t="shared" si="33"/>
        <v>music</v>
      </c>
      <c r="R535" s="7" t="str">
        <f t="shared" si="34"/>
        <v>indie rock</v>
      </c>
    </row>
    <row r="536" spans="1:18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</v>
      </c>
      <c r="G536" t="s">
        <v>14</v>
      </c>
      <c r="H536">
        <v>243</v>
      </c>
      <c r="I536" s="7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7" t="str">
        <f t="shared" si="33"/>
        <v>film &amp; video</v>
      </c>
      <c r="R536" s="7" t="str">
        <f t="shared" si="34"/>
        <v>drama</v>
      </c>
    </row>
    <row r="537" spans="1:18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</v>
      </c>
      <c r="G537" t="s">
        <v>20</v>
      </c>
      <c r="H537">
        <v>202</v>
      </c>
      <c r="I537" s="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7" t="str">
        <f t="shared" si="33"/>
        <v>theater</v>
      </c>
      <c r="R537" s="7" t="str">
        <f t="shared" si="34"/>
        <v>plays</v>
      </c>
    </row>
    <row r="538" spans="1:18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150</v>
      </c>
      <c r="G538" t="s">
        <v>20</v>
      </c>
      <c r="H538">
        <v>140</v>
      </c>
      <c r="I538" s="7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7" t="str">
        <f t="shared" si="33"/>
        <v>publishing</v>
      </c>
      <c r="R538" s="7" t="str">
        <f t="shared" si="34"/>
        <v>fiction</v>
      </c>
    </row>
    <row r="539" spans="1:18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</v>
      </c>
      <c r="G539" t="s">
        <v>20</v>
      </c>
      <c r="H539">
        <v>1052</v>
      </c>
      <c r="I539" s="7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7" t="str">
        <f t="shared" si="33"/>
        <v>film &amp; video</v>
      </c>
      <c r="R539" s="7" t="str">
        <f t="shared" si="34"/>
        <v>documentary</v>
      </c>
    </row>
    <row r="540" spans="1:18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38</v>
      </c>
      <c r="G540" t="s">
        <v>14</v>
      </c>
      <c r="H540">
        <v>1296</v>
      </c>
      <c r="I540" s="7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7" t="str">
        <f t="shared" si="33"/>
        <v>games</v>
      </c>
      <c r="R540" s="7" t="str">
        <f t="shared" si="34"/>
        <v>mobile games</v>
      </c>
    </row>
    <row r="541" spans="1:18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73</v>
      </c>
      <c r="G541" t="s">
        <v>14</v>
      </c>
      <c r="H541">
        <v>77</v>
      </c>
      <c r="I541" s="7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7" t="str">
        <f t="shared" si="33"/>
        <v>food</v>
      </c>
      <c r="R541" s="7" t="str">
        <f t="shared" si="34"/>
        <v>food trucks</v>
      </c>
    </row>
    <row r="542" spans="1:18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266</v>
      </c>
      <c r="G542" t="s">
        <v>20</v>
      </c>
      <c r="H542">
        <v>247</v>
      </c>
      <c r="I542" s="7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7" t="str">
        <f t="shared" si="33"/>
        <v>photography</v>
      </c>
      <c r="R542" s="7" t="str">
        <f t="shared" si="34"/>
        <v>photography books</v>
      </c>
    </row>
    <row r="543" spans="1:18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</v>
      </c>
      <c r="G543" t="s">
        <v>14</v>
      </c>
      <c r="H543">
        <v>395</v>
      </c>
      <c r="I543" s="7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7" t="str">
        <f t="shared" si="33"/>
        <v>games</v>
      </c>
      <c r="R543" s="7" t="str">
        <f t="shared" si="34"/>
        <v>mobile games</v>
      </c>
    </row>
    <row r="544" spans="1:18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3</v>
      </c>
      <c r="G544" t="s">
        <v>14</v>
      </c>
      <c r="H544">
        <v>49</v>
      </c>
      <c r="I544" s="7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7" t="str">
        <f t="shared" si="33"/>
        <v>music</v>
      </c>
      <c r="R544" s="7" t="str">
        <f t="shared" si="34"/>
        <v>indie rock</v>
      </c>
    </row>
    <row r="545" spans="1:18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</v>
      </c>
      <c r="G545" t="s">
        <v>14</v>
      </c>
      <c r="H545">
        <v>180</v>
      </c>
      <c r="I545" s="7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7" t="str">
        <f t="shared" si="33"/>
        <v>games</v>
      </c>
      <c r="R545" s="7" t="str">
        <f t="shared" si="34"/>
        <v>video games</v>
      </c>
    </row>
    <row r="546" spans="1:18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277</v>
      </c>
      <c r="G546" t="s">
        <v>20</v>
      </c>
      <c r="H546">
        <v>84</v>
      </c>
      <c r="I546" s="7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7" t="str">
        <f t="shared" si="33"/>
        <v>music</v>
      </c>
      <c r="R546" s="7" t="str">
        <f t="shared" si="34"/>
        <v>rock</v>
      </c>
    </row>
    <row r="547" spans="1:18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89</v>
      </c>
      <c r="G547" t="s">
        <v>14</v>
      </c>
      <c r="H547">
        <v>2690</v>
      </c>
      <c r="I547" s="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7" t="str">
        <f t="shared" si="33"/>
        <v>theater</v>
      </c>
      <c r="R547" s="7" t="str">
        <f t="shared" si="34"/>
        <v>plays</v>
      </c>
    </row>
    <row r="548" spans="1:18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164</v>
      </c>
      <c r="G548" t="s">
        <v>20</v>
      </c>
      <c r="H548">
        <v>88</v>
      </c>
      <c r="I548" s="7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7" t="str">
        <f t="shared" si="33"/>
        <v>theater</v>
      </c>
      <c r="R548" s="7" t="str">
        <f t="shared" si="34"/>
        <v>plays</v>
      </c>
    </row>
    <row r="549" spans="1:18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7" t="str">
        <f t="shared" si="33"/>
        <v>film &amp; video</v>
      </c>
      <c r="R549" s="7" t="str">
        <f t="shared" si="34"/>
        <v>drama</v>
      </c>
    </row>
    <row r="550" spans="1:18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271</v>
      </c>
      <c r="G550" t="s">
        <v>20</v>
      </c>
      <c r="H550">
        <v>2985</v>
      </c>
      <c r="I550" s="7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7" t="str">
        <f t="shared" si="33"/>
        <v>theater</v>
      </c>
      <c r="R550" s="7" t="str">
        <f t="shared" si="34"/>
        <v>plays</v>
      </c>
    </row>
    <row r="551" spans="1:18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</v>
      </c>
      <c r="G551" t="s">
        <v>20</v>
      </c>
      <c r="H551">
        <v>762</v>
      </c>
      <c r="I551" s="7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7" t="str">
        <f t="shared" si="33"/>
        <v>technology</v>
      </c>
      <c r="R551" s="7" t="str">
        <f t="shared" si="34"/>
        <v>wearables</v>
      </c>
    </row>
    <row r="552" spans="1:18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7" t="str">
        <f t="shared" si="33"/>
        <v>music</v>
      </c>
      <c r="R552" s="7" t="str">
        <f t="shared" si="34"/>
        <v>indie rock</v>
      </c>
    </row>
    <row r="553" spans="1:18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59</v>
      </c>
      <c r="G553" t="s">
        <v>14</v>
      </c>
      <c r="H553">
        <v>2779</v>
      </c>
      <c r="I553" s="7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7" t="str">
        <f t="shared" si="33"/>
        <v>technology</v>
      </c>
      <c r="R553" s="7" t="str">
        <f t="shared" si="34"/>
        <v>web</v>
      </c>
    </row>
    <row r="554" spans="1:18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99</v>
      </c>
      <c r="G554" t="s">
        <v>14</v>
      </c>
      <c r="H554">
        <v>92</v>
      </c>
      <c r="I554" s="7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7" t="str">
        <f t="shared" si="33"/>
        <v>theater</v>
      </c>
      <c r="R554" s="7" t="str">
        <f t="shared" si="34"/>
        <v>plays</v>
      </c>
    </row>
    <row r="555" spans="1:18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44</v>
      </c>
      <c r="G555" t="s">
        <v>14</v>
      </c>
      <c r="H555">
        <v>1028</v>
      </c>
      <c r="I555" s="7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7" t="str">
        <f t="shared" si="33"/>
        <v>music</v>
      </c>
      <c r="R555" s="7" t="str">
        <f t="shared" si="34"/>
        <v>rock</v>
      </c>
    </row>
    <row r="556" spans="1:18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152</v>
      </c>
      <c r="G556" t="s">
        <v>20</v>
      </c>
      <c r="H556">
        <v>554</v>
      </c>
      <c r="I556" s="7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7" t="str">
        <f t="shared" si="33"/>
        <v>music</v>
      </c>
      <c r="R556" s="7" t="str">
        <f t="shared" si="34"/>
        <v>indie rock</v>
      </c>
    </row>
    <row r="557" spans="1:18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224</v>
      </c>
      <c r="G557" t="s">
        <v>20</v>
      </c>
      <c r="H557">
        <v>135</v>
      </c>
      <c r="I557" s="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7" t="str">
        <f t="shared" si="33"/>
        <v>music</v>
      </c>
      <c r="R557" s="7" t="str">
        <f t="shared" si="34"/>
        <v>rock</v>
      </c>
    </row>
    <row r="558" spans="1:18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240</v>
      </c>
      <c r="G558" t="s">
        <v>20</v>
      </c>
      <c r="H558">
        <v>122</v>
      </c>
      <c r="I558" s="7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7" t="str">
        <f t="shared" si="33"/>
        <v>publishing</v>
      </c>
      <c r="R558" s="7" t="str">
        <f t="shared" si="34"/>
        <v>translations</v>
      </c>
    </row>
    <row r="559" spans="1:18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</v>
      </c>
      <c r="G559" t="s">
        <v>20</v>
      </c>
      <c r="H559">
        <v>221</v>
      </c>
      <c r="I559" s="7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7" t="str">
        <f t="shared" si="33"/>
        <v>film &amp; video</v>
      </c>
      <c r="R559" s="7" t="str">
        <f t="shared" si="34"/>
        <v>science fiction</v>
      </c>
    </row>
    <row r="560" spans="1:18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</v>
      </c>
      <c r="G560" t="s">
        <v>20</v>
      </c>
      <c r="H560">
        <v>126</v>
      </c>
      <c r="I560" s="7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7" t="str">
        <f t="shared" si="33"/>
        <v>theater</v>
      </c>
      <c r="R560" s="7" t="str">
        <f t="shared" si="34"/>
        <v>plays</v>
      </c>
    </row>
    <row r="561" spans="1:18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101</v>
      </c>
      <c r="G561" t="s">
        <v>20</v>
      </c>
      <c r="H561">
        <v>1022</v>
      </c>
      <c r="I561" s="7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7" t="str">
        <f t="shared" si="33"/>
        <v>theater</v>
      </c>
      <c r="R561" s="7" t="str">
        <f t="shared" si="34"/>
        <v>plays</v>
      </c>
    </row>
    <row r="562" spans="1:18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</v>
      </c>
      <c r="G562" t="s">
        <v>20</v>
      </c>
      <c r="H562">
        <v>3177</v>
      </c>
      <c r="I562" s="7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7" t="str">
        <f t="shared" si="33"/>
        <v>film &amp; video</v>
      </c>
      <c r="R562" s="7" t="str">
        <f t="shared" si="34"/>
        <v>animation</v>
      </c>
    </row>
    <row r="563" spans="1:18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370</v>
      </c>
      <c r="G563" t="s">
        <v>20</v>
      </c>
      <c r="H563">
        <v>198</v>
      </c>
      <c r="I563" s="7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7" t="str">
        <f t="shared" si="33"/>
        <v>theater</v>
      </c>
      <c r="R563" s="7" t="str">
        <f t="shared" si="34"/>
        <v>plays</v>
      </c>
    </row>
    <row r="564" spans="1:18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13</v>
      </c>
      <c r="G564" t="s">
        <v>14</v>
      </c>
      <c r="H564">
        <v>26</v>
      </c>
      <c r="I564" s="7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7" t="str">
        <f t="shared" si="33"/>
        <v>music</v>
      </c>
      <c r="R564" s="7" t="str">
        <f t="shared" si="34"/>
        <v>rock</v>
      </c>
    </row>
    <row r="565" spans="1:18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</v>
      </c>
      <c r="G565" t="s">
        <v>20</v>
      </c>
      <c r="H565">
        <v>85</v>
      </c>
      <c r="I565" s="7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7" t="str">
        <f t="shared" si="33"/>
        <v>film &amp; video</v>
      </c>
      <c r="R565" s="7" t="str">
        <f t="shared" si="34"/>
        <v>documentary</v>
      </c>
    </row>
    <row r="566" spans="1:18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84</v>
      </c>
      <c r="G566" t="s">
        <v>14</v>
      </c>
      <c r="H566">
        <v>1790</v>
      </c>
      <c r="I566" s="7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7" t="str">
        <f t="shared" si="33"/>
        <v>theater</v>
      </c>
      <c r="R566" s="7" t="str">
        <f t="shared" si="34"/>
        <v>plays</v>
      </c>
    </row>
    <row r="567" spans="1:18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205</v>
      </c>
      <c r="G567" t="s">
        <v>20</v>
      </c>
      <c r="H567">
        <v>3596</v>
      </c>
      <c r="I567" s="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7" t="str">
        <f t="shared" si="33"/>
        <v>theater</v>
      </c>
      <c r="R567" s="7" t="str">
        <f t="shared" si="34"/>
        <v>plays</v>
      </c>
    </row>
    <row r="568" spans="1:18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</v>
      </c>
      <c r="G568" t="s">
        <v>14</v>
      </c>
      <c r="H568">
        <v>37</v>
      </c>
      <c r="I568" s="7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7" t="str">
        <f t="shared" si="33"/>
        <v>music</v>
      </c>
      <c r="R568" s="7" t="str">
        <f t="shared" si="34"/>
        <v>electric music</v>
      </c>
    </row>
    <row r="569" spans="1:18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219</v>
      </c>
      <c r="G569" t="s">
        <v>20</v>
      </c>
      <c r="H569">
        <v>244</v>
      </c>
      <c r="I569" s="7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7" t="str">
        <f t="shared" si="33"/>
        <v>music</v>
      </c>
      <c r="R569" s="7" t="str">
        <f t="shared" si="34"/>
        <v>rock</v>
      </c>
    </row>
    <row r="570" spans="1:18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</v>
      </c>
      <c r="G570" t="s">
        <v>20</v>
      </c>
      <c r="H570">
        <v>5180</v>
      </c>
      <c r="I570" s="7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7" t="str">
        <f t="shared" si="33"/>
        <v>theater</v>
      </c>
      <c r="R570" s="7" t="str">
        <f t="shared" si="34"/>
        <v>plays</v>
      </c>
    </row>
    <row r="571" spans="1:18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</v>
      </c>
      <c r="G571" t="s">
        <v>20</v>
      </c>
      <c r="H571">
        <v>589</v>
      </c>
      <c r="I571" s="7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7" t="str">
        <f t="shared" si="33"/>
        <v>film &amp; video</v>
      </c>
      <c r="R571" s="7" t="str">
        <f t="shared" si="34"/>
        <v>animation</v>
      </c>
    </row>
    <row r="572" spans="1:18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306</v>
      </c>
      <c r="G572" t="s">
        <v>20</v>
      </c>
      <c r="H572">
        <v>2725</v>
      </c>
      <c r="I572" s="7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7" t="str">
        <f t="shared" si="33"/>
        <v>music</v>
      </c>
      <c r="R572" s="7" t="str">
        <f t="shared" si="34"/>
        <v>rock</v>
      </c>
    </row>
    <row r="573" spans="1:18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</v>
      </c>
      <c r="G573" t="s">
        <v>14</v>
      </c>
      <c r="H573">
        <v>35</v>
      </c>
      <c r="I573" s="7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7" t="str">
        <f t="shared" si="33"/>
        <v>film &amp; video</v>
      </c>
      <c r="R573" s="7" t="str">
        <f t="shared" si="34"/>
        <v>shorts</v>
      </c>
    </row>
    <row r="574" spans="1:18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</v>
      </c>
      <c r="G574" t="s">
        <v>74</v>
      </c>
      <c r="H574">
        <v>94</v>
      </c>
      <c r="I574" s="7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7" t="str">
        <f t="shared" si="33"/>
        <v>music</v>
      </c>
      <c r="R574" s="7" t="str">
        <f t="shared" si="34"/>
        <v>rock</v>
      </c>
    </row>
    <row r="575" spans="1:18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112</v>
      </c>
      <c r="G575" t="s">
        <v>20</v>
      </c>
      <c r="H575">
        <v>300</v>
      </c>
      <c r="I575" s="7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7" t="str">
        <f t="shared" si="33"/>
        <v>journalism</v>
      </c>
      <c r="R575" s="7" t="str">
        <f t="shared" si="34"/>
        <v>audio</v>
      </c>
    </row>
    <row r="576" spans="1:18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</v>
      </c>
      <c r="G576" t="s">
        <v>20</v>
      </c>
      <c r="H576">
        <v>144</v>
      </c>
      <c r="I576" s="7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7" t="str">
        <f t="shared" si="33"/>
        <v>food</v>
      </c>
      <c r="R576" s="7" t="str">
        <f t="shared" si="34"/>
        <v>food trucks</v>
      </c>
    </row>
    <row r="577" spans="1:18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63</v>
      </c>
      <c r="G577" t="s">
        <v>14</v>
      </c>
      <c r="H577">
        <v>558</v>
      </c>
      <c r="I577" s="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7" t="str">
        <f t="shared" si="33"/>
        <v>theater</v>
      </c>
      <c r="R577" s="7" t="str">
        <f t="shared" si="34"/>
        <v>plays</v>
      </c>
    </row>
    <row r="578" spans="1:18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65</v>
      </c>
      <c r="G578" t="s">
        <v>14</v>
      </c>
      <c r="H578">
        <v>64</v>
      </c>
      <c r="I578" s="7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7" t="str">
        <f t="shared" si="33"/>
        <v>theater</v>
      </c>
      <c r="R578" s="7" t="str">
        <f t="shared" si="34"/>
        <v>plays</v>
      </c>
    </row>
    <row r="579" spans="1:18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ROUND(((E579/D579)*100),0)</f>
        <v>19</v>
      </c>
      <c r="G579" t="s">
        <v>74</v>
      </c>
      <c r="H579">
        <v>37</v>
      </c>
      <c r="I579" s="7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7" t="str">
        <f t="shared" ref="Q579:Q642" si="37">LEFT(P579,SEARCH("/",P579)-1)</f>
        <v>music</v>
      </c>
      <c r="R579" s="7" t="str">
        <f t="shared" ref="R579:R642" si="38">RIGHT(P579,LEN(P579)-SEARCH("/",P579))</f>
        <v>jazz</v>
      </c>
    </row>
    <row r="580" spans="1:18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17</v>
      </c>
      <c r="G580" t="s">
        <v>14</v>
      </c>
      <c r="H580">
        <v>245</v>
      </c>
      <c r="I580" s="7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7" t="str">
        <f t="shared" si="37"/>
        <v>film &amp; video</v>
      </c>
      <c r="R580" s="7" t="str">
        <f t="shared" si="38"/>
        <v>science fiction</v>
      </c>
    </row>
    <row r="581" spans="1:18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</v>
      </c>
      <c r="G581" t="s">
        <v>20</v>
      </c>
      <c r="H581">
        <v>87</v>
      </c>
      <c r="I581" s="7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7" t="str">
        <f t="shared" si="37"/>
        <v>music</v>
      </c>
      <c r="R581" s="7" t="str">
        <f t="shared" si="38"/>
        <v>jazz</v>
      </c>
    </row>
    <row r="582" spans="1:18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342</v>
      </c>
      <c r="G582" t="s">
        <v>20</v>
      </c>
      <c r="H582">
        <v>3116</v>
      </c>
      <c r="I582" s="7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7" t="str">
        <f t="shared" si="37"/>
        <v>theater</v>
      </c>
      <c r="R582" s="7" t="str">
        <f t="shared" si="38"/>
        <v>plays</v>
      </c>
    </row>
    <row r="583" spans="1:18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</v>
      </c>
      <c r="G583" t="s">
        <v>14</v>
      </c>
      <c r="H583">
        <v>71</v>
      </c>
      <c r="I583" s="7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7" t="str">
        <f t="shared" si="37"/>
        <v>technology</v>
      </c>
      <c r="R583" s="7" t="str">
        <f t="shared" si="38"/>
        <v>web</v>
      </c>
    </row>
    <row r="584" spans="1:18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</v>
      </c>
      <c r="G584" t="s">
        <v>14</v>
      </c>
      <c r="H584">
        <v>42</v>
      </c>
      <c r="I584" s="7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7" t="str">
        <f t="shared" si="37"/>
        <v>games</v>
      </c>
      <c r="R584" s="7" t="str">
        <f t="shared" si="38"/>
        <v>video games</v>
      </c>
    </row>
    <row r="585" spans="1:18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</v>
      </c>
      <c r="G585" t="s">
        <v>20</v>
      </c>
      <c r="H585">
        <v>909</v>
      </c>
      <c r="I585" s="7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7" t="str">
        <f t="shared" si="37"/>
        <v>film &amp; video</v>
      </c>
      <c r="R585" s="7" t="str">
        <f t="shared" si="38"/>
        <v>documentary</v>
      </c>
    </row>
    <row r="586" spans="1:18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120</v>
      </c>
      <c r="G586" t="s">
        <v>20</v>
      </c>
      <c r="H586">
        <v>1613</v>
      </c>
      <c r="I586" s="7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7" t="str">
        <f t="shared" si="37"/>
        <v>technology</v>
      </c>
      <c r="R586" s="7" t="str">
        <f t="shared" si="38"/>
        <v>web</v>
      </c>
    </row>
    <row r="587" spans="1:18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147</v>
      </c>
      <c r="G587" t="s">
        <v>20</v>
      </c>
      <c r="H587">
        <v>136</v>
      </c>
      <c r="I587" s="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7" t="str">
        <f t="shared" si="37"/>
        <v>publishing</v>
      </c>
      <c r="R587" s="7" t="str">
        <f t="shared" si="38"/>
        <v>translations</v>
      </c>
    </row>
    <row r="588" spans="1:18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951</v>
      </c>
      <c r="G588" t="s">
        <v>20</v>
      </c>
      <c r="H588">
        <v>130</v>
      </c>
      <c r="I588" s="7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7" t="str">
        <f t="shared" si="37"/>
        <v>music</v>
      </c>
      <c r="R588" s="7" t="str">
        <f t="shared" si="38"/>
        <v>rock</v>
      </c>
    </row>
    <row r="589" spans="1:18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73</v>
      </c>
      <c r="G589" t="s">
        <v>14</v>
      </c>
      <c r="H589">
        <v>156</v>
      </c>
      <c r="I589" s="7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7" t="str">
        <f t="shared" si="37"/>
        <v>food</v>
      </c>
      <c r="R589" s="7" t="str">
        <f t="shared" si="38"/>
        <v>food trucks</v>
      </c>
    </row>
    <row r="590" spans="1:18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</v>
      </c>
      <c r="G590" t="s">
        <v>14</v>
      </c>
      <c r="H590">
        <v>1368</v>
      </c>
      <c r="I590" s="7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7" t="str">
        <f t="shared" si="37"/>
        <v>theater</v>
      </c>
      <c r="R590" s="7" t="str">
        <f t="shared" si="38"/>
        <v>plays</v>
      </c>
    </row>
    <row r="591" spans="1:18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65</v>
      </c>
      <c r="G591" t="s">
        <v>14</v>
      </c>
      <c r="H591">
        <v>102</v>
      </c>
      <c r="I591" s="7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7" t="str">
        <f t="shared" si="37"/>
        <v>film &amp; video</v>
      </c>
      <c r="R591" s="7" t="str">
        <f t="shared" si="38"/>
        <v>documentary</v>
      </c>
    </row>
    <row r="592" spans="1:18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</v>
      </c>
      <c r="G592" t="s">
        <v>14</v>
      </c>
      <c r="H592">
        <v>86</v>
      </c>
      <c r="I592" s="7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7" t="str">
        <f t="shared" si="37"/>
        <v>publishing</v>
      </c>
      <c r="R592" s="7" t="str">
        <f t="shared" si="38"/>
        <v>radio &amp; podcasts</v>
      </c>
    </row>
    <row r="593" spans="1:18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1038</v>
      </c>
      <c r="G593" t="s">
        <v>20</v>
      </c>
      <c r="H593">
        <v>102</v>
      </c>
      <c r="I593" s="7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7" t="str">
        <f t="shared" si="37"/>
        <v>games</v>
      </c>
      <c r="R593" s="7" t="str">
        <f t="shared" si="38"/>
        <v>video games</v>
      </c>
    </row>
    <row r="594" spans="1:18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13</v>
      </c>
      <c r="G594" t="s">
        <v>14</v>
      </c>
      <c r="H594">
        <v>253</v>
      </c>
      <c r="I594" s="7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7" t="str">
        <f t="shared" si="37"/>
        <v>theater</v>
      </c>
      <c r="R594" s="7" t="str">
        <f t="shared" si="38"/>
        <v>plays</v>
      </c>
    </row>
    <row r="595" spans="1:18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155</v>
      </c>
      <c r="G595" t="s">
        <v>20</v>
      </c>
      <c r="H595">
        <v>4006</v>
      </c>
      <c r="I595" s="7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7" t="str">
        <f t="shared" si="37"/>
        <v>film &amp; video</v>
      </c>
      <c r="R595" s="7" t="str">
        <f t="shared" si="38"/>
        <v>animation</v>
      </c>
    </row>
    <row r="596" spans="1:18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</v>
      </c>
      <c r="G596" t="s">
        <v>14</v>
      </c>
      <c r="H596">
        <v>157</v>
      </c>
      <c r="I596" s="7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7" t="str">
        <f t="shared" si="37"/>
        <v>theater</v>
      </c>
      <c r="R596" s="7" t="str">
        <f t="shared" si="38"/>
        <v>plays</v>
      </c>
    </row>
    <row r="597" spans="1:18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209</v>
      </c>
      <c r="G597" t="s">
        <v>20</v>
      </c>
      <c r="H597">
        <v>1629</v>
      </c>
      <c r="I597" s="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7" t="str">
        <f t="shared" si="37"/>
        <v>theater</v>
      </c>
      <c r="R597" s="7" t="str">
        <f t="shared" si="38"/>
        <v>plays</v>
      </c>
    </row>
    <row r="598" spans="1:18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100</v>
      </c>
      <c r="G598" t="s">
        <v>14</v>
      </c>
      <c r="H598">
        <v>183</v>
      </c>
      <c r="I598" s="7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7" t="str">
        <f t="shared" si="37"/>
        <v>film &amp; video</v>
      </c>
      <c r="R598" s="7" t="str">
        <f t="shared" si="38"/>
        <v>drama</v>
      </c>
    </row>
    <row r="599" spans="1:18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202</v>
      </c>
      <c r="G599" t="s">
        <v>20</v>
      </c>
      <c r="H599">
        <v>2188</v>
      </c>
      <c r="I599" s="7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7" t="str">
        <f t="shared" si="37"/>
        <v>theater</v>
      </c>
      <c r="R599" s="7" t="str">
        <f t="shared" si="38"/>
        <v>plays</v>
      </c>
    </row>
    <row r="600" spans="1:18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</v>
      </c>
      <c r="G600" t="s">
        <v>20</v>
      </c>
      <c r="H600">
        <v>2409</v>
      </c>
      <c r="I600" s="7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7" t="str">
        <f t="shared" si="37"/>
        <v>music</v>
      </c>
      <c r="R600" s="7" t="str">
        <f t="shared" si="38"/>
        <v>rock</v>
      </c>
    </row>
    <row r="601" spans="1:18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4</v>
      </c>
      <c r="G601" t="s">
        <v>14</v>
      </c>
      <c r="H601">
        <v>82</v>
      </c>
      <c r="I601" s="7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7" t="str">
        <f t="shared" si="37"/>
        <v>film &amp; video</v>
      </c>
      <c r="R601" s="7" t="str">
        <f t="shared" si="38"/>
        <v>documentary</v>
      </c>
    </row>
    <row r="602" spans="1:18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7" t="str">
        <f t="shared" si="37"/>
        <v>food</v>
      </c>
      <c r="R602" s="7" t="str">
        <f t="shared" si="38"/>
        <v>food trucks</v>
      </c>
    </row>
    <row r="603" spans="1:18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207</v>
      </c>
      <c r="G603" t="s">
        <v>20</v>
      </c>
      <c r="H603">
        <v>194</v>
      </c>
      <c r="I603" s="7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7" t="str">
        <f t="shared" si="37"/>
        <v>technology</v>
      </c>
      <c r="R603" s="7" t="str">
        <f t="shared" si="38"/>
        <v>wearables</v>
      </c>
    </row>
    <row r="604" spans="1:18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</v>
      </c>
      <c r="G604" t="s">
        <v>20</v>
      </c>
      <c r="H604">
        <v>1140</v>
      </c>
      <c r="I604" s="7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7" t="str">
        <f t="shared" si="37"/>
        <v>theater</v>
      </c>
      <c r="R604" s="7" t="str">
        <f t="shared" si="38"/>
        <v>plays</v>
      </c>
    </row>
    <row r="605" spans="1:18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120</v>
      </c>
      <c r="G605" t="s">
        <v>20</v>
      </c>
      <c r="H605">
        <v>102</v>
      </c>
      <c r="I605" s="7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7" t="str">
        <f t="shared" si="37"/>
        <v>theater</v>
      </c>
      <c r="R605" s="7" t="str">
        <f t="shared" si="38"/>
        <v>plays</v>
      </c>
    </row>
    <row r="606" spans="1:18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171</v>
      </c>
      <c r="G606" t="s">
        <v>20</v>
      </c>
      <c r="H606">
        <v>2857</v>
      </c>
      <c r="I606" s="7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7" t="str">
        <f t="shared" si="37"/>
        <v>theater</v>
      </c>
      <c r="R606" s="7" t="str">
        <f t="shared" si="38"/>
        <v>plays</v>
      </c>
    </row>
    <row r="607" spans="1:18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</v>
      </c>
      <c r="G607" t="s">
        <v>20</v>
      </c>
      <c r="H607">
        <v>107</v>
      </c>
      <c r="I607" s="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7" t="str">
        <f t="shared" si="37"/>
        <v>publishing</v>
      </c>
      <c r="R607" s="7" t="str">
        <f t="shared" si="38"/>
        <v>nonfiction</v>
      </c>
    </row>
    <row r="608" spans="1:18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</v>
      </c>
      <c r="G608" t="s">
        <v>20</v>
      </c>
      <c r="H608">
        <v>160</v>
      </c>
      <c r="I608" s="7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7" t="str">
        <f t="shared" si="37"/>
        <v>music</v>
      </c>
      <c r="R608" s="7" t="str">
        <f t="shared" si="38"/>
        <v>rock</v>
      </c>
    </row>
    <row r="609" spans="1:18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</v>
      </c>
      <c r="G609" t="s">
        <v>20</v>
      </c>
      <c r="H609">
        <v>2230</v>
      </c>
      <c r="I609" s="7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7" t="str">
        <f t="shared" si="37"/>
        <v>food</v>
      </c>
      <c r="R609" s="7" t="str">
        <f t="shared" si="38"/>
        <v>food trucks</v>
      </c>
    </row>
    <row r="610" spans="1:18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284</v>
      </c>
      <c r="G610" t="s">
        <v>20</v>
      </c>
      <c r="H610">
        <v>316</v>
      </c>
      <c r="I610" s="7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7" t="str">
        <f t="shared" si="37"/>
        <v>music</v>
      </c>
      <c r="R610" s="7" t="str">
        <f t="shared" si="38"/>
        <v>jazz</v>
      </c>
    </row>
    <row r="611" spans="1:18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</v>
      </c>
      <c r="G611" t="s">
        <v>20</v>
      </c>
      <c r="H611">
        <v>117</v>
      </c>
      <c r="I611" s="7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7" t="str">
        <f t="shared" si="37"/>
        <v>film &amp; video</v>
      </c>
      <c r="R611" s="7" t="str">
        <f t="shared" si="38"/>
        <v>science fiction</v>
      </c>
    </row>
    <row r="612" spans="1:18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</v>
      </c>
      <c r="G612" t="s">
        <v>20</v>
      </c>
      <c r="H612">
        <v>6406</v>
      </c>
      <c r="I612" s="7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7" t="str">
        <f t="shared" si="37"/>
        <v>theater</v>
      </c>
      <c r="R612" s="7" t="str">
        <f t="shared" si="38"/>
        <v>plays</v>
      </c>
    </row>
    <row r="613" spans="1:18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14</v>
      </c>
      <c r="G613" t="s">
        <v>74</v>
      </c>
      <c r="H613">
        <v>15</v>
      </c>
      <c r="I613" s="7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7" t="str">
        <f t="shared" si="37"/>
        <v>theater</v>
      </c>
      <c r="R613" s="7" t="str">
        <f t="shared" si="38"/>
        <v>plays</v>
      </c>
    </row>
    <row r="614" spans="1:18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</v>
      </c>
      <c r="G614" t="s">
        <v>20</v>
      </c>
      <c r="H614">
        <v>192</v>
      </c>
      <c r="I614" s="7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7" t="str">
        <f t="shared" si="37"/>
        <v>music</v>
      </c>
      <c r="R614" s="7" t="str">
        <f t="shared" si="38"/>
        <v>electric music</v>
      </c>
    </row>
    <row r="615" spans="1:18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7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7" t="str">
        <f t="shared" si="37"/>
        <v>theater</v>
      </c>
      <c r="R615" s="7" t="str">
        <f t="shared" si="38"/>
        <v>plays</v>
      </c>
    </row>
    <row r="616" spans="1:18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</v>
      </c>
      <c r="G616" t="s">
        <v>20</v>
      </c>
      <c r="H616">
        <v>723</v>
      </c>
      <c r="I616" s="7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7" t="str">
        <f t="shared" si="37"/>
        <v>theater</v>
      </c>
      <c r="R616" s="7" t="str">
        <f t="shared" si="38"/>
        <v>plays</v>
      </c>
    </row>
    <row r="617" spans="1:18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</v>
      </c>
      <c r="G617" t="s">
        <v>20</v>
      </c>
      <c r="H617">
        <v>170</v>
      </c>
      <c r="I617" s="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7" t="str">
        <f t="shared" si="37"/>
        <v>theater</v>
      </c>
      <c r="R617" s="7" t="str">
        <f t="shared" si="38"/>
        <v>plays</v>
      </c>
    </row>
    <row r="618" spans="1:18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190</v>
      </c>
      <c r="G618" t="s">
        <v>20</v>
      </c>
      <c r="H618">
        <v>238</v>
      </c>
      <c r="I618" s="7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7" t="str">
        <f t="shared" si="37"/>
        <v>music</v>
      </c>
      <c r="R618" s="7" t="str">
        <f t="shared" si="38"/>
        <v>indie rock</v>
      </c>
    </row>
    <row r="619" spans="1:18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250</v>
      </c>
      <c r="G619" t="s">
        <v>20</v>
      </c>
      <c r="H619">
        <v>55</v>
      </c>
      <c r="I619" s="7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7" t="str">
        <f t="shared" si="37"/>
        <v>theater</v>
      </c>
      <c r="R619" s="7" t="str">
        <f t="shared" si="38"/>
        <v>plays</v>
      </c>
    </row>
    <row r="620" spans="1:18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49</v>
      </c>
      <c r="G620" t="s">
        <v>14</v>
      </c>
      <c r="H620">
        <v>1198</v>
      </c>
      <c r="I620" s="7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7" t="str">
        <f t="shared" si="37"/>
        <v>publishing</v>
      </c>
      <c r="R620" s="7" t="str">
        <f t="shared" si="38"/>
        <v>nonfiction</v>
      </c>
    </row>
    <row r="621" spans="1:18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</v>
      </c>
      <c r="G621" t="s">
        <v>14</v>
      </c>
      <c r="H621">
        <v>648</v>
      </c>
      <c r="I621" s="7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7" t="str">
        <f t="shared" si="37"/>
        <v>theater</v>
      </c>
      <c r="R621" s="7" t="str">
        <f t="shared" si="38"/>
        <v>plays</v>
      </c>
    </row>
    <row r="622" spans="1:18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</v>
      </c>
      <c r="G622" t="s">
        <v>20</v>
      </c>
      <c r="H622">
        <v>128</v>
      </c>
      <c r="I622" s="7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7" t="str">
        <f t="shared" si="37"/>
        <v>photography</v>
      </c>
      <c r="R622" s="7" t="str">
        <f t="shared" si="38"/>
        <v>photography books</v>
      </c>
    </row>
    <row r="623" spans="1:18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620</v>
      </c>
      <c r="G623" t="s">
        <v>20</v>
      </c>
      <c r="H623">
        <v>2144</v>
      </c>
      <c r="I623" s="7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7" t="str">
        <f t="shared" si="37"/>
        <v>theater</v>
      </c>
      <c r="R623" s="7" t="str">
        <f t="shared" si="38"/>
        <v>plays</v>
      </c>
    </row>
    <row r="624" spans="1:18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</v>
      </c>
      <c r="G624" t="s">
        <v>14</v>
      </c>
      <c r="H624">
        <v>64</v>
      </c>
      <c r="I624" s="7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7" t="str">
        <f t="shared" si="37"/>
        <v>music</v>
      </c>
      <c r="R624" s="7" t="str">
        <f t="shared" si="38"/>
        <v>indie rock</v>
      </c>
    </row>
    <row r="625" spans="1:18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160</v>
      </c>
      <c r="G625" t="s">
        <v>20</v>
      </c>
      <c r="H625">
        <v>2693</v>
      </c>
      <c r="I625" s="7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7" t="str">
        <f t="shared" si="37"/>
        <v>theater</v>
      </c>
      <c r="R625" s="7" t="str">
        <f t="shared" si="38"/>
        <v>plays</v>
      </c>
    </row>
    <row r="626" spans="1:18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</v>
      </c>
      <c r="G626" t="s">
        <v>20</v>
      </c>
      <c r="H626">
        <v>432</v>
      </c>
      <c r="I626" s="7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7" t="str">
        <f t="shared" si="37"/>
        <v>photography</v>
      </c>
      <c r="R626" s="7" t="str">
        <f t="shared" si="38"/>
        <v>photography books</v>
      </c>
    </row>
    <row r="627" spans="1:18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</v>
      </c>
      <c r="G627" t="s">
        <v>14</v>
      </c>
      <c r="H627">
        <v>62</v>
      </c>
      <c r="I627" s="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7" t="str">
        <f t="shared" si="37"/>
        <v>theater</v>
      </c>
      <c r="R627" s="7" t="str">
        <f t="shared" si="38"/>
        <v>plays</v>
      </c>
    </row>
    <row r="628" spans="1:18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</v>
      </c>
      <c r="G628" t="s">
        <v>20</v>
      </c>
      <c r="H628">
        <v>189</v>
      </c>
      <c r="I628" s="7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7" t="str">
        <f t="shared" si="37"/>
        <v>theater</v>
      </c>
      <c r="R628" s="7" t="str">
        <f t="shared" si="38"/>
        <v>plays</v>
      </c>
    </row>
    <row r="629" spans="1:18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</v>
      </c>
      <c r="G629" t="s">
        <v>20</v>
      </c>
      <c r="H629">
        <v>154</v>
      </c>
      <c r="I629" s="7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7" t="str">
        <f t="shared" si="37"/>
        <v>food</v>
      </c>
      <c r="R629" s="7" t="str">
        <f t="shared" si="38"/>
        <v>food trucks</v>
      </c>
    </row>
    <row r="630" spans="1:18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152</v>
      </c>
      <c r="G630" t="s">
        <v>20</v>
      </c>
      <c r="H630">
        <v>96</v>
      </c>
      <c r="I630" s="7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7" t="str">
        <f t="shared" si="37"/>
        <v>music</v>
      </c>
      <c r="R630" s="7" t="str">
        <f t="shared" si="38"/>
        <v>indie rock</v>
      </c>
    </row>
    <row r="631" spans="1:18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65</v>
      </c>
      <c r="G631" t="s">
        <v>14</v>
      </c>
      <c r="H631">
        <v>750</v>
      </c>
      <c r="I631" s="7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7" t="str">
        <f t="shared" si="37"/>
        <v>theater</v>
      </c>
      <c r="R631" s="7" t="str">
        <f t="shared" si="38"/>
        <v>plays</v>
      </c>
    </row>
    <row r="632" spans="1:18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63</v>
      </c>
      <c r="G632" t="s">
        <v>74</v>
      </c>
      <c r="H632">
        <v>87</v>
      </c>
      <c r="I632" s="7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7" t="str">
        <f t="shared" si="37"/>
        <v>theater</v>
      </c>
      <c r="R632" s="7" t="str">
        <f t="shared" si="38"/>
        <v>plays</v>
      </c>
    </row>
    <row r="633" spans="1:18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</v>
      </c>
      <c r="G633" t="s">
        <v>20</v>
      </c>
      <c r="H633">
        <v>3063</v>
      </c>
      <c r="I633" s="7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7" t="str">
        <f t="shared" si="37"/>
        <v>theater</v>
      </c>
      <c r="R633" s="7" t="str">
        <f t="shared" si="38"/>
        <v>plays</v>
      </c>
    </row>
    <row r="634" spans="1:18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43</v>
      </c>
      <c r="G634" t="s">
        <v>47</v>
      </c>
      <c r="H634">
        <v>278</v>
      </c>
      <c r="I634" s="7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7" t="str">
        <f t="shared" si="37"/>
        <v>theater</v>
      </c>
      <c r="R634" s="7" t="str">
        <f t="shared" si="38"/>
        <v>plays</v>
      </c>
    </row>
    <row r="635" spans="1:18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</v>
      </c>
      <c r="G635" t="s">
        <v>14</v>
      </c>
      <c r="H635">
        <v>105</v>
      </c>
      <c r="I635" s="7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7" t="str">
        <f t="shared" si="37"/>
        <v>film &amp; video</v>
      </c>
      <c r="R635" s="7" t="str">
        <f t="shared" si="38"/>
        <v>animation</v>
      </c>
    </row>
    <row r="636" spans="1:18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79</v>
      </c>
      <c r="G636" t="s">
        <v>74</v>
      </c>
      <c r="H636">
        <v>1658</v>
      </c>
      <c r="I636" s="7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7" t="str">
        <f t="shared" si="37"/>
        <v>film &amp; video</v>
      </c>
      <c r="R636" s="7" t="str">
        <f t="shared" si="38"/>
        <v>television</v>
      </c>
    </row>
    <row r="637" spans="1:18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</v>
      </c>
      <c r="G637" t="s">
        <v>20</v>
      </c>
      <c r="H637">
        <v>2266</v>
      </c>
      <c r="I637" s="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7" t="str">
        <f t="shared" si="37"/>
        <v>film &amp; video</v>
      </c>
      <c r="R637" s="7" t="str">
        <f t="shared" si="38"/>
        <v>television</v>
      </c>
    </row>
    <row r="638" spans="1:18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65</v>
      </c>
      <c r="G638" t="s">
        <v>14</v>
      </c>
      <c r="H638">
        <v>2604</v>
      </c>
      <c r="I638" s="7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7" t="str">
        <f t="shared" si="37"/>
        <v>film &amp; video</v>
      </c>
      <c r="R638" s="7" t="str">
        <f t="shared" si="38"/>
        <v>animation</v>
      </c>
    </row>
    <row r="639" spans="1:18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</v>
      </c>
      <c r="G639" t="s">
        <v>14</v>
      </c>
      <c r="H639">
        <v>65</v>
      </c>
      <c r="I639" s="7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7" t="str">
        <f t="shared" si="37"/>
        <v>theater</v>
      </c>
      <c r="R639" s="7" t="str">
        <f t="shared" si="38"/>
        <v>plays</v>
      </c>
    </row>
    <row r="640" spans="1:18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</v>
      </c>
      <c r="G640" t="s">
        <v>14</v>
      </c>
      <c r="H640">
        <v>94</v>
      </c>
      <c r="I640" s="7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7" t="str">
        <f t="shared" si="37"/>
        <v>theater</v>
      </c>
      <c r="R640" s="7" t="str">
        <f t="shared" si="38"/>
        <v>plays</v>
      </c>
    </row>
    <row r="641" spans="1:18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</v>
      </c>
      <c r="G641" t="s">
        <v>47</v>
      </c>
      <c r="H641">
        <v>45</v>
      </c>
      <c r="I641" s="7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7" t="str">
        <f t="shared" si="37"/>
        <v>film &amp; video</v>
      </c>
      <c r="R641" s="7" t="str">
        <f t="shared" si="38"/>
        <v>drama</v>
      </c>
    </row>
    <row r="642" spans="1:18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17</v>
      </c>
      <c r="G642" t="s">
        <v>14</v>
      </c>
      <c r="H642">
        <v>257</v>
      </c>
      <c r="I642" s="7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7" t="str">
        <f t="shared" si="37"/>
        <v>theater</v>
      </c>
      <c r="R642" s="7" t="str">
        <f t="shared" si="38"/>
        <v>plays</v>
      </c>
    </row>
    <row r="643" spans="1:18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ROUND(((E643/D643)*100),0)</f>
        <v>120</v>
      </c>
      <c r="G643" t="s">
        <v>20</v>
      </c>
      <c r="H643">
        <v>194</v>
      </c>
      <c r="I643" s="7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7" t="str">
        <f t="shared" ref="Q643:Q706" si="41">LEFT(P643,SEARCH("/",P643)-1)</f>
        <v>theater</v>
      </c>
      <c r="R643" s="7" t="str">
        <f t="shared" ref="R643:R706" si="42">RIGHT(P643,LEN(P643)-SEARCH("/",P643))</f>
        <v>plays</v>
      </c>
    </row>
    <row r="644" spans="1:18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</v>
      </c>
      <c r="G644" t="s">
        <v>20</v>
      </c>
      <c r="H644">
        <v>129</v>
      </c>
      <c r="I644" s="7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7" t="str">
        <f t="shared" si="41"/>
        <v>technology</v>
      </c>
      <c r="R644" s="7" t="str">
        <f t="shared" si="42"/>
        <v>wearables</v>
      </c>
    </row>
    <row r="645" spans="1:18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</v>
      </c>
      <c r="G645" t="s">
        <v>20</v>
      </c>
      <c r="H645">
        <v>375</v>
      </c>
      <c r="I645" s="7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7" t="str">
        <f t="shared" si="41"/>
        <v>theater</v>
      </c>
      <c r="R645" s="7" t="str">
        <f t="shared" si="42"/>
        <v>plays</v>
      </c>
    </row>
    <row r="646" spans="1:18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7" t="str">
        <f t="shared" si="41"/>
        <v>theater</v>
      </c>
      <c r="R646" s="7" t="str">
        <f t="shared" si="42"/>
        <v>plays</v>
      </c>
    </row>
    <row r="647" spans="1:18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93</v>
      </c>
      <c r="G647" t="s">
        <v>14</v>
      </c>
      <c r="H647">
        <v>4697</v>
      </c>
      <c r="I647" s="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7" t="str">
        <f t="shared" si="41"/>
        <v>music</v>
      </c>
      <c r="R647" s="7" t="str">
        <f t="shared" si="42"/>
        <v>rock</v>
      </c>
    </row>
    <row r="648" spans="1:18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89</v>
      </c>
      <c r="G648" t="s">
        <v>14</v>
      </c>
      <c r="H648">
        <v>2915</v>
      </c>
      <c r="I648" s="7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7" t="str">
        <f t="shared" si="41"/>
        <v>games</v>
      </c>
      <c r="R648" s="7" t="str">
        <f t="shared" si="42"/>
        <v>video games</v>
      </c>
    </row>
    <row r="649" spans="1:18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7" t="str">
        <f t="shared" si="41"/>
        <v>publishing</v>
      </c>
      <c r="R649" s="7" t="str">
        <f t="shared" si="42"/>
        <v>translations</v>
      </c>
    </row>
    <row r="650" spans="1:18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</v>
      </c>
      <c r="G650" t="s">
        <v>74</v>
      </c>
      <c r="H650">
        <v>723</v>
      </c>
      <c r="I650" s="7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7" t="str">
        <f t="shared" si="41"/>
        <v>food</v>
      </c>
      <c r="R650" s="7" t="str">
        <f t="shared" si="42"/>
        <v>food trucks</v>
      </c>
    </row>
    <row r="651" spans="1:18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</v>
      </c>
      <c r="G651" t="s">
        <v>14</v>
      </c>
      <c r="H651">
        <v>602</v>
      </c>
      <c r="I651" s="7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7" t="str">
        <f t="shared" si="41"/>
        <v>theater</v>
      </c>
      <c r="R651" s="7" t="str">
        <f t="shared" si="42"/>
        <v>plays</v>
      </c>
    </row>
    <row r="652" spans="1:18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7" t="str">
        <f t="shared" si="41"/>
        <v>music</v>
      </c>
      <c r="R652" s="7" t="str">
        <f t="shared" si="42"/>
        <v>jazz</v>
      </c>
    </row>
    <row r="653" spans="1:18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</v>
      </c>
      <c r="G653" t="s">
        <v>14</v>
      </c>
      <c r="H653">
        <v>3868</v>
      </c>
      <c r="I653" s="7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7" t="str">
        <f t="shared" si="41"/>
        <v>film &amp; video</v>
      </c>
      <c r="R653" s="7" t="str">
        <f t="shared" si="42"/>
        <v>shorts</v>
      </c>
    </row>
    <row r="654" spans="1:18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127</v>
      </c>
      <c r="G654" t="s">
        <v>20</v>
      </c>
      <c r="H654">
        <v>409</v>
      </c>
      <c r="I654" s="7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7" t="str">
        <f t="shared" si="41"/>
        <v>technology</v>
      </c>
      <c r="R654" s="7" t="str">
        <f t="shared" si="42"/>
        <v>web</v>
      </c>
    </row>
    <row r="655" spans="1:18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2339</v>
      </c>
      <c r="G655" t="s">
        <v>20</v>
      </c>
      <c r="H655">
        <v>234</v>
      </c>
      <c r="I655" s="7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7" t="str">
        <f t="shared" si="41"/>
        <v>technology</v>
      </c>
      <c r="R655" s="7" t="str">
        <f t="shared" si="42"/>
        <v>web</v>
      </c>
    </row>
    <row r="656" spans="1:18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</v>
      </c>
      <c r="G656" t="s">
        <v>20</v>
      </c>
      <c r="H656">
        <v>3016</v>
      </c>
      <c r="I656" s="7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7" t="str">
        <f t="shared" si="41"/>
        <v>music</v>
      </c>
      <c r="R656" s="7" t="str">
        <f t="shared" si="42"/>
        <v>metal</v>
      </c>
    </row>
    <row r="657" spans="1:18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</v>
      </c>
      <c r="G657" t="s">
        <v>20</v>
      </c>
      <c r="H657">
        <v>264</v>
      </c>
      <c r="I657" s="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7" t="str">
        <f t="shared" si="41"/>
        <v>photography</v>
      </c>
      <c r="R657" s="7" t="str">
        <f t="shared" si="42"/>
        <v>photography books</v>
      </c>
    </row>
    <row r="658" spans="1:18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</v>
      </c>
      <c r="G658" t="s">
        <v>14</v>
      </c>
      <c r="H658">
        <v>504</v>
      </c>
      <c r="I658" s="7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7" t="str">
        <f t="shared" si="41"/>
        <v>food</v>
      </c>
      <c r="R658" s="7" t="str">
        <f t="shared" si="42"/>
        <v>food trucks</v>
      </c>
    </row>
    <row r="659" spans="1:18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</v>
      </c>
      <c r="G659" t="s">
        <v>14</v>
      </c>
      <c r="H659">
        <v>14</v>
      </c>
      <c r="I659" s="7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7" t="str">
        <f t="shared" si="41"/>
        <v>film &amp; video</v>
      </c>
      <c r="R659" s="7" t="str">
        <f t="shared" si="42"/>
        <v>science fiction</v>
      </c>
    </row>
    <row r="660" spans="1:18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</v>
      </c>
      <c r="G660" t="s">
        <v>74</v>
      </c>
      <c r="H660">
        <v>390</v>
      </c>
      <c r="I660" s="7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7" t="str">
        <f t="shared" si="41"/>
        <v>music</v>
      </c>
      <c r="R660" s="7" t="str">
        <f t="shared" si="42"/>
        <v>rock</v>
      </c>
    </row>
    <row r="661" spans="1:18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</v>
      </c>
      <c r="G661" t="s">
        <v>14</v>
      </c>
      <c r="H661">
        <v>750</v>
      </c>
      <c r="I661" s="7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7" t="str">
        <f t="shared" si="41"/>
        <v>film &amp; video</v>
      </c>
      <c r="R661" s="7" t="str">
        <f t="shared" si="42"/>
        <v>documentary</v>
      </c>
    </row>
    <row r="662" spans="1:18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82</v>
      </c>
      <c r="G662" t="s">
        <v>14</v>
      </c>
      <c r="H662">
        <v>77</v>
      </c>
      <c r="I662" s="7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7" t="str">
        <f t="shared" si="41"/>
        <v>theater</v>
      </c>
      <c r="R662" s="7" t="str">
        <f t="shared" si="42"/>
        <v>plays</v>
      </c>
    </row>
    <row r="663" spans="1:18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</v>
      </c>
      <c r="G663" t="s">
        <v>14</v>
      </c>
      <c r="H663">
        <v>752</v>
      </c>
      <c r="I663" s="7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7" t="str">
        <f t="shared" si="41"/>
        <v>music</v>
      </c>
      <c r="R663" s="7" t="str">
        <f t="shared" si="42"/>
        <v>jazz</v>
      </c>
    </row>
    <row r="664" spans="1:18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98</v>
      </c>
      <c r="G664" t="s">
        <v>14</v>
      </c>
      <c r="H664">
        <v>131</v>
      </c>
      <c r="I664" s="7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7" t="str">
        <f t="shared" si="41"/>
        <v>theater</v>
      </c>
      <c r="R664" s="7" t="str">
        <f t="shared" si="42"/>
        <v>plays</v>
      </c>
    </row>
    <row r="665" spans="1:18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</v>
      </c>
      <c r="G665" t="s">
        <v>14</v>
      </c>
      <c r="H665">
        <v>87</v>
      </c>
      <c r="I665" s="7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7" t="str">
        <f t="shared" si="41"/>
        <v>theater</v>
      </c>
      <c r="R665" s="7" t="str">
        <f t="shared" si="42"/>
        <v>plays</v>
      </c>
    </row>
    <row r="666" spans="1:18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</v>
      </c>
      <c r="G666" t="s">
        <v>14</v>
      </c>
      <c r="H666">
        <v>1063</v>
      </c>
      <c r="I666" s="7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7" t="str">
        <f t="shared" si="41"/>
        <v>music</v>
      </c>
      <c r="R666" s="7" t="str">
        <f t="shared" si="42"/>
        <v>jazz</v>
      </c>
    </row>
    <row r="667" spans="1:18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240</v>
      </c>
      <c r="G667" t="s">
        <v>20</v>
      </c>
      <c r="H667">
        <v>272</v>
      </c>
      <c r="I667" s="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7" t="str">
        <f t="shared" si="41"/>
        <v>film &amp; video</v>
      </c>
      <c r="R667" s="7" t="str">
        <f t="shared" si="42"/>
        <v>documentary</v>
      </c>
    </row>
    <row r="668" spans="1:18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7" t="str">
        <f t="shared" si="41"/>
        <v>theater</v>
      </c>
      <c r="R668" s="7" t="str">
        <f t="shared" si="42"/>
        <v>plays</v>
      </c>
    </row>
    <row r="669" spans="1:18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</v>
      </c>
      <c r="G669" t="s">
        <v>20</v>
      </c>
      <c r="H669">
        <v>419</v>
      </c>
      <c r="I669" s="7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7" t="str">
        <f t="shared" si="41"/>
        <v>journalism</v>
      </c>
      <c r="R669" s="7" t="str">
        <f t="shared" si="42"/>
        <v>audio</v>
      </c>
    </row>
    <row r="670" spans="1:18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</v>
      </c>
      <c r="G670" t="s">
        <v>14</v>
      </c>
      <c r="H670">
        <v>76</v>
      </c>
      <c r="I670" s="7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7" t="str">
        <f t="shared" si="41"/>
        <v>theater</v>
      </c>
      <c r="R670" s="7" t="str">
        <f t="shared" si="42"/>
        <v>plays</v>
      </c>
    </row>
    <row r="671" spans="1:18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359</v>
      </c>
      <c r="G671" t="s">
        <v>20</v>
      </c>
      <c r="H671">
        <v>1621</v>
      </c>
      <c r="I671" s="7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7" t="str">
        <f t="shared" si="41"/>
        <v>theater</v>
      </c>
      <c r="R671" s="7" t="str">
        <f t="shared" si="42"/>
        <v>plays</v>
      </c>
    </row>
    <row r="672" spans="1:18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469</v>
      </c>
      <c r="G672" t="s">
        <v>20</v>
      </c>
      <c r="H672">
        <v>1101</v>
      </c>
      <c r="I672" s="7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7" t="str">
        <f t="shared" si="41"/>
        <v>music</v>
      </c>
      <c r="R672" s="7" t="str">
        <f t="shared" si="42"/>
        <v>indie rock</v>
      </c>
    </row>
    <row r="673" spans="1:18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</v>
      </c>
      <c r="G673" t="s">
        <v>20</v>
      </c>
      <c r="H673">
        <v>1073</v>
      </c>
      <c r="I673" s="7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7" t="str">
        <f t="shared" si="41"/>
        <v>theater</v>
      </c>
      <c r="R673" s="7" t="str">
        <f t="shared" si="42"/>
        <v>plays</v>
      </c>
    </row>
    <row r="674" spans="1:18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56</v>
      </c>
      <c r="G674" t="s">
        <v>14</v>
      </c>
      <c r="H674">
        <v>4428</v>
      </c>
      <c r="I674" s="7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7" t="str">
        <f t="shared" si="41"/>
        <v>theater</v>
      </c>
      <c r="R674" s="7" t="str">
        <f t="shared" si="42"/>
        <v>plays</v>
      </c>
    </row>
    <row r="675" spans="1:18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44</v>
      </c>
      <c r="G675" t="s">
        <v>14</v>
      </c>
      <c r="H675">
        <v>58</v>
      </c>
      <c r="I675" s="7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7" t="str">
        <f t="shared" si="41"/>
        <v>music</v>
      </c>
      <c r="R675" s="7" t="str">
        <f t="shared" si="42"/>
        <v>indie rock</v>
      </c>
    </row>
    <row r="676" spans="1:18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34</v>
      </c>
      <c r="G676" t="s">
        <v>74</v>
      </c>
      <c r="H676">
        <v>1218</v>
      </c>
      <c r="I676" s="7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7" t="str">
        <f t="shared" si="41"/>
        <v>photography</v>
      </c>
      <c r="R676" s="7" t="str">
        <f t="shared" si="42"/>
        <v>photography books</v>
      </c>
    </row>
    <row r="677" spans="1:18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123</v>
      </c>
      <c r="G677" t="s">
        <v>20</v>
      </c>
      <c r="H677">
        <v>331</v>
      </c>
      <c r="I677" s="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7" t="str">
        <f t="shared" si="41"/>
        <v>journalism</v>
      </c>
      <c r="R677" s="7" t="str">
        <f t="shared" si="42"/>
        <v>audio</v>
      </c>
    </row>
    <row r="678" spans="1:18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190</v>
      </c>
      <c r="G678" t="s">
        <v>20</v>
      </c>
      <c r="H678">
        <v>1170</v>
      </c>
      <c r="I678" s="7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7" t="str">
        <f t="shared" si="41"/>
        <v>photography</v>
      </c>
      <c r="R678" s="7" t="str">
        <f t="shared" si="42"/>
        <v>photography books</v>
      </c>
    </row>
    <row r="679" spans="1:18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84</v>
      </c>
      <c r="G679" t="s">
        <v>14</v>
      </c>
      <c r="H679">
        <v>111</v>
      </c>
      <c r="I679" s="7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7" t="str">
        <f t="shared" si="41"/>
        <v>publishing</v>
      </c>
      <c r="R679" s="7" t="str">
        <f t="shared" si="42"/>
        <v>fiction</v>
      </c>
    </row>
    <row r="680" spans="1:18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18</v>
      </c>
      <c r="G680" t="s">
        <v>74</v>
      </c>
      <c r="H680">
        <v>215</v>
      </c>
      <c r="I680" s="7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7" t="str">
        <f t="shared" si="41"/>
        <v>film &amp; video</v>
      </c>
      <c r="R680" s="7" t="str">
        <f t="shared" si="42"/>
        <v>drama</v>
      </c>
    </row>
    <row r="681" spans="1:18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1037</v>
      </c>
      <c r="G681" t="s">
        <v>20</v>
      </c>
      <c r="H681">
        <v>363</v>
      </c>
      <c r="I681" s="7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7" t="str">
        <f t="shared" si="41"/>
        <v>food</v>
      </c>
      <c r="R681" s="7" t="str">
        <f t="shared" si="42"/>
        <v>food trucks</v>
      </c>
    </row>
    <row r="682" spans="1:18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</v>
      </c>
      <c r="G682" t="s">
        <v>14</v>
      </c>
      <c r="H682">
        <v>2955</v>
      </c>
      <c r="I682" s="7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7" t="str">
        <f t="shared" si="41"/>
        <v>games</v>
      </c>
      <c r="R682" s="7" t="str">
        <f t="shared" si="42"/>
        <v>mobile games</v>
      </c>
    </row>
    <row r="683" spans="1:18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</v>
      </c>
      <c r="G683" t="s">
        <v>14</v>
      </c>
      <c r="H683">
        <v>1657</v>
      </c>
      <c r="I683" s="7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7" t="str">
        <f t="shared" si="41"/>
        <v>theater</v>
      </c>
      <c r="R683" s="7" t="str">
        <f t="shared" si="42"/>
        <v>plays</v>
      </c>
    </row>
    <row r="684" spans="1:18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</v>
      </c>
      <c r="G684" t="s">
        <v>20</v>
      </c>
      <c r="H684">
        <v>103</v>
      </c>
      <c r="I684" s="7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7" t="str">
        <f t="shared" si="41"/>
        <v>theater</v>
      </c>
      <c r="R684" s="7" t="str">
        <f t="shared" si="42"/>
        <v>plays</v>
      </c>
    </row>
    <row r="685" spans="1:18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</v>
      </c>
      <c r="G685" t="s">
        <v>20</v>
      </c>
      <c r="H685">
        <v>147</v>
      </c>
      <c r="I685" s="7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7" t="str">
        <f t="shared" si="41"/>
        <v>theater</v>
      </c>
      <c r="R685" s="7" t="str">
        <f t="shared" si="42"/>
        <v>plays</v>
      </c>
    </row>
    <row r="686" spans="1:18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543</v>
      </c>
      <c r="G686" t="s">
        <v>20</v>
      </c>
      <c r="H686">
        <v>110</v>
      </c>
      <c r="I686" s="7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7" t="str">
        <f t="shared" si="41"/>
        <v>publishing</v>
      </c>
      <c r="R686" s="7" t="str">
        <f t="shared" si="42"/>
        <v>nonfiction</v>
      </c>
    </row>
    <row r="687" spans="1:18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68</v>
      </c>
      <c r="G687" t="s">
        <v>14</v>
      </c>
      <c r="H687">
        <v>926</v>
      </c>
      <c r="I687" s="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7" t="str">
        <f t="shared" si="41"/>
        <v>theater</v>
      </c>
      <c r="R687" s="7" t="str">
        <f t="shared" si="42"/>
        <v>plays</v>
      </c>
    </row>
    <row r="688" spans="1:18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192</v>
      </c>
      <c r="G688" t="s">
        <v>20</v>
      </c>
      <c r="H688">
        <v>134</v>
      </c>
      <c r="I688" s="7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7" t="str">
        <f t="shared" si="41"/>
        <v>technology</v>
      </c>
      <c r="R688" s="7" t="str">
        <f t="shared" si="42"/>
        <v>wearables</v>
      </c>
    </row>
    <row r="689" spans="1:18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7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7" t="str">
        <f t="shared" si="41"/>
        <v>theater</v>
      </c>
      <c r="R689" s="7" t="str">
        <f t="shared" si="42"/>
        <v>plays</v>
      </c>
    </row>
    <row r="690" spans="1:18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</v>
      </c>
      <c r="G690" t="s">
        <v>20</v>
      </c>
      <c r="H690">
        <v>175</v>
      </c>
      <c r="I690" s="7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7" t="str">
        <f t="shared" si="41"/>
        <v>film &amp; video</v>
      </c>
      <c r="R690" s="7" t="str">
        <f t="shared" si="42"/>
        <v>television</v>
      </c>
    </row>
    <row r="691" spans="1:18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101</v>
      </c>
      <c r="G691" t="s">
        <v>20</v>
      </c>
      <c r="H691">
        <v>69</v>
      </c>
      <c r="I691" s="7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7" t="str">
        <f t="shared" si="41"/>
        <v>technology</v>
      </c>
      <c r="R691" s="7" t="str">
        <f t="shared" si="42"/>
        <v>web</v>
      </c>
    </row>
    <row r="692" spans="1:18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227</v>
      </c>
      <c r="G692" t="s">
        <v>20</v>
      </c>
      <c r="H692">
        <v>190</v>
      </c>
      <c r="I692" s="7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7" t="str">
        <f t="shared" si="41"/>
        <v>film &amp; video</v>
      </c>
      <c r="R692" s="7" t="str">
        <f t="shared" si="42"/>
        <v>documentary</v>
      </c>
    </row>
    <row r="693" spans="1:18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</v>
      </c>
      <c r="G693" t="s">
        <v>20</v>
      </c>
      <c r="H693">
        <v>237</v>
      </c>
      <c r="I693" s="7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7" t="str">
        <f t="shared" si="41"/>
        <v>film &amp; video</v>
      </c>
      <c r="R693" s="7" t="str">
        <f t="shared" si="42"/>
        <v>documentary</v>
      </c>
    </row>
    <row r="694" spans="1:18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91</v>
      </c>
      <c r="G694" t="s">
        <v>14</v>
      </c>
      <c r="H694">
        <v>77</v>
      </c>
      <c r="I694" s="7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7" t="str">
        <f t="shared" si="41"/>
        <v>music</v>
      </c>
      <c r="R694" s="7" t="str">
        <f t="shared" si="42"/>
        <v>rock</v>
      </c>
    </row>
    <row r="695" spans="1:18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64</v>
      </c>
      <c r="G695" t="s">
        <v>14</v>
      </c>
      <c r="H695">
        <v>1748</v>
      </c>
      <c r="I695" s="7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7" t="str">
        <f t="shared" si="41"/>
        <v>theater</v>
      </c>
      <c r="R695" s="7" t="str">
        <f t="shared" si="42"/>
        <v>plays</v>
      </c>
    </row>
    <row r="696" spans="1:18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</v>
      </c>
      <c r="G696" t="s">
        <v>14</v>
      </c>
      <c r="H696">
        <v>79</v>
      </c>
      <c r="I696" s="7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7" t="str">
        <f t="shared" si="41"/>
        <v>theater</v>
      </c>
      <c r="R696" s="7" t="str">
        <f t="shared" si="42"/>
        <v>plays</v>
      </c>
    </row>
    <row r="697" spans="1:18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134</v>
      </c>
      <c r="G697" t="s">
        <v>20</v>
      </c>
      <c r="H697">
        <v>196</v>
      </c>
      <c r="I697" s="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7" t="str">
        <f t="shared" si="41"/>
        <v>music</v>
      </c>
      <c r="R697" s="7" t="str">
        <f t="shared" si="42"/>
        <v>rock</v>
      </c>
    </row>
    <row r="698" spans="1:18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</v>
      </c>
      <c r="G698" t="s">
        <v>14</v>
      </c>
      <c r="H698">
        <v>889</v>
      </c>
      <c r="I698" s="7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7" t="str">
        <f t="shared" si="41"/>
        <v>theater</v>
      </c>
      <c r="R698" s="7" t="str">
        <f t="shared" si="42"/>
        <v>plays</v>
      </c>
    </row>
    <row r="699" spans="1:18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153</v>
      </c>
      <c r="G699" t="s">
        <v>20</v>
      </c>
      <c r="H699">
        <v>7295</v>
      </c>
      <c r="I699" s="7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7" t="str">
        <f t="shared" si="41"/>
        <v>music</v>
      </c>
      <c r="R699" s="7" t="str">
        <f t="shared" si="42"/>
        <v>electric music</v>
      </c>
    </row>
    <row r="700" spans="1:18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447</v>
      </c>
      <c r="G700" t="s">
        <v>20</v>
      </c>
      <c r="H700">
        <v>2893</v>
      </c>
      <c r="I700" s="7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7" t="str">
        <f t="shared" si="41"/>
        <v>technology</v>
      </c>
      <c r="R700" s="7" t="str">
        <f t="shared" si="42"/>
        <v>wearables</v>
      </c>
    </row>
    <row r="701" spans="1:18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</v>
      </c>
      <c r="G701" t="s">
        <v>14</v>
      </c>
      <c r="H701">
        <v>56</v>
      </c>
      <c r="I701" s="7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7" t="str">
        <f t="shared" si="41"/>
        <v>film &amp; video</v>
      </c>
      <c r="R701" s="7" t="str">
        <f t="shared" si="42"/>
        <v>drama</v>
      </c>
    </row>
    <row r="702" spans="1:18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7" t="str">
        <f t="shared" si="41"/>
        <v>technology</v>
      </c>
      <c r="R702" s="7" t="str">
        <f t="shared" si="42"/>
        <v>wearables</v>
      </c>
    </row>
    <row r="703" spans="1:18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</v>
      </c>
      <c r="G703" t="s">
        <v>20</v>
      </c>
      <c r="H703">
        <v>820</v>
      </c>
      <c r="I703" s="7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7" t="str">
        <f t="shared" si="41"/>
        <v>theater</v>
      </c>
      <c r="R703" s="7" t="str">
        <f t="shared" si="42"/>
        <v>plays</v>
      </c>
    </row>
    <row r="704" spans="1:18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</v>
      </c>
      <c r="G704" t="s">
        <v>14</v>
      </c>
      <c r="H704">
        <v>83</v>
      </c>
      <c r="I704" s="7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7" t="str">
        <f t="shared" si="41"/>
        <v>technology</v>
      </c>
      <c r="R704" s="7" t="str">
        <f t="shared" si="42"/>
        <v>wearables</v>
      </c>
    </row>
    <row r="705" spans="1:18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312</v>
      </c>
      <c r="G705" t="s">
        <v>20</v>
      </c>
      <c r="H705">
        <v>2038</v>
      </c>
      <c r="I705" s="7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7" t="str">
        <f t="shared" si="41"/>
        <v>publishing</v>
      </c>
      <c r="R705" s="7" t="str">
        <f t="shared" si="42"/>
        <v>translations</v>
      </c>
    </row>
    <row r="706" spans="1:18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123</v>
      </c>
      <c r="G706" t="s">
        <v>20</v>
      </c>
      <c r="H706">
        <v>116</v>
      </c>
      <c r="I706" s="7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7" t="str">
        <f t="shared" si="41"/>
        <v>film &amp; video</v>
      </c>
      <c r="R706" s="7" t="str">
        <f t="shared" si="42"/>
        <v>animation</v>
      </c>
    </row>
    <row r="707" spans="1:18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ROUND(((E707/D707)*100),0)</f>
        <v>99</v>
      </c>
      <c r="G707" t="s">
        <v>14</v>
      </c>
      <c r="H707">
        <v>2025</v>
      </c>
      <c r="I707" s="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7" t="str">
        <f t="shared" ref="Q707:Q770" si="45">LEFT(P707,SEARCH("/",P707)-1)</f>
        <v>publishing</v>
      </c>
      <c r="R707" s="7" t="str">
        <f t="shared" ref="R707:R770" si="46">RIGHT(P707,LEN(P707)-SEARCH("/",P707))</f>
        <v>nonfiction</v>
      </c>
    </row>
    <row r="708" spans="1:18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128</v>
      </c>
      <c r="G708" t="s">
        <v>20</v>
      </c>
      <c r="H708">
        <v>1345</v>
      </c>
      <c r="I708" s="7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7" t="str">
        <f t="shared" si="45"/>
        <v>technology</v>
      </c>
      <c r="R708" s="7" t="str">
        <f t="shared" si="46"/>
        <v>web</v>
      </c>
    </row>
    <row r="709" spans="1:18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159</v>
      </c>
      <c r="G709" t="s">
        <v>20</v>
      </c>
      <c r="H709">
        <v>168</v>
      </c>
      <c r="I709" s="7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7" t="str">
        <f t="shared" si="45"/>
        <v>film &amp; video</v>
      </c>
      <c r="R709" s="7" t="str">
        <f t="shared" si="46"/>
        <v>drama</v>
      </c>
    </row>
    <row r="710" spans="1:18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</v>
      </c>
      <c r="G710" t="s">
        <v>20</v>
      </c>
      <c r="H710">
        <v>137</v>
      </c>
      <c r="I710" s="7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7" t="str">
        <f t="shared" si="45"/>
        <v>theater</v>
      </c>
      <c r="R710" s="7" t="str">
        <f t="shared" si="46"/>
        <v>plays</v>
      </c>
    </row>
    <row r="711" spans="1:18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</v>
      </c>
      <c r="G711" t="s">
        <v>20</v>
      </c>
      <c r="H711">
        <v>186</v>
      </c>
      <c r="I711" s="7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7" t="str">
        <f t="shared" si="45"/>
        <v>theater</v>
      </c>
      <c r="R711" s="7" t="str">
        <f t="shared" si="46"/>
        <v>plays</v>
      </c>
    </row>
    <row r="712" spans="1:18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148</v>
      </c>
      <c r="G712" t="s">
        <v>20</v>
      </c>
      <c r="H712">
        <v>125</v>
      </c>
      <c r="I712" s="7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7" t="str">
        <f t="shared" si="45"/>
        <v>theater</v>
      </c>
      <c r="R712" s="7" t="str">
        <f t="shared" si="46"/>
        <v>plays</v>
      </c>
    </row>
    <row r="713" spans="1:18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7" t="str">
        <f t="shared" si="45"/>
        <v>theater</v>
      </c>
      <c r="R713" s="7" t="str">
        <f t="shared" si="46"/>
        <v>plays</v>
      </c>
    </row>
    <row r="714" spans="1:18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1841</v>
      </c>
      <c r="G714" t="s">
        <v>20</v>
      </c>
      <c r="H714">
        <v>202</v>
      </c>
      <c r="I714" s="7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7" t="str">
        <f t="shared" si="45"/>
        <v>theater</v>
      </c>
      <c r="R714" s="7" t="str">
        <f t="shared" si="46"/>
        <v>plays</v>
      </c>
    </row>
    <row r="715" spans="1:18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162</v>
      </c>
      <c r="G715" t="s">
        <v>20</v>
      </c>
      <c r="H715">
        <v>103</v>
      </c>
      <c r="I715" s="7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7" t="str">
        <f t="shared" si="45"/>
        <v>publishing</v>
      </c>
      <c r="R715" s="7" t="str">
        <f t="shared" si="46"/>
        <v>radio &amp; podcasts</v>
      </c>
    </row>
    <row r="716" spans="1:18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473</v>
      </c>
      <c r="G716" t="s">
        <v>20</v>
      </c>
      <c r="H716">
        <v>1785</v>
      </c>
      <c r="I716" s="7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7" t="str">
        <f t="shared" si="45"/>
        <v>music</v>
      </c>
      <c r="R716" s="7" t="str">
        <f t="shared" si="46"/>
        <v>rock</v>
      </c>
    </row>
    <row r="717" spans="1:18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</v>
      </c>
      <c r="G717" t="s">
        <v>14</v>
      </c>
      <c r="H717">
        <v>656</v>
      </c>
      <c r="I717" s="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7" t="str">
        <f t="shared" si="45"/>
        <v>games</v>
      </c>
      <c r="R717" s="7" t="str">
        <f t="shared" si="46"/>
        <v>mobile games</v>
      </c>
    </row>
    <row r="718" spans="1:18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518</v>
      </c>
      <c r="G718" t="s">
        <v>20</v>
      </c>
      <c r="H718">
        <v>157</v>
      </c>
      <c r="I718" s="7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7" t="str">
        <f t="shared" si="45"/>
        <v>theater</v>
      </c>
      <c r="R718" s="7" t="str">
        <f t="shared" si="46"/>
        <v>plays</v>
      </c>
    </row>
    <row r="719" spans="1:18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248</v>
      </c>
      <c r="G719" t="s">
        <v>20</v>
      </c>
      <c r="H719">
        <v>555</v>
      </c>
      <c r="I719" s="7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7" t="str">
        <f t="shared" si="45"/>
        <v>film &amp; video</v>
      </c>
      <c r="R719" s="7" t="str">
        <f t="shared" si="46"/>
        <v>documentary</v>
      </c>
    </row>
    <row r="720" spans="1:18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</v>
      </c>
      <c r="G720" t="s">
        <v>20</v>
      </c>
      <c r="H720">
        <v>297</v>
      </c>
      <c r="I720" s="7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7" t="str">
        <f t="shared" si="45"/>
        <v>technology</v>
      </c>
      <c r="R720" s="7" t="str">
        <f t="shared" si="46"/>
        <v>wearables</v>
      </c>
    </row>
    <row r="721" spans="1:18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7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7" t="str">
        <f t="shared" si="45"/>
        <v>publishing</v>
      </c>
      <c r="R721" s="7" t="str">
        <f t="shared" si="46"/>
        <v>fiction</v>
      </c>
    </row>
    <row r="722" spans="1:18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</v>
      </c>
      <c r="G722" t="s">
        <v>74</v>
      </c>
      <c r="H722">
        <v>38</v>
      </c>
      <c r="I722" s="7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7" t="str">
        <f t="shared" si="45"/>
        <v>theater</v>
      </c>
      <c r="R722" s="7" t="str">
        <f t="shared" si="46"/>
        <v>plays</v>
      </c>
    </row>
    <row r="723" spans="1:18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</v>
      </c>
      <c r="G723" t="s">
        <v>74</v>
      </c>
      <c r="H723">
        <v>60</v>
      </c>
      <c r="I723" s="7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7" t="str">
        <f t="shared" si="45"/>
        <v>music</v>
      </c>
      <c r="R723" s="7" t="str">
        <f t="shared" si="46"/>
        <v>rock</v>
      </c>
    </row>
    <row r="724" spans="1:18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157</v>
      </c>
      <c r="G724" t="s">
        <v>20</v>
      </c>
      <c r="H724">
        <v>3036</v>
      </c>
      <c r="I724" s="7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7" t="str">
        <f t="shared" si="45"/>
        <v>film &amp; video</v>
      </c>
      <c r="R724" s="7" t="str">
        <f t="shared" si="46"/>
        <v>documentary</v>
      </c>
    </row>
    <row r="725" spans="1:18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</v>
      </c>
      <c r="G725" t="s">
        <v>20</v>
      </c>
      <c r="H725">
        <v>144</v>
      </c>
      <c r="I725" s="7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7" t="str">
        <f t="shared" si="45"/>
        <v>theater</v>
      </c>
      <c r="R725" s="7" t="str">
        <f t="shared" si="46"/>
        <v>plays</v>
      </c>
    </row>
    <row r="726" spans="1:18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</v>
      </c>
      <c r="G726" t="s">
        <v>20</v>
      </c>
      <c r="H726">
        <v>121</v>
      </c>
      <c r="I726" s="7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7" t="str">
        <f t="shared" si="45"/>
        <v>theater</v>
      </c>
      <c r="R726" s="7" t="str">
        <f t="shared" si="46"/>
        <v>plays</v>
      </c>
    </row>
    <row r="727" spans="1:18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</v>
      </c>
      <c r="G727" t="s">
        <v>14</v>
      </c>
      <c r="H727">
        <v>1596</v>
      </c>
      <c r="I727" s="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7" t="str">
        <f t="shared" si="45"/>
        <v>games</v>
      </c>
      <c r="R727" s="7" t="str">
        <f t="shared" si="46"/>
        <v>mobile games</v>
      </c>
    </row>
    <row r="728" spans="1:18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89</v>
      </c>
      <c r="G728" t="s">
        <v>74</v>
      </c>
      <c r="H728">
        <v>524</v>
      </c>
      <c r="I728" s="7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7" t="str">
        <f t="shared" si="45"/>
        <v>theater</v>
      </c>
      <c r="R728" s="7" t="str">
        <f t="shared" si="46"/>
        <v>plays</v>
      </c>
    </row>
    <row r="729" spans="1:18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7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7" t="str">
        <f t="shared" si="45"/>
        <v>technology</v>
      </c>
      <c r="R729" s="7" t="str">
        <f t="shared" si="46"/>
        <v>web</v>
      </c>
    </row>
    <row r="730" spans="1:18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18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7" t="str">
        <f t="shared" si="45"/>
        <v>theater</v>
      </c>
      <c r="R730" s="7" t="str">
        <f t="shared" si="46"/>
        <v>plays</v>
      </c>
    </row>
    <row r="731" spans="1:18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186</v>
      </c>
      <c r="G731" t="s">
        <v>20</v>
      </c>
      <c r="H731">
        <v>122</v>
      </c>
      <c r="I731" s="7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7" t="str">
        <f t="shared" si="45"/>
        <v>film &amp; video</v>
      </c>
      <c r="R731" s="7" t="str">
        <f t="shared" si="46"/>
        <v>drama</v>
      </c>
    </row>
    <row r="732" spans="1:18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413</v>
      </c>
      <c r="G732" t="s">
        <v>20</v>
      </c>
      <c r="H732">
        <v>1071</v>
      </c>
      <c r="I732" s="7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7" t="str">
        <f t="shared" si="45"/>
        <v>technology</v>
      </c>
      <c r="R732" s="7" t="str">
        <f t="shared" si="46"/>
        <v>wearables</v>
      </c>
    </row>
    <row r="733" spans="1:18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</v>
      </c>
      <c r="G733" t="s">
        <v>74</v>
      </c>
      <c r="H733">
        <v>219</v>
      </c>
      <c r="I733" s="7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7" t="str">
        <f t="shared" si="45"/>
        <v>technology</v>
      </c>
      <c r="R733" s="7" t="str">
        <f t="shared" si="46"/>
        <v>web</v>
      </c>
    </row>
    <row r="734" spans="1:18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92</v>
      </c>
      <c r="G734" t="s">
        <v>14</v>
      </c>
      <c r="H734">
        <v>1121</v>
      </c>
      <c r="I734" s="7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7" t="str">
        <f t="shared" si="45"/>
        <v>music</v>
      </c>
      <c r="R734" s="7" t="str">
        <f t="shared" si="46"/>
        <v>rock</v>
      </c>
    </row>
    <row r="735" spans="1:18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</v>
      </c>
      <c r="G735" t="s">
        <v>20</v>
      </c>
      <c r="H735">
        <v>980</v>
      </c>
      <c r="I735" s="7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7" t="str">
        <f t="shared" si="45"/>
        <v>music</v>
      </c>
      <c r="R735" s="7" t="str">
        <f t="shared" si="46"/>
        <v>metal</v>
      </c>
    </row>
    <row r="736" spans="1:18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</v>
      </c>
      <c r="G736" t="s">
        <v>20</v>
      </c>
      <c r="H736">
        <v>536</v>
      </c>
      <c r="I736" s="7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7" t="str">
        <f t="shared" si="45"/>
        <v>theater</v>
      </c>
      <c r="R736" s="7" t="str">
        <f t="shared" si="46"/>
        <v>plays</v>
      </c>
    </row>
    <row r="737" spans="1:18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</v>
      </c>
      <c r="G737" t="s">
        <v>20</v>
      </c>
      <c r="H737">
        <v>1991</v>
      </c>
      <c r="I737" s="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7" t="str">
        <f t="shared" si="45"/>
        <v>photography</v>
      </c>
      <c r="R737" s="7" t="str">
        <f t="shared" si="46"/>
        <v>photography books</v>
      </c>
    </row>
    <row r="738" spans="1:18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33</v>
      </c>
      <c r="G738" t="s">
        <v>74</v>
      </c>
      <c r="H738">
        <v>29</v>
      </c>
      <c r="I738" s="7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7" t="str">
        <f t="shared" si="45"/>
        <v>publishing</v>
      </c>
      <c r="R738" s="7" t="str">
        <f t="shared" si="46"/>
        <v>nonfiction</v>
      </c>
    </row>
    <row r="739" spans="1:18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136</v>
      </c>
      <c r="G739" t="s">
        <v>20</v>
      </c>
      <c r="H739">
        <v>180</v>
      </c>
      <c r="I739" s="7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7" t="str">
        <f t="shared" si="45"/>
        <v>music</v>
      </c>
      <c r="R739" s="7" t="str">
        <f t="shared" si="46"/>
        <v>indie rock</v>
      </c>
    </row>
    <row r="740" spans="1:18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7" t="str">
        <f t="shared" si="45"/>
        <v>theater</v>
      </c>
      <c r="R740" s="7" t="str">
        <f t="shared" si="46"/>
        <v>plays</v>
      </c>
    </row>
    <row r="741" spans="1:18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7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7" t="str">
        <f t="shared" si="45"/>
        <v>music</v>
      </c>
      <c r="R741" s="7" t="str">
        <f t="shared" si="46"/>
        <v>indie rock</v>
      </c>
    </row>
    <row r="742" spans="1:18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7" t="str">
        <f t="shared" si="45"/>
        <v>theater</v>
      </c>
      <c r="R742" s="7" t="str">
        <f t="shared" si="46"/>
        <v>plays</v>
      </c>
    </row>
    <row r="743" spans="1:18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</v>
      </c>
      <c r="G743" t="s">
        <v>20</v>
      </c>
      <c r="H743">
        <v>130</v>
      </c>
      <c r="I743" s="7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7" t="str">
        <f t="shared" si="45"/>
        <v>theater</v>
      </c>
      <c r="R743" s="7" t="str">
        <f t="shared" si="46"/>
        <v>plays</v>
      </c>
    </row>
    <row r="744" spans="1:18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</v>
      </c>
      <c r="G744" t="s">
        <v>20</v>
      </c>
      <c r="H744">
        <v>122</v>
      </c>
      <c r="I744" s="7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7" t="str">
        <f t="shared" si="45"/>
        <v>music</v>
      </c>
      <c r="R744" s="7" t="str">
        <f t="shared" si="46"/>
        <v>electric music</v>
      </c>
    </row>
    <row r="745" spans="1:18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13</v>
      </c>
      <c r="G745" t="s">
        <v>14</v>
      </c>
      <c r="H745">
        <v>17</v>
      </c>
      <c r="I745" s="7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7" t="str">
        <f t="shared" si="45"/>
        <v>theater</v>
      </c>
      <c r="R745" s="7" t="str">
        <f t="shared" si="46"/>
        <v>plays</v>
      </c>
    </row>
    <row r="746" spans="1:18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7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7" t="str">
        <f t="shared" si="45"/>
        <v>theater</v>
      </c>
      <c r="R746" s="7" t="str">
        <f t="shared" si="46"/>
        <v>plays</v>
      </c>
    </row>
    <row r="747" spans="1:18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7" t="str">
        <f t="shared" si="45"/>
        <v>technology</v>
      </c>
      <c r="R747" s="7" t="str">
        <f t="shared" si="46"/>
        <v>wearables</v>
      </c>
    </row>
    <row r="748" spans="1:18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213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7" t="str">
        <f t="shared" si="45"/>
        <v>technology</v>
      </c>
      <c r="R748" s="7" t="str">
        <f t="shared" si="46"/>
        <v>web</v>
      </c>
    </row>
    <row r="749" spans="1:18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229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7" t="str">
        <f t="shared" si="45"/>
        <v>theater</v>
      </c>
      <c r="R749" s="7" t="str">
        <f t="shared" si="46"/>
        <v>plays</v>
      </c>
    </row>
    <row r="750" spans="1:18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35</v>
      </c>
      <c r="G750" t="s">
        <v>74</v>
      </c>
      <c r="H750">
        <v>614</v>
      </c>
      <c r="I750" s="7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7" t="str">
        <f t="shared" si="45"/>
        <v>film &amp; video</v>
      </c>
      <c r="R750" s="7" t="str">
        <f t="shared" si="46"/>
        <v>animation</v>
      </c>
    </row>
    <row r="751" spans="1:18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</v>
      </c>
      <c r="G751" t="s">
        <v>20</v>
      </c>
      <c r="H751">
        <v>366</v>
      </c>
      <c r="I751" s="7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7" t="str">
        <f t="shared" si="45"/>
        <v>technology</v>
      </c>
      <c r="R751" s="7" t="str">
        <f t="shared" si="46"/>
        <v>wearables</v>
      </c>
    </row>
    <row r="752" spans="1:18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7" t="str">
        <f t="shared" si="45"/>
        <v>music</v>
      </c>
      <c r="R752" s="7" t="str">
        <f t="shared" si="46"/>
        <v>electric music</v>
      </c>
    </row>
    <row r="753" spans="1:18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</v>
      </c>
      <c r="G753" t="s">
        <v>20</v>
      </c>
      <c r="H753">
        <v>270</v>
      </c>
      <c r="I753" s="7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7" t="str">
        <f t="shared" si="45"/>
        <v>publishing</v>
      </c>
      <c r="R753" s="7" t="str">
        <f t="shared" si="46"/>
        <v>nonfiction</v>
      </c>
    </row>
    <row r="754" spans="1:18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</v>
      </c>
      <c r="G754" t="s">
        <v>74</v>
      </c>
      <c r="H754">
        <v>114</v>
      </c>
      <c r="I754" s="7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7" t="str">
        <f t="shared" si="45"/>
        <v>theater</v>
      </c>
      <c r="R754" s="7" t="str">
        <f t="shared" si="46"/>
        <v>plays</v>
      </c>
    </row>
    <row r="755" spans="1:18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257</v>
      </c>
      <c r="G755" t="s">
        <v>20</v>
      </c>
      <c r="H755">
        <v>137</v>
      </c>
      <c r="I755" s="7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7" t="str">
        <f t="shared" si="45"/>
        <v>photography</v>
      </c>
      <c r="R755" s="7" t="str">
        <f t="shared" si="46"/>
        <v>photography books</v>
      </c>
    </row>
    <row r="756" spans="1:18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</v>
      </c>
      <c r="G756" t="s">
        <v>20</v>
      </c>
      <c r="H756">
        <v>3205</v>
      </c>
      <c r="I756" s="7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7" t="str">
        <f t="shared" si="45"/>
        <v>theater</v>
      </c>
      <c r="R756" s="7" t="str">
        <f t="shared" si="46"/>
        <v>plays</v>
      </c>
    </row>
    <row r="757" spans="1:18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167</v>
      </c>
      <c r="G757" t="s">
        <v>20</v>
      </c>
      <c r="H757">
        <v>288</v>
      </c>
      <c r="I757" s="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7" t="str">
        <f t="shared" si="45"/>
        <v>theater</v>
      </c>
      <c r="R757" s="7" t="str">
        <f t="shared" si="46"/>
        <v>plays</v>
      </c>
    </row>
    <row r="758" spans="1:18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</v>
      </c>
      <c r="G758" t="s">
        <v>20</v>
      </c>
      <c r="H758">
        <v>148</v>
      </c>
      <c r="I758" s="7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7" t="str">
        <f t="shared" si="45"/>
        <v>theater</v>
      </c>
      <c r="R758" s="7" t="str">
        <f t="shared" si="46"/>
        <v>plays</v>
      </c>
    </row>
    <row r="759" spans="1:18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407</v>
      </c>
      <c r="G759" t="s">
        <v>20</v>
      </c>
      <c r="H759">
        <v>114</v>
      </c>
      <c r="I759" s="7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7" t="str">
        <f t="shared" si="45"/>
        <v>film &amp; video</v>
      </c>
      <c r="R759" s="7" t="str">
        <f t="shared" si="46"/>
        <v>drama</v>
      </c>
    </row>
    <row r="760" spans="1:18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</v>
      </c>
      <c r="G760" t="s">
        <v>20</v>
      </c>
      <c r="H760">
        <v>1518</v>
      </c>
      <c r="I760" s="7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7" t="str">
        <f t="shared" si="45"/>
        <v>music</v>
      </c>
      <c r="R760" s="7" t="str">
        <f t="shared" si="46"/>
        <v>rock</v>
      </c>
    </row>
    <row r="761" spans="1:18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</v>
      </c>
      <c r="G761" t="s">
        <v>14</v>
      </c>
      <c r="H761">
        <v>1274</v>
      </c>
      <c r="I761" s="7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7" t="str">
        <f t="shared" si="45"/>
        <v>music</v>
      </c>
      <c r="R761" s="7" t="str">
        <f t="shared" si="46"/>
        <v>electric music</v>
      </c>
    </row>
    <row r="762" spans="1:18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</v>
      </c>
      <c r="G762" t="s">
        <v>14</v>
      </c>
      <c r="H762">
        <v>210</v>
      </c>
      <c r="I762" s="7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7" t="str">
        <f t="shared" si="45"/>
        <v>games</v>
      </c>
      <c r="R762" s="7" t="str">
        <f t="shared" si="46"/>
        <v>video games</v>
      </c>
    </row>
    <row r="763" spans="1:18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</v>
      </c>
      <c r="G763" t="s">
        <v>20</v>
      </c>
      <c r="H763">
        <v>166</v>
      </c>
      <c r="I763" s="7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7" t="str">
        <f t="shared" si="45"/>
        <v>music</v>
      </c>
      <c r="R763" s="7" t="str">
        <f t="shared" si="46"/>
        <v>rock</v>
      </c>
    </row>
    <row r="764" spans="1:18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7" t="str">
        <f t="shared" si="45"/>
        <v>music</v>
      </c>
      <c r="R764" s="7" t="str">
        <f t="shared" si="46"/>
        <v>jazz</v>
      </c>
    </row>
    <row r="765" spans="1:18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</v>
      </c>
      <c r="G765" t="s">
        <v>20</v>
      </c>
      <c r="H765">
        <v>235</v>
      </c>
      <c r="I765" s="7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7" t="str">
        <f t="shared" si="45"/>
        <v>theater</v>
      </c>
      <c r="R765" s="7" t="str">
        <f t="shared" si="46"/>
        <v>plays</v>
      </c>
    </row>
    <row r="766" spans="1:18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</v>
      </c>
      <c r="G766" t="s">
        <v>20</v>
      </c>
      <c r="H766">
        <v>148</v>
      </c>
      <c r="I766" s="7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7" t="str">
        <f t="shared" si="45"/>
        <v>music</v>
      </c>
      <c r="R766" s="7" t="str">
        <f t="shared" si="46"/>
        <v>rock</v>
      </c>
    </row>
    <row r="767" spans="1:18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</v>
      </c>
      <c r="G767" t="s">
        <v>20</v>
      </c>
      <c r="H767">
        <v>198</v>
      </c>
      <c r="I767" s="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7" t="str">
        <f t="shared" si="45"/>
        <v>music</v>
      </c>
      <c r="R767" s="7" t="str">
        <f t="shared" si="46"/>
        <v>indie rock</v>
      </c>
    </row>
    <row r="768" spans="1:18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</v>
      </c>
      <c r="G768" t="s">
        <v>14</v>
      </c>
      <c r="H768">
        <v>248</v>
      </c>
      <c r="I768" s="7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7" t="str">
        <f t="shared" si="45"/>
        <v>film &amp; video</v>
      </c>
      <c r="R768" s="7" t="str">
        <f t="shared" si="46"/>
        <v>science fiction</v>
      </c>
    </row>
    <row r="769" spans="1:18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57</v>
      </c>
      <c r="G769" t="s">
        <v>14</v>
      </c>
      <c r="H769">
        <v>513</v>
      </c>
      <c r="I769" s="7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7" t="str">
        <f t="shared" si="45"/>
        <v>publishing</v>
      </c>
      <c r="R769" s="7" t="str">
        <f t="shared" si="46"/>
        <v>translations</v>
      </c>
    </row>
    <row r="770" spans="1:18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7" t="str">
        <f t="shared" si="45"/>
        <v>theater</v>
      </c>
      <c r="R770" s="7" t="str">
        <f t="shared" si="46"/>
        <v>plays</v>
      </c>
    </row>
    <row r="771" spans="1:18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ROUND(((E771/D771)*100),0)</f>
        <v>87</v>
      </c>
      <c r="G771" t="s">
        <v>14</v>
      </c>
      <c r="H771">
        <v>3410</v>
      </c>
      <c r="I771" s="7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7" t="str">
        <f t="shared" ref="Q771:Q834" si="49">LEFT(P771,SEARCH("/",P771)-1)</f>
        <v>games</v>
      </c>
      <c r="R771" s="7" t="str">
        <f t="shared" ref="R771:R834" si="50">RIGHT(P771,LEN(P771)-SEARCH("/",P771))</f>
        <v>video games</v>
      </c>
    </row>
    <row r="772" spans="1:18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271</v>
      </c>
      <c r="G772" t="s">
        <v>20</v>
      </c>
      <c r="H772">
        <v>216</v>
      </c>
      <c r="I772" s="7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7" t="str">
        <f t="shared" si="49"/>
        <v>theater</v>
      </c>
      <c r="R772" s="7" t="str">
        <f t="shared" si="50"/>
        <v>plays</v>
      </c>
    </row>
    <row r="773" spans="1:18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7" t="str">
        <f t="shared" si="49"/>
        <v>theater</v>
      </c>
      <c r="R773" s="7" t="str">
        <f t="shared" si="50"/>
        <v>plays</v>
      </c>
    </row>
    <row r="774" spans="1:18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</v>
      </c>
      <c r="G774" t="s">
        <v>20</v>
      </c>
      <c r="H774">
        <v>5139</v>
      </c>
      <c r="I774" s="7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7" t="str">
        <f t="shared" si="49"/>
        <v>music</v>
      </c>
      <c r="R774" s="7" t="str">
        <f t="shared" si="50"/>
        <v>indie rock</v>
      </c>
    </row>
    <row r="775" spans="1:18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191</v>
      </c>
      <c r="G775" t="s">
        <v>20</v>
      </c>
      <c r="H775">
        <v>2353</v>
      </c>
      <c r="I775" s="7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7" t="str">
        <f t="shared" si="49"/>
        <v>theater</v>
      </c>
      <c r="R775" s="7" t="str">
        <f t="shared" si="50"/>
        <v>plays</v>
      </c>
    </row>
    <row r="776" spans="1:18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136</v>
      </c>
      <c r="G776" t="s">
        <v>20</v>
      </c>
      <c r="H776">
        <v>78</v>
      </c>
      <c r="I776" s="7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7" t="str">
        <f t="shared" si="49"/>
        <v>technology</v>
      </c>
      <c r="R776" s="7" t="str">
        <f t="shared" si="50"/>
        <v>web</v>
      </c>
    </row>
    <row r="777" spans="1:18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7" t="str">
        <f t="shared" si="49"/>
        <v>music</v>
      </c>
      <c r="R777" s="7" t="str">
        <f t="shared" si="50"/>
        <v>rock</v>
      </c>
    </row>
    <row r="778" spans="1:18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66</v>
      </c>
      <c r="G778" t="s">
        <v>14</v>
      </c>
      <c r="H778">
        <v>2201</v>
      </c>
      <c r="I778" s="7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7" t="str">
        <f t="shared" si="49"/>
        <v>theater</v>
      </c>
      <c r="R778" s="7" t="str">
        <f t="shared" si="50"/>
        <v>plays</v>
      </c>
    </row>
    <row r="779" spans="1:18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</v>
      </c>
      <c r="G779" t="s">
        <v>14</v>
      </c>
      <c r="H779">
        <v>676</v>
      </c>
      <c r="I779" s="7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7" t="str">
        <f t="shared" si="49"/>
        <v>theater</v>
      </c>
      <c r="R779" s="7" t="str">
        <f t="shared" si="50"/>
        <v>plays</v>
      </c>
    </row>
    <row r="780" spans="1:18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788</v>
      </c>
      <c r="G780" t="s">
        <v>20</v>
      </c>
      <c r="H780">
        <v>174</v>
      </c>
      <c r="I780" s="7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7" t="str">
        <f t="shared" si="49"/>
        <v>film &amp; video</v>
      </c>
      <c r="R780" s="7" t="str">
        <f t="shared" si="50"/>
        <v>animation</v>
      </c>
    </row>
    <row r="781" spans="1:18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</v>
      </c>
      <c r="G781" t="s">
        <v>14</v>
      </c>
      <c r="H781">
        <v>831</v>
      </c>
      <c r="I781" s="7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7" t="str">
        <f t="shared" si="49"/>
        <v>theater</v>
      </c>
      <c r="R781" s="7" t="str">
        <f t="shared" si="50"/>
        <v>plays</v>
      </c>
    </row>
    <row r="782" spans="1:18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</v>
      </c>
      <c r="G782" t="s">
        <v>20</v>
      </c>
      <c r="H782">
        <v>164</v>
      </c>
      <c r="I782" s="7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7" t="str">
        <f t="shared" si="49"/>
        <v>film &amp; video</v>
      </c>
      <c r="R782" s="7" t="str">
        <f t="shared" si="50"/>
        <v>drama</v>
      </c>
    </row>
    <row r="783" spans="1:18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51</v>
      </c>
      <c r="G783" t="s">
        <v>74</v>
      </c>
      <c r="H783">
        <v>56</v>
      </c>
      <c r="I783" s="7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7" t="str">
        <f t="shared" si="49"/>
        <v>theater</v>
      </c>
      <c r="R783" s="7" t="str">
        <f t="shared" si="50"/>
        <v>plays</v>
      </c>
    </row>
    <row r="784" spans="1:18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</v>
      </c>
      <c r="G784" t="s">
        <v>20</v>
      </c>
      <c r="H784">
        <v>161</v>
      </c>
      <c r="I784" s="7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7" t="str">
        <f t="shared" si="49"/>
        <v>film &amp; video</v>
      </c>
      <c r="R784" s="7" t="str">
        <f t="shared" si="50"/>
        <v>animation</v>
      </c>
    </row>
    <row r="785" spans="1:18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</v>
      </c>
      <c r="G785" t="s">
        <v>20</v>
      </c>
      <c r="H785">
        <v>138</v>
      </c>
      <c r="I785" s="7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7" t="str">
        <f t="shared" si="49"/>
        <v>music</v>
      </c>
      <c r="R785" s="7" t="str">
        <f t="shared" si="50"/>
        <v>rock</v>
      </c>
    </row>
    <row r="786" spans="1:18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</v>
      </c>
      <c r="G786" t="s">
        <v>20</v>
      </c>
      <c r="H786">
        <v>3308</v>
      </c>
      <c r="I786" s="7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7" t="str">
        <f t="shared" si="49"/>
        <v>technology</v>
      </c>
      <c r="R786" s="7" t="str">
        <f t="shared" si="50"/>
        <v>web</v>
      </c>
    </row>
    <row r="787" spans="1:18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</v>
      </c>
      <c r="G787" t="s">
        <v>20</v>
      </c>
      <c r="H787">
        <v>127</v>
      </c>
      <c r="I787" s="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7" t="str">
        <f t="shared" si="49"/>
        <v>film &amp; video</v>
      </c>
      <c r="R787" s="7" t="str">
        <f t="shared" si="50"/>
        <v>animation</v>
      </c>
    </row>
    <row r="788" spans="1:18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730</v>
      </c>
      <c r="G788" t="s">
        <v>20</v>
      </c>
      <c r="H788">
        <v>207</v>
      </c>
      <c r="I788" s="7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7" t="str">
        <f t="shared" si="49"/>
        <v>music</v>
      </c>
      <c r="R788" s="7" t="str">
        <f t="shared" si="50"/>
        <v>jazz</v>
      </c>
    </row>
    <row r="789" spans="1:18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100</v>
      </c>
      <c r="G789" t="s">
        <v>14</v>
      </c>
      <c r="H789">
        <v>859</v>
      </c>
      <c r="I789" s="7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7" t="str">
        <f t="shared" si="49"/>
        <v>music</v>
      </c>
      <c r="R789" s="7" t="str">
        <f t="shared" si="50"/>
        <v>rock</v>
      </c>
    </row>
    <row r="790" spans="1:18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</v>
      </c>
      <c r="G790" t="s">
        <v>47</v>
      </c>
      <c r="H790">
        <v>31</v>
      </c>
      <c r="I790" s="7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7" t="str">
        <f t="shared" si="49"/>
        <v>film &amp; video</v>
      </c>
      <c r="R790" s="7" t="str">
        <f t="shared" si="50"/>
        <v>animation</v>
      </c>
    </row>
    <row r="791" spans="1:18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</v>
      </c>
      <c r="G791" t="s">
        <v>14</v>
      </c>
      <c r="H791">
        <v>45</v>
      </c>
      <c r="I791" s="7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7" t="str">
        <f t="shared" si="49"/>
        <v>theater</v>
      </c>
      <c r="R791" s="7" t="str">
        <f t="shared" si="50"/>
        <v>plays</v>
      </c>
    </row>
    <row r="792" spans="1:18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31</v>
      </c>
      <c r="G792" t="s">
        <v>74</v>
      </c>
      <c r="H792">
        <v>1113</v>
      </c>
      <c r="I792" s="7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7" t="str">
        <f t="shared" si="49"/>
        <v>theater</v>
      </c>
      <c r="R792" s="7" t="str">
        <f t="shared" si="50"/>
        <v>plays</v>
      </c>
    </row>
    <row r="793" spans="1:18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26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7" t="str">
        <f t="shared" si="49"/>
        <v>food</v>
      </c>
      <c r="R793" s="7" t="str">
        <f t="shared" si="50"/>
        <v>food trucks</v>
      </c>
    </row>
    <row r="794" spans="1:18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7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7" t="str">
        <f t="shared" si="49"/>
        <v>theater</v>
      </c>
      <c r="R794" s="7" t="str">
        <f t="shared" si="50"/>
        <v>plays</v>
      </c>
    </row>
    <row r="795" spans="1:18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1186</v>
      </c>
      <c r="G795" t="s">
        <v>20</v>
      </c>
      <c r="H795">
        <v>181</v>
      </c>
      <c r="I795" s="7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7" t="str">
        <f t="shared" si="49"/>
        <v>publishing</v>
      </c>
      <c r="R795" s="7" t="str">
        <f t="shared" si="50"/>
        <v>nonfiction</v>
      </c>
    </row>
    <row r="796" spans="1:18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</v>
      </c>
      <c r="G796" t="s">
        <v>20</v>
      </c>
      <c r="H796">
        <v>110</v>
      </c>
      <c r="I796" s="7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7" t="str">
        <f t="shared" si="49"/>
        <v>music</v>
      </c>
      <c r="R796" s="7" t="str">
        <f t="shared" si="50"/>
        <v>rock</v>
      </c>
    </row>
    <row r="797" spans="1:18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</v>
      </c>
      <c r="G797" t="s">
        <v>14</v>
      </c>
      <c r="H797">
        <v>31</v>
      </c>
      <c r="I797" s="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7" t="str">
        <f t="shared" si="49"/>
        <v>film &amp; video</v>
      </c>
      <c r="R797" s="7" t="str">
        <f t="shared" si="50"/>
        <v>drama</v>
      </c>
    </row>
    <row r="798" spans="1:18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55</v>
      </c>
      <c r="G798" t="s">
        <v>14</v>
      </c>
      <c r="H798">
        <v>78</v>
      </c>
      <c r="I798" s="7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7" t="str">
        <f t="shared" si="49"/>
        <v>games</v>
      </c>
      <c r="R798" s="7" t="str">
        <f t="shared" si="50"/>
        <v>mobile games</v>
      </c>
    </row>
    <row r="799" spans="1:18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110</v>
      </c>
      <c r="G799" t="s">
        <v>20</v>
      </c>
      <c r="H799">
        <v>185</v>
      </c>
      <c r="I799" s="7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7" t="str">
        <f t="shared" si="49"/>
        <v>technology</v>
      </c>
      <c r="R799" s="7" t="str">
        <f t="shared" si="50"/>
        <v>web</v>
      </c>
    </row>
    <row r="800" spans="1:18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</v>
      </c>
      <c r="G800" t="s">
        <v>20</v>
      </c>
      <c r="H800">
        <v>121</v>
      </c>
      <c r="I800" s="7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7" t="str">
        <f t="shared" si="49"/>
        <v>theater</v>
      </c>
      <c r="R800" s="7" t="str">
        <f t="shared" si="50"/>
        <v>plays</v>
      </c>
    </row>
    <row r="801" spans="1:18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</v>
      </c>
      <c r="G801" t="s">
        <v>14</v>
      </c>
      <c r="H801">
        <v>1225</v>
      </c>
      <c r="I801" s="7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7" t="str">
        <f t="shared" si="49"/>
        <v>theater</v>
      </c>
      <c r="R801" s="7" t="str">
        <f t="shared" si="50"/>
        <v>plays</v>
      </c>
    </row>
    <row r="802" spans="1:18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7" t="str">
        <f t="shared" si="49"/>
        <v>music</v>
      </c>
      <c r="R802" s="7" t="str">
        <f t="shared" si="50"/>
        <v>rock</v>
      </c>
    </row>
    <row r="803" spans="1:18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203</v>
      </c>
      <c r="G803" t="s">
        <v>20</v>
      </c>
      <c r="H803">
        <v>106</v>
      </c>
      <c r="I803" s="7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7" t="str">
        <f t="shared" si="49"/>
        <v>photography</v>
      </c>
      <c r="R803" s="7" t="str">
        <f t="shared" si="50"/>
        <v>photography books</v>
      </c>
    </row>
    <row r="804" spans="1:18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</v>
      </c>
      <c r="G804" t="s">
        <v>20</v>
      </c>
      <c r="H804">
        <v>142</v>
      </c>
      <c r="I804" s="7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7" t="str">
        <f t="shared" si="49"/>
        <v>photography</v>
      </c>
      <c r="R804" s="7" t="str">
        <f t="shared" si="50"/>
        <v>photography books</v>
      </c>
    </row>
    <row r="805" spans="1:18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7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7" t="str">
        <f t="shared" si="49"/>
        <v>theater</v>
      </c>
      <c r="R805" s="7" t="str">
        <f t="shared" si="50"/>
        <v>plays</v>
      </c>
    </row>
    <row r="806" spans="1:18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269</v>
      </c>
      <c r="G806" t="s">
        <v>20</v>
      </c>
      <c r="H806">
        <v>218</v>
      </c>
      <c r="I806" s="7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7" t="str">
        <f t="shared" si="49"/>
        <v>music</v>
      </c>
      <c r="R806" s="7" t="str">
        <f t="shared" si="50"/>
        <v>rock</v>
      </c>
    </row>
    <row r="807" spans="1:18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51</v>
      </c>
      <c r="G807" t="s">
        <v>14</v>
      </c>
      <c r="H807">
        <v>67</v>
      </c>
      <c r="I807" s="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7" t="str">
        <f t="shared" si="49"/>
        <v>film &amp; video</v>
      </c>
      <c r="R807" s="7" t="str">
        <f t="shared" si="50"/>
        <v>documentary</v>
      </c>
    </row>
    <row r="808" spans="1:18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</v>
      </c>
      <c r="G808" t="s">
        <v>20</v>
      </c>
      <c r="H808">
        <v>76</v>
      </c>
      <c r="I808" s="7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7" t="str">
        <f t="shared" si="49"/>
        <v>film &amp; video</v>
      </c>
      <c r="R808" s="7" t="str">
        <f t="shared" si="50"/>
        <v>drama</v>
      </c>
    </row>
    <row r="809" spans="1:18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7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7" t="str">
        <f t="shared" si="49"/>
        <v>theater</v>
      </c>
      <c r="R809" s="7" t="str">
        <f t="shared" si="50"/>
        <v>plays</v>
      </c>
    </row>
    <row r="810" spans="1:18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</v>
      </c>
      <c r="G810" t="s">
        <v>14</v>
      </c>
      <c r="H810">
        <v>19</v>
      </c>
      <c r="I810" s="7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7" t="str">
        <f t="shared" si="49"/>
        <v>food</v>
      </c>
      <c r="R810" s="7" t="str">
        <f t="shared" si="50"/>
        <v>food trucks</v>
      </c>
    </row>
    <row r="811" spans="1:18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7" t="str">
        <f t="shared" si="49"/>
        <v>film &amp; video</v>
      </c>
      <c r="R811" s="7" t="str">
        <f t="shared" si="50"/>
        <v>documentary</v>
      </c>
    </row>
    <row r="812" spans="1:18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</v>
      </c>
      <c r="G812" t="s">
        <v>20</v>
      </c>
      <c r="H812">
        <v>221</v>
      </c>
      <c r="I812" s="7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7" t="str">
        <f t="shared" si="49"/>
        <v>theater</v>
      </c>
      <c r="R812" s="7" t="str">
        <f t="shared" si="50"/>
        <v>plays</v>
      </c>
    </row>
    <row r="813" spans="1:18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</v>
      </c>
      <c r="G813" t="s">
        <v>14</v>
      </c>
      <c r="H813">
        <v>679</v>
      </c>
      <c r="I813" s="7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7" t="str">
        <f t="shared" si="49"/>
        <v>games</v>
      </c>
      <c r="R813" s="7" t="str">
        <f t="shared" si="50"/>
        <v>video games</v>
      </c>
    </row>
    <row r="814" spans="1:18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226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7" t="str">
        <f t="shared" si="49"/>
        <v>publishing</v>
      </c>
      <c r="R814" s="7" t="str">
        <f t="shared" si="50"/>
        <v>nonfiction</v>
      </c>
    </row>
    <row r="815" spans="1:18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</v>
      </c>
      <c r="G815" t="s">
        <v>20</v>
      </c>
      <c r="H815">
        <v>68</v>
      </c>
      <c r="I815" s="7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7" t="str">
        <f t="shared" si="49"/>
        <v>games</v>
      </c>
      <c r="R815" s="7" t="str">
        <f t="shared" si="50"/>
        <v>video games</v>
      </c>
    </row>
    <row r="816" spans="1:18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</v>
      </c>
      <c r="G816" t="s">
        <v>14</v>
      </c>
      <c r="H816">
        <v>36</v>
      </c>
      <c r="I816" s="7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7" t="str">
        <f t="shared" si="49"/>
        <v>music</v>
      </c>
      <c r="R816" s="7" t="str">
        <f t="shared" si="50"/>
        <v>rock</v>
      </c>
    </row>
    <row r="817" spans="1:18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</v>
      </c>
      <c r="G817" t="s">
        <v>20</v>
      </c>
      <c r="H817">
        <v>183</v>
      </c>
      <c r="I817" s="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7" t="str">
        <f t="shared" si="49"/>
        <v>music</v>
      </c>
      <c r="R817" s="7" t="str">
        <f t="shared" si="50"/>
        <v>rock</v>
      </c>
    </row>
    <row r="818" spans="1:18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</v>
      </c>
      <c r="G818" t="s">
        <v>20</v>
      </c>
      <c r="H818">
        <v>133</v>
      </c>
      <c r="I818" s="7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7" t="str">
        <f t="shared" si="49"/>
        <v>theater</v>
      </c>
      <c r="R818" s="7" t="str">
        <f t="shared" si="50"/>
        <v>plays</v>
      </c>
    </row>
    <row r="819" spans="1:18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369</v>
      </c>
      <c r="G819" t="s">
        <v>20</v>
      </c>
      <c r="H819">
        <v>2489</v>
      </c>
      <c r="I819" s="7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7" t="str">
        <f t="shared" si="49"/>
        <v>publishing</v>
      </c>
      <c r="R819" s="7" t="str">
        <f t="shared" si="50"/>
        <v>nonfiction</v>
      </c>
    </row>
    <row r="820" spans="1:18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1095</v>
      </c>
      <c r="G820" t="s">
        <v>20</v>
      </c>
      <c r="H820">
        <v>69</v>
      </c>
      <c r="I820" s="7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7" t="str">
        <f t="shared" si="49"/>
        <v>theater</v>
      </c>
      <c r="R820" s="7" t="str">
        <f t="shared" si="50"/>
        <v>plays</v>
      </c>
    </row>
    <row r="821" spans="1:18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51</v>
      </c>
      <c r="G821" t="s">
        <v>14</v>
      </c>
      <c r="H821">
        <v>47</v>
      </c>
      <c r="I821" s="7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7" t="str">
        <f t="shared" si="49"/>
        <v>games</v>
      </c>
      <c r="R821" s="7" t="str">
        <f t="shared" si="50"/>
        <v>video games</v>
      </c>
    </row>
    <row r="822" spans="1:18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801</v>
      </c>
      <c r="G822" t="s">
        <v>20</v>
      </c>
      <c r="H822">
        <v>279</v>
      </c>
      <c r="I822" s="7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7" t="str">
        <f t="shared" si="49"/>
        <v>music</v>
      </c>
      <c r="R822" s="7" t="str">
        <f t="shared" si="50"/>
        <v>rock</v>
      </c>
    </row>
    <row r="823" spans="1:18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</v>
      </c>
      <c r="G823" t="s">
        <v>20</v>
      </c>
      <c r="H823">
        <v>210</v>
      </c>
      <c r="I823" s="7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7" t="str">
        <f t="shared" si="49"/>
        <v>film &amp; video</v>
      </c>
      <c r="R823" s="7" t="str">
        <f t="shared" si="50"/>
        <v>documentary</v>
      </c>
    </row>
    <row r="824" spans="1:18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350</v>
      </c>
      <c r="G824" t="s">
        <v>20</v>
      </c>
      <c r="H824">
        <v>2100</v>
      </c>
      <c r="I824" s="7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7" t="str">
        <f t="shared" si="49"/>
        <v>music</v>
      </c>
      <c r="R824" s="7" t="str">
        <f t="shared" si="50"/>
        <v>rock</v>
      </c>
    </row>
    <row r="825" spans="1:18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</v>
      </c>
      <c r="G825" t="s">
        <v>20</v>
      </c>
      <c r="H825">
        <v>252</v>
      </c>
      <c r="I825" s="7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7" t="str">
        <f t="shared" si="49"/>
        <v>music</v>
      </c>
      <c r="R825" s="7" t="str">
        <f t="shared" si="50"/>
        <v>rock</v>
      </c>
    </row>
    <row r="826" spans="1:18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</v>
      </c>
      <c r="G826" t="s">
        <v>20</v>
      </c>
      <c r="H826">
        <v>1280</v>
      </c>
      <c r="I826" s="7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7" t="str">
        <f t="shared" si="49"/>
        <v>publishing</v>
      </c>
      <c r="R826" s="7" t="str">
        <f t="shared" si="50"/>
        <v>nonfiction</v>
      </c>
    </row>
    <row r="827" spans="1:18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388</v>
      </c>
      <c r="G827" t="s">
        <v>20</v>
      </c>
      <c r="H827">
        <v>157</v>
      </c>
      <c r="I827" s="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7" t="str">
        <f t="shared" si="49"/>
        <v>film &amp; video</v>
      </c>
      <c r="R827" s="7" t="str">
        <f t="shared" si="50"/>
        <v>shorts</v>
      </c>
    </row>
    <row r="828" spans="1:18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</v>
      </c>
      <c r="G828" t="s">
        <v>20</v>
      </c>
      <c r="H828">
        <v>194</v>
      </c>
      <c r="I828" s="7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7" t="str">
        <f t="shared" si="49"/>
        <v>theater</v>
      </c>
      <c r="R828" s="7" t="str">
        <f t="shared" si="50"/>
        <v>plays</v>
      </c>
    </row>
    <row r="829" spans="1:18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267</v>
      </c>
      <c r="G829" t="s">
        <v>20</v>
      </c>
      <c r="H829">
        <v>82</v>
      </c>
      <c r="I829" s="7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7" t="str">
        <f t="shared" si="49"/>
        <v>film &amp; video</v>
      </c>
      <c r="R829" s="7" t="str">
        <f t="shared" si="50"/>
        <v>drama</v>
      </c>
    </row>
    <row r="830" spans="1:18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7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7" t="str">
        <f t="shared" si="49"/>
        <v>theater</v>
      </c>
      <c r="R830" s="7" t="str">
        <f t="shared" si="50"/>
        <v>plays</v>
      </c>
    </row>
    <row r="831" spans="1:18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</v>
      </c>
      <c r="G831" t="s">
        <v>14</v>
      </c>
      <c r="H831">
        <v>154</v>
      </c>
      <c r="I831" s="7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7" t="str">
        <f t="shared" si="49"/>
        <v>theater</v>
      </c>
      <c r="R831" s="7" t="str">
        <f t="shared" si="50"/>
        <v>plays</v>
      </c>
    </row>
    <row r="832" spans="1:18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</v>
      </c>
      <c r="G832" t="s">
        <v>14</v>
      </c>
      <c r="H832">
        <v>22</v>
      </c>
      <c r="I832" s="7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7" t="str">
        <f t="shared" si="49"/>
        <v>theater</v>
      </c>
      <c r="R832" s="7" t="str">
        <f t="shared" si="50"/>
        <v>plays</v>
      </c>
    </row>
    <row r="833" spans="1:18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109</v>
      </c>
      <c r="G833" t="s">
        <v>20</v>
      </c>
      <c r="H833">
        <v>4233</v>
      </c>
      <c r="I833" s="7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7" t="str">
        <f t="shared" si="49"/>
        <v>photography</v>
      </c>
      <c r="R833" s="7" t="str">
        <f t="shared" si="50"/>
        <v>photography books</v>
      </c>
    </row>
    <row r="834" spans="1:18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</v>
      </c>
      <c r="G834" t="s">
        <v>20</v>
      </c>
      <c r="H834">
        <v>1297</v>
      </c>
      <c r="I834" s="7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7" t="str">
        <f t="shared" si="49"/>
        <v>publishing</v>
      </c>
      <c r="R834" s="7" t="str">
        <f t="shared" si="50"/>
        <v>translations</v>
      </c>
    </row>
    <row r="835" spans="1:18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ROUND(((E835/D835)*100),0)</f>
        <v>158</v>
      </c>
      <c r="G835" t="s">
        <v>20</v>
      </c>
      <c r="H835">
        <v>165</v>
      </c>
      <c r="I835" s="7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7" t="str">
        <f t="shared" ref="Q835:Q898" si="53">LEFT(P835,SEARCH("/",P835)-1)</f>
        <v>publishing</v>
      </c>
      <c r="R835" s="7" t="str">
        <f t="shared" ref="R835:R898" si="54">RIGHT(P835,LEN(P835)-SEARCH("/",P835))</f>
        <v>translations</v>
      </c>
    </row>
    <row r="836" spans="1:18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154</v>
      </c>
      <c r="G836" t="s">
        <v>20</v>
      </c>
      <c r="H836">
        <v>119</v>
      </c>
      <c r="I836" s="7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7" t="str">
        <f t="shared" si="53"/>
        <v>theater</v>
      </c>
      <c r="R836" s="7" t="str">
        <f t="shared" si="54"/>
        <v>plays</v>
      </c>
    </row>
    <row r="837" spans="1:18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90</v>
      </c>
      <c r="G837" t="s">
        <v>14</v>
      </c>
      <c r="H837">
        <v>1758</v>
      </c>
      <c r="I837" s="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7" t="str">
        <f t="shared" si="53"/>
        <v>technology</v>
      </c>
      <c r="R837" s="7" t="str">
        <f t="shared" si="54"/>
        <v>web</v>
      </c>
    </row>
    <row r="838" spans="1:18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</v>
      </c>
      <c r="G838" t="s">
        <v>14</v>
      </c>
      <c r="H838">
        <v>94</v>
      </c>
      <c r="I838" s="7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7" t="str">
        <f t="shared" si="53"/>
        <v>music</v>
      </c>
      <c r="R838" s="7" t="str">
        <f t="shared" si="54"/>
        <v>indie rock</v>
      </c>
    </row>
    <row r="839" spans="1:18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853</v>
      </c>
      <c r="G839" t="s">
        <v>20</v>
      </c>
      <c r="H839">
        <v>1797</v>
      </c>
      <c r="I839" s="7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7" t="str">
        <f t="shared" si="53"/>
        <v>music</v>
      </c>
      <c r="R839" s="7" t="str">
        <f t="shared" si="54"/>
        <v>jazz</v>
      </c>
    </row>
    <row r="840" spans="1:18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139</v>
      </c>
      <c r="G840" t="s">
        <v>20</v>
      </c>
      <c r="H840">
        <v>261</v>
      </c>
      <c r="I840" s="7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7" t="str">
        <f t="shared" si="53"/>
        <v>theater</v>
      </c>
      <c r="R840" s="7" t="str">
        <f t="shared" si="54"/>
        <v>plays</v>
      </c>
    </row>
    <row r="841" spans="1:18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</v>
      </c>
      <c r="G841" t="s">
        <v>20</v>
      </c>
      <c r="H841">
        <v>157</v>
      </c>
      <c r="I841" s="7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7" t="str">
        <f t="shared" si="53"/>
        <v>film &amp; video</v>
      </c>
      <c r="R841" s="7" t="str">
        <f t="shared" si="54"/>
        <v>documentary</v>
      </c>
    </row>
    <row r="842" spans="1:18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</v>
      </c>
      <c r="G842" t="s">
        <v>20</v>
      </c>
      <c r="H842">
        <v>3533</v>
      </c>
      <c r="I842" s="7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7" t="str">
        <f t="shared" si="53"/>
        <v>theater</v>
      </c>
      <c r="R842" s="7" t="str">
        <f t="shared" si="54"/>
        <v>plays</v>
      </c>
    </row>
    <row r="843" spans="1:18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143</v>
      </c>
      <c r="G843" t="s">
        <v>20</v>
      </c>
      <c r="H843">
        <v>155</v>
      </c>
      <c r="I843" s="7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7" t="str">
        <f t="shared" si="53"/>
        <v>technology</v>
      </c>
      <c r="R843" s="7" t="str">
        <f t="shared" si="54"/>
        <v>web</v>
      </c>
    </row>
    <row r="844" spans="1:18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</v>
      </c>
      <c r="G844" t="s">
        <v>20</v>
      </c>
      <c r="H844">
        <v>132</v>
      </c>
      <c r="I844" s="7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7" t="str">
        <f t="shared" si="53"/>
        <v>technology</v>
      </c>
      <c r="R844" s="7" t="str">
        <f t="shared" si="54"/>
        <v>wearables</v>
      </c>
    </row>
    <row r="845" spans="1:18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31</v>
      </c>
      <c r="G845" t="s">
        <v>14</v>
      </c>
      <c r="H845">
        <v>33</v>
      </c>
      <c r="I845" s="7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7" t="str">
        <f t="shared" si="53"/>
        <v>photography</v>
      </c>
      <c r="R845" s="7" t="str">
        <f t="shared" si="54"/>
        <v>photography books</v>
      </c>
    </row>
    <row r="846" spans="1:18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</v>
      </c>
      <c r="G846" t="s">
        <v>74</v>
      </c>
      <c r="H846">
        <v>94</v>
      </c>
      <c r="I846" s="7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7" t="str">
        <f t="shared" si="53"/>
        <v>film &amp; video</v>
      </c>
      <c r="R846" s="7" t="str">
        <f t="shared" si="54"/>
        <v>documentary</v>
      </c>
    </row>
    <row r="847" spans="1:18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198</v>
      </c>
      <c r="G847" t="s">
        <v>20</v>
      </c>
      <c r="H847">
        <v>1354</v>
      </c>
      <c r="I847" s="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7" t="str">
        <f t="shared" si="53"/>
        <v>technology</v>
      </c>
      <c r="R847" s="7" t="str">
        <f t="shared" si="54"/>
        <v>web</v>
      </c>
    </row>
    <row r="848" spans="1:18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509</v>
      </c>
      <c r="G848" t="s">
        <v>20</v>
      </c>
      <c r="H848">
        <v>48</v>
      </c>
      <c r="I848" s="7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7" t="str">
        <f t="shared" si="53"/>
        <v>technology</v>
      </c>
      <c r="R848" s="7" t="str">
        <f t="shared" si="54"/>
        <v>web</v>
      </c>
    </row>
    <row r="849" spans="1:18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238</v>
      </c>
      <c r="G849" t="s">
        <v>20</v>
      </c>
      <c r="H849">
        <v>110</v>
      </c>
      <c r="I849" s="7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7" t="str">
        <f t="shared" si="53"/>
        <v>food</v>
      </c>
      <c r="R849" s="7" t="str">
        <f t="shared" si="54"/>
        <v>food trucks</v>
      </c>
    </row>
    <row r="850" spans="1:18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</v>
      </c>
      <c r="G850" t="s">
        <v>20</v>
      </c>
      <c r="H850">
        <v>172</v>
      </c>
      <c r="I850" s="7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7" t="str">
        <f t="shared" si="53"/>
        <v>film &amp; video</v>
      </c>
      <c r="R850" s="7" t="str">
        <f t="shared" si="54"/>
        <v>drama</v>
      </c>
    </row>
    <row r="851" spans="1:18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</v>
      </c>
      <c r="G851" t="s">
        <v>20</v>
      </c>
      <c r="H851">
        <v>307</v>
      </c>
      <c r="I851" s="7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7" t="str">
        <f t="shared" si="53"/>
        <v>music</v>
      </c>
      <c r="R851" s="7" t="str">
        <f t="shared" si="54"/>
        <v>indie rock</v>
      </c>
    </row>
    <row r="852" spans="1:18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7" t="str">
        <f t="shared" si="53"/>
        <v>music</v>
      </c>
      <c r="R852" s="7" t="str">
        <f t="shared" si="54"/>
        <v>rock</v>
      </c>
    </row>
    <row r="853" spans="1:18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208</v>
      </c>
      <c r="G853" t="s">
        <v>20</v>
      </c>
      <c r="H853">
        <v>160</v>
      </c>
      <c r="I853" s="7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7" t="str">
        <f t="shared" si="53"/>
        <v>music</v>
      </c>
      <c r="R853" s="7" t="str">
        <f t="shared" si="54"/>
        <v>electric music</v>
      </c>
    </row>
    <row r="854" spans="1:18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</v>
      </c>
      <c r="G854" t="s">
        <v>14</v>
      </c>
      <c r="H854">
        <v>31</v>
      </c>
      <c r="I854" s="7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7" t="str">
        <f t="shared" si="53"/>
        <v>games</v>
      </c>
      <c r="R854" s="7" t="str">
        <f t="shared" si="54"/>
        <v>video games</v>
      </c>
    </row>
    <row r="855" spans="1:18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</v>
      </c>
      <c r="G855" t="s">
        <v>20</v>
      </c>
      <c r="H855">
        <v>1467</v>
      </c>
      <c r="I855" s="7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7" t="str">
        <f t="shared" si="53"/>
        <v>music</v>
      </c>
      <c r="R855" s="7" t="str">
        <f t="shared" si="54"/>
        <v>indie rock</v>
      </c>
    </row>
    <row r="856" spans="1:18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114</v>
      </c>
      <c r="G856" t="s">
        <v>20</v>
      </c>
      <c r="H856">
        <v>2662</v>
      </c>
      <c r="I856" s="7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7" t="str">
        <f t="shared" si="53"/>
        <v>publishing</v>
      </c>
      <c r="R856" s="7" t="str">
        <f t="shared" si="54"/>
        <v>fiction</v>
      </c>
    </row>
    <row r="857" spans="1:18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7" t="str">
        <f t="shared" si="53"/>
        <v>theater</v>
      </c>
      <c r="R857" s="7" t="str">
        <f t="shared" si="54"/>
        <v>plays</v>
      </c>
    </row>
    <row r="858" spans="1:18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357</v>
      </c>
      <c r="G858" t="s">
        <v>20</v>
      </c>
      <c r="H858">
        <v>158</v>
      </c>
      <c r="I858" s="7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7" t="str">
        <f t="shared" si="53"/>
        <v>food</v>
      </c>
      <c r="R858" s="7" t="str">
        <f t="shared" si="54"/>
        <v>food trucks</v>
      </c>
    </row>
    <row r="859" spans="1:18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140</v>
      </c>
      <c r="G859" t="s">
        <v>20</v>
      </c>
      <c r="H859">
        <v>225</v>
      </c>
      <c r="I859" s="7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7" t="str">
        <f t="shared" si="53"/>
        <v>film &amp; video</v>
      </c>
      <c r="R859" s="7" t="str">
        <f t="shared" si="54"/>
        <v>shorts</v>
      </c>
    </row>
    <row r="860" spans="1:18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</v>
      </c>
      <c r="G860" t="s">
        <v>14</v>
      </c>
      <c r="H860">
        <v>35</v>
      </c>
      <c r="I860" s="7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7" t="str">
        <f t="shared" si="53"/>
        <v>food</v>
      </c>
      <c r="R860" s="7" t="str">
        <f t="shared" si="54"/>
        <v>food trucks</v>
      </c>
    </row>
    <row r="861" spans="1:18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36</v>
      </c>
      <c r="G861" t="s">
        <v>14</v>
      </c>
      <c r="H861">
        <v>63</v>
      </c>
      <c r="I861" s="7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7" t="str">
        <f t="shared" si="53"/>
        <v>theater</v>
      </c>
      <c r="R861" s="7" t="str">
        <f t="shared" si="54"/>
        <v>plays</v>
      </c>
    </row>
    <row r="862" spans="1:18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252</v>
      </c>
      <c r="G862" t="s">
        <v>20</v>
      </c>
      <c r="H862">
        <v>65</v>
      </c>
      <c r="I862" s="7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7" t="str">
        <f t="shared" si="53"/>
        <v>technology</v>
      </c>
      <c r="R862" s="7" t="str">
        <f t="shared" si="54"/>
        <v>wearables</v>
      </c>
    </row>
    <row r="863" spans="1:18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106</v>
      </c>
      <c r="G863" t="s">
        <v>20</v>
      </c>
      <c r="H863">
        <v>163</v>
      </c>
      <c r="I863" s="7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7" t="str">
        <f t="shared" si="53"/>
        <v>theater</v>
      </c>
      <c r="R863" s="7" t="str">
        <f t="shared" si="54"/>
        <v>plays</v>
      </c>
    </row>
    <row r="864" spans="1:18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</v>
      </c>
      <c r="G864" t="s">
        <v>20</v>
      </c>
      <c r="H864">
        <v>85</v>
      </c>
      <c r="I864" s="7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7" t="str">
        <f t="shared" si="53"/>
        <v>theater</v>
      </c>
      <c r="R864" s="7" t="str">
        <f t="shared" si="54"/>
        <v>plays</v>
      </c>
    </row>
    <row r="865" spans="1:18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387</v>
      </c>
      <c r="G865" t="s">
        <v>20</v>
      </c>
      <c r="H865">
        <v>217</v>
      </c>
      <c r="I865" s="7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7" t="str">
        <f t="shared" si="53"/>
        <v>film &amp; video</v>
      </c>
      <c r="R865" s="7" t="str">
        <f t="shared" si="54"/>
        <v>television</v>
      </c>
    </row>
    <row r="866" spans="1:18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7" t="str">
        <f t="shared" si="53"/>
        <v>film &amp; video</v>
      </c>
      <c r="R866" s="7" t="str">
        <f t="shared" si="54"/>
        <v>shorts</v>
      </c>
    </row>
    <row r="867" spans="1:18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186</v>
      </c>
      <c r="G867" t="s">
        <v>20</v>
      </c>
      <c r="H867">
        <v>3272</v>
      </c>
      <c r="I867" s="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7" t="str">
        <f t="shared" si="53"/>
        <v>theater</v>
      </c>
      <c r="R867" s="7" t="str">
        <f t="shared" si="54"/>
        <v>plays</v>
      </c>
    </row>
    <row r="868" spans="1:18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</v>
      </c>
      <c r="G868" t="s">
        <v>74</v>
      </c>
      <c r="H868">
        <v>898</v>
      </c>
      <c r="I868" s="7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7" t="str">
        <f t="shared" si="53"/>
        <v>photography</v>
      </c>
      <c r="R868" s="7" t="str">
        <f t="shared" si="54"/>
        <v>photography books</v>
      </c>
    </row>
    <row r="869" spans="1:18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7" t="str">
        <f t="shared" si="53"/>
        <v>food</v>
      </c>
      <c r="R869" s="7" t="str">
        <f t="shared" si="54"/>
        <v>food trucks</v>
      </c>
    </row>
    <row r="870" spans="1:18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185</v>
      </c>
      <c r="G870" t="s">
        <v>20</v>
      </c>
      <c r="H870">
        <v>126</v>
      </c>
      <c r="I870" s="7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7" t="str">
        <f t="shared" si="53"/>
        <v>theater</v>
      </c>
      <c r="R870" s="7" t="str">
        <f t="shared" si="54"/>
        <v>plays</v>
      </c>
    </row>
    <row r="871" spans="1:18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24</v>
      </c>
      <c r="G871" t="s">
        <v>14</v>
      </c>
      <c r="H871">
        <v>526</v>
      </c>
      <c r="I871" s="7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7" t="str">
        <f t="shared" si="53"/>
        <v>film &amp; video</v>
      </c>
      <c r="R871" s="7" t="str">
        <f t="shared" si="54"/>
        <v>drama</v>
      </c>
    </row>
    <row r="872" spans="1:18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90</v>
      </c>
      <c r="G872" t="s">
        <v>14</v>
      </c>
      <c r="H872">
        <v>121</v>
      </c>
      <c r="I872" s="7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7" t="str">
        <f t="shared" si="53"/>
        <v>theater</v>
      </c>
      <c r="R872" s="7" t="str">
        <f t="shared" si="54"/>
        <v>plays</v>
      </c>
    </row>
    <row r="873" spans="1:18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273</v>
      </c>
      <c r="G873" t="s">
        <v>20</v>
      </c>
      <c r="H873">
        <v>2320</v>
      </c>
      <c r="I873" s="7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7" t="str">
        <f t="shared" si="53"/>
        <v>theater</v>
      </c>
      <c r="R873" s="7" t="str">
        <f t="shared" si="54"/>
        <v>plays</v>
      </c>
    </row>
    <row r="874" spans="1:18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</v>
      </c>
      <c r="G874" t="s">
        <v>20</v>
      </c>
      <c r="H874">
        <v>81</v>
      </c>
      <c r="I874" s="7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7" t="str">
        <f t="shared" si="53"/>
        <v>film &amp; video</v>
      </c>
      <c r="R874" s="7" t="str">
        <f t="shared" si="54"/>
        <v>science fiction</v>
      </c>
    </row>
    <row r="875" spans="1:18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</v>
      </c>
      <c r="G875" t="s">
        <v>20</v>
      </c>
      <c r="H875">
        <v>1887</v>
      </c>
      <c r="I875" s="7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7" t="str">
        <f t="shared" si="53"/>
        <v>photography</v>
      </c>
      <c r="R875" s="7" t="str">
        <f t="shared" si="54"/>
        <v>photography books</v>
      </c>
    </row>
    <row r="876" spans="1:18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347</v>
      </c>
      <c r="G876" t="s">
        <v>20</v>
      </c>
      <c r="H876">
        <v>4358</v>
      </c>
      <c r="I876" s="7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7" t="str">
        <f t="shared" si="53"/>
        <v>photography</v>
      </c>
      <c r="R876" s="7" t="str">
        <f t="shared" si="54"/>
        <v>photography books</v>
      </c>
    </row>
    <row r="877" spans="1:18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</v>
      </c>
      <c r="G877" t="s">
        <v>14</v>
      </c>
      <c r="H877">
        <v>67</v>
      </c>
      <c r="I877" s="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7" t="str">
        <f t="shared" si="53"/>
        <v>music</v>
      </c>
      <c r="R877" s="7" t="str">
        <f t="shared" si="54"/>
        <v>rock</v>
      </c>
    </row>
    <row r="878" spans="1:18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</v>
      </c>
      <c r="G878" t="s">
        <v>14</v>
      </c>
      <c r="H878">
        <v>57</v>
      </c>
      <c r="I878" s="7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7" t="str">
        <f t="shared" si="53"/>
        <v>photography</v>
      </c>
      <c r="R878" s="7" t="str">
        <f t="shared" si="54"/>
        <v>photography books</v>
      </c>
    </row>
    <row r="879" spans="1:18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</v>
      </c>
      <c r="G879" t="s">
        <v>14</v>
      </c>
      <c r="H879">
        <v>1229</v>
      </c>
      <c r="I879" s="7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7" t="str">
        <f t="shared" si="53"/>
        <v>food</v>
      </c>
      <c r="R879" s="7" t="str">
        <f t="shared" si="54"/>
        <v>food trucks</v>
      </c>
    </row>
    <row r="880" spans="1:18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</v>
      </c>
      <c r="G880" t="s">
        <v>14</v>
      </c>
      <c r="H880">
        <v>12</v>
      </c>
      <c r="I880" s="7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7" t="str">
        <f t="shared" si="53"/>
        <v>music</v>
      </c>
      <c r="R880" s="7" t="str">
        <f t="shared" si="54"/>
        <v>metal</v>
      </c>
    </row>
    <row r="881" spans="1:18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544</v>
      </c>
      <c r="G881" t="s">
        <v>20</v>
      </c>
      <c r="H881">
        <v>53</v>
      </c>
      <c r="I881" s="7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7" t="str">
        <f t="shared" si="53"/>
        <v>publishing</v>
      </c>
      <c r="R881" s="7" t="str">
        <f t="shared" si="54"/>
        <v>nonfiction</v>
      </c>
    </row>
    <row r="882" spans="1:18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229</v>
      </c>
      <c r="G882" t="s">
        <v>20</v>
      </c>
      <c r="H882">
        <v>2414</v>
      </c>
      <c r="I882" s="7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7" t="str">
        <f t="shared" si="53"/>
        <v>music</v>
      </c>
      <c r="R882" s="7" t="str">
        <f t="shared" si="54"/>
        <v>electric music</v>
      </c>
    </row>
    <row r="883" spans="1:18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39</v>
      </c>
      <c r="G883" t="s">
        <v>14</v>
      </c>
      <c r="H883">
        <v>452</v>
      </c>
      <c r="I883" s="7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7" t="str">
        <f t="shared" si="53"/>
        <v>theater</v>
      </c>
      <c r="R883" s="7" t="str">
        <f t="shared" si="54"/>
        <v>plays</v>
      </c>
    </row>
    <row r="884" spans="1:18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7" t="str">
        <f t="shared" si="53"/>
        <v>theater</v>
      </c>
      <c r="R884" s="7" t="str">
        <f t="shared" si="54"/>
        <v>plays</v>
      </c>
    </row>
    <row r="885" spans="1:18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238</v>
      </c>
      <c r="G885" t="s">
        <v>20</v>
      </c>
      <c r="H885">
        <v>193</v>
      </c>
      <c r="I885" s="7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7" t="str">
        <f t="shared" si="53"/>
        <v>film &amp; video</v>
      </c>
      <c r="R885" s="7" t="str">
        <f t="shared" si="54"/>
        <v>shorts</v>
      </c>
    </row>
    <row r="886" spans="1:18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</v>
      </c>
      <c r="G886" t="s">
        <v>14</v>
      </c>
      <c r="H886">
        <v>1886</v>
      </c>
      <c r="I886" s="7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7" t="str">
        <f t="shared" si="53"/>
        <v>theater</v>
      </c>
      <c r="R886" s="7" t="str">
        <f t="shared" si="54"/>
        <v>plays</v>
      </c>
    </row>
    <row r="887" spans="1:18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</v>
      </c>
      <c r="G887" t="s">
        <v>20</v>
      </c>
      <c r="H887">
        <v>52</v>
      </c>
      <c r="I887" s="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7" t="str">
        <f t="shared" si="53"/>
        <v>theater</v>
      </c>
      <c r="R887" s="7" t="str">
        <f t="shared" si="54"/>
        <v>plays</v>
      </c>
    </row>
    <row r="888" spans="1:18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85</v>
      </c>
      <c r="G888" t="s">
        <v>14</v>
      </c>
      <c r="H888">
        <v>1825</v>
      </c>
      <c r="I888" s="7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7" t="str">
        <f t="shared" si="53"/>
        <v>music</v>
      </c>
      <c r="R888" s="7" t="str">
        <f t="shared" si="54"/>
        <v>indie rock</v>
      </c>
    </row>
    <row r="889" spans="1:18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</v>
      </c>
      <c r="G889" t="s">
        <v>14</v>
      </c>
      <c r="H889">
        <v>31</v>
      </c>
      <c r="I889" s="7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7" t="str">
        <f t="shared" si="53"/>
        <v>theater</v>
      </c>
      <c r="R889" s="7" t="str">
        <f t="shared" si="54"/>
        <v>plays</v>
      </c>
    </row>
    <row r="890" spans="1:18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210</v>
      </c>
      <c r="G890" t="s">
        <v>20</v>
      </c>
      <c r="H890">
        <v>290</v>
      </c>
      <c r="I890" s="7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7" t="str">
        <f t="shared" si="53"/>
        <v>theater</v>
      </c>
      <c r="R890" s="7" t="str">
        <f t="shared" si="54"/>
        <v>plays</v>
      </c>
    </row>
    <row r="891" spans="1:18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170</v>
      </c>
      <c r="G891" t="s">
        <v>20</v>
      </c>
      <c r="H891">
        <v>122</v>
      </c>
      <c r="I891" s="7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7" t="str">
        <f t="shared" si="53"/>
        <v>music</v>
      </c>
      <c r="R891" s="7" t="str">
        <f t="shared" si="54"/>
        <v>electric music</v>
      </c>
    </row>
    <row r="892" spans="1:18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116</v>
      </c>
      <c r="G892" t="s">
        <v>20</v>
      </c>
      <c r="H892">
        <v>1470</v>
      </c>
      <c r="I892" s="7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7" t="str">
        <f t="shared" si="53"/>
        <v>music</v>
      </c>
      <c r="R892" s="7" t="str">
        <f t="shared" si="54"/>
        <v>indie rock</v>
      </c>
    </row>
    <row r="893" spans="1:18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259</v>
      </c>
      <c r="G893" t="s">
        <v>20</v>
      </c>
      <c r="H893">
        <v>165</v>
      </c>
      <c r="I893" s="7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7" t="str">
        <f t="shared" si="53"/>
        <v>film &amp; video</v>
      </c>
      <c r="R893" s="7" t="str">
        <f t="shared" si="54"/>
        <v>documentary</v>
      </c>
    </row>
    <row r="894" spans="1:18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231</v>
      </c>
      <c r="G894" t="s">
        <v>20</v>
      </c>
      <c r="H894">
        <v>182</v>
      </c>
      <c r="I894" s="7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7" t="str">
        <f t="shared" si="53"/>
        <v>publishing</v>
      </c>
      <c r="R894" s="7" t="str">
        <f t="shared" si="54"/>
        <v>translations</v>
      </c>
    </row>
    <row r="895" spans="1:18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</v>
      </c>
      <c r="G895" t="s">
        <v>20</v>
      </c>
      <c r="H895">
        <v>199</v>
      </c>
      <c r="I895" s="7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7" t="str">
        <f t="shared" si="53"/>
        <v>film &amp; video</v>
      </c>
      <c r="R895" s="7" t="str">
        <f t="shared" si="54"/>
        <v>documentary</v>
      </c>
    </row>
    <row r="896" spans="1:18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189</v>
      </c>
      <c r="G896" t="s">
        <v>20</v>
      </c>
      <c r="H896">
        <v>56</v>
      </c>
      <c r="I896" s="7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7" t="str">
        <f t="shared" si="53"/>
        <v>film &amp; video</v>
      </c>
      <c r="R896" s="7" t="str">
        <f t="shared" si="54"/>
        <v>television</v>
      </c>
    </row>
    <row r="897" spans="1:18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7</v>
      </c>
      <c r="G897" t="s">
        <v>14</v>
      </c>
      <c r="H897">
        <v>107</v>
      </c>
      <c r="I897" s="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7" t="str">
        <f t="shared" si="53"/>
        <v>theater</v>
      </c>
      <c r="R897" s="7" t="str">
        <f t="shared" si="54"/>
        <v>plays</v>
      </c>
    </row>
    <row r="898" spans="1:18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</v>
      </c>
      <c r="G898" t="s">
        <v>20</v>
      </c>
      <c r="H898">
        <v>1460</v>
      </c>
      <c r="I898" s="7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7" t="str">
        <f t="shared" si="53"/>
        <v>food</v>
      </c>
      <c r="R898" s="7" t="str">
        <f t="shared" si="54"/>
        <v>food trucks</v>
      </c>
    </row>
    <row r="899" spans="1:18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ROUND(((E899/D899)*100),0)</f>
        <v>28</v>
      </c>
      <c r="G899" t="s">
        <v>14</v>
      </c>
      <c r="H899">
        <v>27</v>
      </c>
      <c r="I899" s="7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7" t="str">
        <f t="shared" ref="Q899:Q962" si="57">LEFT(P899,SEARCH("/",P899)-1)</f>
        <v>theater</v>
      </c>
      <c r="R899" s="7" t="str">
        <f t="shared" ref="R899:R962" si="58">RIGHT(P899,LEN(P899)-SEARCH("/",P899))</f>
        <v>plays</v>
      </c>
    </row>
    <row r="900" spans="1:18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</v>
      </c>
      <c r="G900" t="s">
        <v>14</v>
      </c>
      <c r="H900">
        <v>1221</v>
      </c>
      <c r="I900" s="7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7" t="str">
        <f t="shared" si="57"/>
        <v>film &amp; video</v>
      </c>
      <c r="R900" s="7" t="str">
        <f t="shared" si="58"/>
        <v>documentary</v>
      </c>
    </row>
    <row r="901" spans="1:18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</v>
      </c>
      <c r="G901" t="s">
        <v>20</v>
      </c>
      <c r="H901">
        <v>123</v>
      </c>
      <c r="I901" s="7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7" t="str">
        <f t="shared" si="57"/>
        <v>music</v>
      </c>
      <c r="R901" s="7" t="str">
        <f t="shared" si="58"/>
        <v>jazz</v>
      </c>
    </row>
    <row r="902" spans="1:18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7" t="str">
        <f t="shared" si="57"/>
        <v>technology</v>
      </c>
      <c r="R902" s="7" t="str">
        <f t="shared" si="58"/>
        <v>web</v>
      </c>
    </row>
    <row r="903" spans="1:18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</v>
      </c>
      <c r="G903" t="s">
        <v>20</v>
      </c>
      <c r="H903">
        <v>159</v>
      </c>
      <c r="I903" s="7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7" t="str">
        <f t="shared" si="57"/>
        <v>music</v>
      </c>
      <c r="R903" s="7" t="str">
        <f t="shared" si="58"/>
        <v>rock</v>
      </c>
    </row>
    <row r="904" spans="1:18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</v>
      </c>
      <c r="G904" t="s">
        <v>20</v>
      </c>
      <c r="H904">
        <v>110</v>
      </c>
      <c r="I904" s="7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7" t="str">
        <f t="shared" si="57"/>
        <v>technology</v>
      </c>
      <c r="R904" s="7" t="str">
        <f t="shared" si="58"/>
        <v>web</v>
      </c>
    </row>
    <row r="905" spans="1:18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2</v>
      </c>
      <c r="G905" t="s">
        <v>47</v>
      </c>
      <c r="H905">
        <v>14</v>
      </c>
      <c r="I905" s="7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7" t="str">
        <f t="shared" si="57"/>
        <v>publishing</v>
      </c>
      <c r="R905" s="7" t="str">
        <f t="shared" si="58"/>
        <v>nonfiction</v>
      </c>
    </row>
    <row r="906" spans="1:18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</v>
      </c>
      <c r="G906" t="s">
        <v>14</v>
      </c>
      <c r="H906">
        <v>16</v>
      </c>
      <c r="I906" s="7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7" t="str">
        <f t="shared" si="57"/>
        <v>publishing</v>
      </c>
      <c r="R906" s="7" t="str">
        <f t="shared" si="58"/>
        <v>radio &amp; podcasts</v>
      </c>
    </row>
    <row r="907" spans="1:18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164</v>
      </c>
      <c r="G907" t="s">
        <v>20</v>
      </c>
      <c r="H907">
        <v>236</v>
      </c>
      <c r="I907" s="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7" t="str">
        <f t="shared" si="57"/>
        <v>theater</v>
      </c>
      <c r="R907" s="7" t="str">
        <f t="shared" si="58"/>
        <v>plays</v>
      </c>
    </row>
    <row r="908" spans="1:18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163</v>
      </c>
      <c r="G908" t="s">
        <v>20</v>
      </c>
      <c r="H908">
        <v>191</v>
      </c>
      <c r="I908" s="7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7" t="str">
        <f t="shared" si="57"/>
        <v>film &amp; video</v>
      </c>
      <c r="R908" s="7" t="str">
        <f t="shared" si="58"/>
        <v>documentary</v>
      </c>
    </row>
    <row r="909" spans="1:18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</v>
      </c>
      <c r="G909" t="s">
        <v>14</v>
      </c>
      <c r="H909">
        <v>41</v>
      </c>
      <c r="I909" s="7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7" t="str">
        <f t="shared" si="57"/>
        <v>theater</v>
      </c>
      <c r="R909" s="7" t="str">
        <f t="shared" si="58"/>
        <v>plays</v>
      </c>
    </row>
    <row r="910" spans="1:18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</v>
      </c>
      <c r="G910" t="s">
        <v>20</v>
      </c>
      <c r="H910">
        <v>3934</v>
      </c>
      <c r="I910" s="7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7" t="str">
        <f t="shared" si="57"/>
        <v>games</v>
      </c>
      <c r="R910" s="7" t="str">
        <f t="shared" si="58"/>
        <v>video games</v>
      </c>
    </row>
    <row r="911" spans="1:18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479</v>
      </c>
      <c r="G911" t="s">
        <v>20</v>
      </c>
      <c r="H911">
        <v>80</v>
      </c>
      <c r="I911" s="7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7" t="str">
        <f t="shared" si="57"/>
        <v>theater</v>
      </c>
      <c r="R911" s="7" t="str">
        <f t="shared" si="58"/>
        <v>plays</v>
      </c>
    </row>
    <row r="912" spans="1:18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20</v>
      </c>
      <c r="G912" t="s">
        <v>74</v>
      </c>
      <c r="H912">
        <v>296</v>
      </c>
      <c r="I912" s="7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7" t="str">
        <f t="shared" si="57"/>
        <v>theater</v>
      </c>
      <c r="R912" s="7" t="str">
        <f t="shared" si="58"/>
        <v>plays</v>
      </c>
    </row>
    <row r="913" spans="1:18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199</v>
      </c>
      <c r="G913" t="s">
        <v>20</v>
      </c>
      <c r="H913">
        <v>462</v>
      </c>
      <c r="I913" s="7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7" t="str">
        <f t="shared" si="57"/>
        <v>technology</v>
      </c>
      <c r="R913" s="7" t="str">
        <f t="shared" si="58"/>
        <v>web</v>
      </c>
    </row>
    <row r="914" spans="1:18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7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7" t="str">
        <f t="shared" si="57"/>
        <v>film &amp; video</v>
      </c>
      <c r="R914" s="7" t="str">
        <f t="shared" si="58"/>
        <v>drama</v>
      </c>
    </row>
    <row r="915" spans="1:18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51</v>
      </c>
      <c r="G915" t="s">
        <v>14</v>
      </c>
      <c r="H915">
        <v>523</v>
      </c>
      <c r="I915" s="7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7" t="str">
        <f t="shared" si="57"/>
        <v>film &amp; video</v>
      </c>
      <c r="R915" s="7" t="str">
        <f t="shared" si="58"/>
        <v>drama</v>
      </c>
    </row>
    <row r="916" spans="1:18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</v>
      </c>
      <c r="G916" t="s">
        <v>14</v>
      </c>
      <c r="H916">
        <v>141</v>
      </c>
      <c r="I916" s="7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7" t="str">
        <f t="shared" si="57"/>
        <v>theater</v>
      </c>
      <c r="R916" s="7" t="str">
        <f t="shared" si="58"/>
        <v>plays</v>
      </c>
    </row>
    <row r="917" spans="1:18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156</v>
      </c>
      <c r="G917" t="s">
        <v>20</v>
      </c>
      <c r="H917">
        <v>1866</v>
      </c>
      <c r="I917" s="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7" t="str">
        <f t="shared" si="57"/>
        <v>film &amp; video</v>
      </c>
      <c r="R917" s="7" t="str">
        <f t="shared" si="58"/>
        <v>television</v>
      </c>
    </row>
    <row r="918" spans="1:18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</v>
      </c>
      <c r="G918" t="s">
        <v>14</v>
      </c>
      <c r="H918">
        <v>52</v>
      </c>
      <c r="I918" s="7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7" t="str">
        <f t="shared" si="57"/>
        <v>photography</v>
      </c>
      <c r="R918" s="7" t="str">
        <f t="shared" si="58"/>
        <v>photography books</v>
      </c>
    </row>
    <row r="919" spans="1:18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</v>
      </c>
      <c r="G919" t="s">
        <v>47</v>
      </c>
      <c r="H919">
        <v>27</v>
      </c>
      <c r="I919" s="7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7" t="str">
        <f t="shared" si="57"/>
        <v>film &amp; video</v>
      </c>
      <c r="R919" s="7" t="str">
        <f t="shared" si="58"/>
        <v>shorts</v>
      </c>
    </row>
    <row r="920" spans="1:18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</v>
      </c>
      <c r="G920" t="s">
        <v>20</v>
      </c>
      <c r="H920">
        <v>156</v>
      </c>
      <c r="I920" s="7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7" t="str">
        <f t="shared" si="57"/>
        <v>publishing</v>
      </c>
      <c r="R920" s="7" t="str">
        <f t="shared" si="58"/>
        <v>radio &amp; podcasts</v>
      </c>
    </row>
    <row r="921" spans="1:18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59</v>
      </c>
      <c r="G921" t="s">
        <v>14</v>
      </c>
      <c r="H921">
        <v>225</v>
      </c>
      <c r="I921" s="7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7" t="str">
        <f t="shared" si="57"/>
        <v>theater</v>
      </c>
      <c r="R921" s="7" t="str">
        <f t="shared" si="58"/>
        <v>plays</v>
      </c>
    </row>
    <row r="922" spans="1:18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183</v>
      </c>
      <c r="G922" t="s">
        <v>20</v>
      </c>
      <c r="H922">
        <v>255</v>
      </c>
      <c r="I922" s="7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7" t="str">
        <f t="shared" si="57"/>
        <v>film &amp; video</v>
      </c>
      <c r="R922" s="7" t="str">
        <f t="shared" si="58"/>
        <v>animation</v>
      </c>
    </row>
    <row r="923" spans="1:18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1</v>
      </c>
      <c r="G923" t="s">
        <v>14</v>
      </c>
      <c r="H923">
        <v>38</v>
      </c>
      <c r="I923" s="7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7" t="str">
        <f t="shared" si="57"/>
        <v>technology</v>
      </c>
      <c r="R923" s="7" t="str">
        <f t="shared" si="58"/>
        <v>web</v>
      </c>
    </row>
    <row r="924" spans="1:18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176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7" t="str">
        <f t="shared" si="57"/>
        <v>music</v>
      </c>
      <c r="R924" s="7" t="str">
        <f t="shared" si="58"/>
        <v>world music</v>
      </c>
    </row>
    <row r="925" spans="1:18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7" t="str">
        <f t="shared" si="57"/>
        <v>theater</v>
      </c>
      <c r="R925" s="7" t="str">
        <f t="shared" si="58"/>
        <v>plays</v>
      </c>
    </row>
    <row r="926" spans="1:18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</v>
      </c>
      <c r="G926" t="s">
        <v>20</v>
      </c>
      <c r="H926">
        <v>2289</v>
      </c>
      <c r="I926" s="7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7" t="str">
        <f t="shared" si="57"/>
        <v>theater</v>
      </c>
      <c r="R926" s="7" t="str">
        <f t="shared" si="58"/>
        <v>plays</v>
      </c>
    </row>
    <row r="927" spans="1:18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</v>
      </c>
      <c r="G927" t="s">
        <v>20</v>
      </c>
      <c r="H927">
        <v>65</v>
      </c>
      <c r="I927" s="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7" t="str">
        <f t="shared" si="57"/>
        <v>theater</v>
      </c>
      <c r="R927" s="7" t="str">
        <f t="shared" si="58"/>
        <v>plays</v>
      </c>
    </row>
    <row r="928" spans="1:18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</v>
      </c>
      <c r="G928" t="s">
        <v>14</v>
      </c>
      <c r="H928">
        <v>15</v>
      </c>
      <c r="I928" s="7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7" t="str">
        <f t="shared" si="57"/>
        <v>food</v>
      </c>
      <c r="R928" s="7" t="str">
        <f t="shared" si="58"/>
        <v>food trucks</v>
      </c>
    </row>
    <row r="929" spans="1:18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46</v>
      </c>
      <c r="G929" t="s">
        <v>14</v>
      </c>
      <c r="H929">
        <v>37</v>
      </c>
      <c r="I929" s="7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7" t="str">
        <f t="shared" si="57"/>
        <v>theater</v>
      </c>
      <c r="R929" s="7" t="str">
        <f t="shared" si="58"/>
        <v>plays</v>
      </c>
    </row>
    <row r="930" spans="1:18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</v>
      </c>
      <c r="G930" t="s">
        <v>20</v>
      </c>
      <c r="H930">
        <v>3777</v>
      </c>
      <c r="I930" s="7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7" t="str">
        <f t="shared" si="57"/>
        <v>technology</v>
      </c>
      <c r="R930" s="7" t="str">
        <f t="shared" si="58"/>
        <v>web</v>
      </c>
    </row>
    <row r="931" spans="1:18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</v>
      </c>
      <c r="G931" t="s">
        <v>20</v>
      </c>
      <c r="H931">
        <v>184</v>
      </c>
      <c r="I931" s="7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7" t="str">
        <f t="shared" si="57"/>
        <v>theater</v>
      </c>
      <c r="R931" s="7" t="str">
        <f t="shared" si="58"/>
        <v>plays</v>
      </c>
    </row>
    <row r="932" spans="1:18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</v>
      </c>
      <c r="G932" t="s">
        <v>20</v>
      </c>
      <c r="H932">
        <v>85</v>
      </c>
      <c r="I932" s="7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7" t="str">
        <f t="shared" si="57"/>
        <v>theater</v>
      </c>
      <c r="R932" s="7" t="str">
        <f t="shared" si="58"/>
        <v>plays</v>
      </c>
    </row>
    <row r="933" spans="1:18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73</v>
      </c>
      <c r="G933" t="s">
        <v>14</v>
      </c>
      <c r="H933">
        <v>112</v>
      </c>
      <c r="I933" s="7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7" t="str">
        <f t="shared" si="57"/>
        <v>theater</v>
      </c>
      <c r="R933" s="7" t="str">
        <f t="shared" si="58"/>
        <v>plays</v>
      </c>
    </row>
    <row r="934" spans="1:18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</v>
      </c>
      <c r="G934" t="s">
        <v>20</v>
      </c>
      <c r="H934">
        <v>144</v>
      </c>
      <c r="I934" s="7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7" t="str">
        <f t="shared" si="57"/>
        <v>music</v>
      </c>
      <c r="R934" s="7" t="str">
        <f t="shared" si="58"/>
        <v>rock</v>
      </c>
    </row>
    <row r="935" spans="1:18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240</v>
      </c>
      <c r="G935" t="s">
        <v>20</v>
      </c>
      <c r="H935">
        <v>1902</v>
      </c>
      <c r="I935" s="7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7" t="str">
        <f t="shared" si="57"/>
        <v>theater</v>
      </c>
      <c r="R935" s="7" t="str">
        <f t="shared" si="58"/>
        <v>plays</v>
      </c>
    </row>
    <row r="936" spans="1:18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182</v>
      </c>
      <c r="G936" t="s">
        <v>20</v>
      </c>
      <c r="H936">
        <v>105</v>
      </c>
      <c r="I936" s="7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7" t="str">
        <f t="shared" si="57"/>
        <v>theater</v>
      </c>
      <c r="R936" s="7" t="str">
        <f t="shared" si="58"/>
        <v>plays</v>
      </c>
    </row>
    <row r="937" spans="1:18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</v>
      </c>
      <c r="G937" t="s">
        <v>20</v>
      </c>
      <c r="H937">
        <v>132</v>
      </c>
      <c r="I937" s="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7" t="str">
        <f t="shared" si="57"/>
        <v>theater</v>
      </c>
      <c r="R937" s="7" t="str">
        <f t="shared" si="58"/>
        <v>plays</v>
      </c>
    </row>
    <row r="938" spans="1:18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2</v>
      </c>
      <c r="G938" t="s">
        <v>14</v>
      </c>
      <c r="H938">
        <v>21</v>
      </c>
      <c r="I938" s="7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7" t="str">
        <f t="shared" si="57"/>
        <v>theater</v>
      </c>
      <c r="R938" s="7" t="str">
        <f t="shared" si="58"/>
        <v>plays</v>
      </c>
    </row>
    <row r="939" spans="1:18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50</v>
      </c>
      <c r="G939" t="s">
        <v>74</v>
      </c>
      <c r="H939">
        <v>976</v>
      </c>
      <c r="I939" s="7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7" t="str">
        <f t="shared" si="57"/>
        <v>film &amp; video</v>
      </c>
      <c r="R939" s="7" t="str">
        <f t="shared" si="58"/>
        <v>documentary</v>
      </c>
    </row>
    <row r="940" spans="1:18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110</v>
      </c>
      <c r="G940" t="s">
        <v>20</v>
      </c>
      <c r="H940">
        <v>96</v>
      </c>
      <c r="I940" s="7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7" t="str">
        <f t="shared" si="57"/>
        <v>publishing</v>
      </c>
      <c r="R940" s="7" t="str">
        <f t="shared" si="58"/>
        <v>fiction</v>
      </c>
    </row>
    <row r="941" spans="1:18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</v>
      </c>
      <c r="G941" t="s">
        <v>14</v>
      </c>
      <c r="H941">
        <v>67</v>
      </c>
      <c r="I941" s="7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7" t="str">
        <f t="shared" si="57"/>
        <v>games</v>
      </c>
      <c r="R941" s="7" t="str">
        <f t="shared" si="58"/>
        <v>video games</v>
      </c>
    </row>
    <row r="942" spans="1:18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</v>
      </c>
      <c r="G942" t="s">
        <v>47</v>
      </c>
      <c r="H942">
        <v>66</v>
      </c>
      <c r="I942" s="7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7" t="str">
        <f t="shared" si="57"/>
        <v>technology</v>
      </c>
      <c r="R942" s="7" t="str">
        <f t="shared" si="58"/>
        <v>web</v>
      </c>
    </row>
    <row r="943" spans="1:18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</v>
      </c>
      <c r="G943" t="s">
        <v>14</v>
      </c>
      <c r="H943">
        <v>78</v>
      </c>
      <c r="I943" s="7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7" t="str">
        <f t="shared" si="57"/>
        <v>theater</v>
      </c>
      <c r="R943" s="7" t="str">
        <f t="shared" si="58"/>
        <v>plays</v>
      </c>
    </row>
    <row r="944" spans="1:18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65</v>
      </c>
      <c r="G944" t="s">
        <v>14</v>
      </c>
      <c r="H944">
        <v>67</v>
      </c>
      <c r="I944" s="7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7" t="str">
        <f t="shared" si="57"/>
        <v>theater</v>
      </c>
      <c r="R944" s="7" t="str">
        <f t="shared" si="58"/>
        <v>plays</v>
      </c>
    </row>
    <row r="945" spans="1:18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160</v>
      </c>
      <c r="G945" t="s">
        <v>20</v>
      </c>
      <c r="H945">
        <v>114</v>
      </c>
      <c r="I945" s="7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7" t="str">
        <f t="shared" si="57"/>
        <v>food</v>
      </c>
      <c r="R945" s="7" t="str">
        <f t="shared" si="58"/>
        <v>food trucks</v>
      </c>
    </row>
    <row r="946" spans="1:18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</v>
      </c>
      <c r="G946" t="s">
        <v>14</v>
      </c>
      <c r="H946">
        <v>263</v>
      </c>
      <c r="I946" s="7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7" t="str">
        <f t="shared" si="57"/>
        <v>photography</v>
      </c>
      <c r="R946" s="7" t="str">
        <f t="shared" si="58"/>
        <v>photography books</v>
      </c>
    </row>
    <row r="947" spans="1:18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</v>
      </c>
      <c r="G947" t="s">
        <v>14</v>
      </c>
      <c r="H947">
        <v>1691</v>
      </c>
      <c r="I947" s="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7" t="str">
        <f t="shared" si="57"/>
        <v>photography</v>
      </c>
      <c r="R947" s="7" t="str">
        <f t="shared" si="58"/>
        <v>photography books</v>
      </c>
    </row>
    <row r="948" spans="1:18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10</v>
      </c>
      <c r="G948" t="s">
        <v>14</v>
      </c>
      <c r="H948">
        <v>181</v>
      </c>
      <c r="I948" s="7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7" t="str">
        <f t="shared" si="57"/>
        <v>theater</v>
      </c>
      <c r="R948" s="7" t="str">
        <f t="shared" si="58"/>
        <v>plays</v>
      </c>
    </row>
    <row r="949" spans="1:18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27</v>
      </c>
      <c r="G949" t="s">
        <v>14</v>
      </c>
      <c r="H949">
        <v>13</v>
      </c>
      <c r="I949" s="7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7" t="str">
        <f t="shared" si="57"/>
        <v>theater</v>
      </c>
      <c r="R949" s="7" t="str">
        <f t="shared" si="58"/>
        <v>plays</v>
      </c>
    </row>
    <row r="950" spans="1:18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63</v>
      </c>
      <c r="G950" t="s">
        <v>74</v>
      </c>
      <c r="H950">
        <v>160</v>
      </c>
      <c r="I950" s="7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7" t="str">
        <f t="shared" si="57"/>
        <v>film &amp; video</v>
      </c>
      <c r="R950" s="7" t="str">
        <f t="shared" si="58"/>
        <v>documentary</v>
      </c>
    </row>
    <row r="951" spans="1:18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</v>
      </c>
      <c r="G951" t="s">
        <v>20</v>
      </c>
      <c r="H951">
        <v>203</v>
      </c>
      <c r="I951" s="7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7" t="str">
        <f t="shared" si="57"/>
        <v>technology</v>
      </c>
      <c r="R951" s="7" t="str">
        <f t="shared" si="58"/>
        <v>web</v>
      </c>
    </row>
    <row r="952" spans="1:18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7" t="str">
        <f t="shared" si="57"/>
        <v>theater</v>
      </c>
      <c r="R952" s="7" t="str">
        <f t="shared" si="58"/>
        <v>plays</v>
      </c>
    </row>
    <row r="953" spans="1:18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1097</v>
      </c>
      <c r="G953" t="s">
        <v>20</v>
      </c>
      <c r="H953">
        <v>1559</v>
      </c>
      <c r="I953" s="7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7" t="str">
        <f t="shared" si="57"/>
        <v>music</v>
      </c>
      <c r="R953" s="7" t="str">
        <f t="shared" si="58"/>
        <v>rock</v>
      </c>
    </row>
    <row r="954" spans="1:18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</v>
      </c>
      <c r="G954" t="s">
        <v>74</v>
      </c>
      <c r="H954">
        <v>2266</v>
      </c>
      <c r="I954" s="7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7" t="str">
        <f t="shared" si="57"/>
        <v>film &amp; video</v>
      </c>
      <c r="R954" s="7" t="str">
        <f t="shared" si="58"/>
        <v>documentary</v>
      </c>
    </row>
    <row r="955" spans="1:18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7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7" t="str">
        <f t="shared" si="57"/>
        <v>film &amp; video</v>
      </c>
      <c r="R955" s="7" t="str">
        <f t="shared" si="58"/>
        <v>science fiction</v>
      </c>
    </row>
    <row r="956" spans="1:18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</v>
      </c>
      <c r="G956" t="s">
        <v>20</v>
      </c>
      <c r="H956">
        <v>1548</v>
      </c>
      <c r="I956" s="7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7" t="str">
        <f t="shared" si="57"/>
        <v>technology</v>
      </c>
      <c r="R956" s="7" t="str">
        <f t="shared" si="58"/>
        <v>web</v>
      </c>
    </row>
    <row r="957" spans="1:18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7" t="str">
        <f t="shared" si="57"/>
        <v>theater</v>
      </c>
      <c r="R957" s="7" t="str">
        <f t="shared" si="58"/>
        <v>plays</v>
      </c>
    </row>
    <row r="958" spans="1:18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</v>
      </c>
      <c r="G958" t="s">
        <v>14</v>
      </c>
      <c r="H958">
        <v>830</v>
      </c>
      <c r="I958" s="7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7" t="str">
        <f t="shared" si="57"/>
        <v>film &amp; video</v>
      </c>
      <c r="R958" s="7" t="str">
        <f t="shared" si="58"/>
        <v>science fiction</v>
      </c>
    </row>
    <row r="959" spans="1:18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127</v>
      </c>
      <c r="G959" t="s">
        <v>20</v>
      </c>
      <c r="H959">
        <v>131</v>
      </c>
      <c r="I959" s="7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7" t="str">
        <f t="shared" si="57"/>
        <v>theater</v>
      </c>
      <c r="R959" s="7" t="str">
        <f t="shared" si="58"/>
        <v>plays</v>
      </c>
    </row>
    <row r="960" spans="1:18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735</v>
      </c>
      <c r="G960" t="s">
        <v>20</v>
      </c>
      <c r="H960">
        <v>112</v>
      </c>
      <c r="I960" s="7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7" t="str">
        <f t="shared" si="57"/>
        <v>film &amp; video</v>
      </c>
      <c r="R960" s="7" t="str">
        <f t="shared" si="58"/>
        <v>animation</v>
      </c>
    </row>
    <row r="961" spans="1:18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5</v>
      </c>
      <c r="G961" t="s">
        <v>14</v>
      </c>
      <c r="H961">
        <v>130</v>
      </c>
      <c r="I961" s="7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7" t="str">
        <f t="shared" si="57"/>
        <v>publishing</v>
      </c>
      <c r="R961" s="7" t="str">
        <f t="shared" si="58"/>
        <v>translations</v>
      </c>
    </row>
    <row r="962" spans="1:18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</v>
      </c>
      <c r="G962" t="s">
        <v>14</v>
      </c>
      <c r="H962">
        <v>55</v>
      </c>
      <c r="I962" s="7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7" t="str">
        <f t="shared" si="57"/>
        <v>technology</v>
      </c>
      <c r="R962" s="7" t="str">
        <f t="shared" si="58"/>
        <v>web</v>
      </c>
    </row>
    <row r="963" spans="1:18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ROUND(((E963/D963)*100),0)</f>
        <v>119</v>
      </c>
      <c r="G963" t="s">
        <v>20</v>
      </c>
      <c r="H963">
        <v>155</v>
      </c>
      <c r="I963" s="7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7" t="str">
        <f t="shared" ref="Q963:Q1001" si="61">LEFT(P963,SEARCH("/",P963)-1)</f>
        <v>publishing</v>
      </c>
      <c r="R963" s="7" t="str">
        <f t="shared" ref="R963:R1001" si="62">RIGHT(P963,LEN(P963)-SEARCH("/",P963))</f>
        <v>translations</v>
      </c>
    </row>
    <row r="964" spans="1:18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</v>
      </c>
      <c r="G964" t="s">
        <v>20</v>
      </c>
      <c r="H964">
        <v>266</v>
      </c>
      <c r="I964" s="7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7" t="str">
        <f t="shared" si="61"/>
        <v>food</v>
      </c>
      <c r="R964" s="7" t="str">
        <f t="shared" si="62"/>
        <v>food trucks</v>
      </c>
    </row>
    <row r="965" spans="1:18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85</v>
      </c>
      <c r="G965" t="s">
        <v>14</v>
      </c>
      <c r="H965">
        <v>114</v>
      </c>
      <c r="I965" s="7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7" t="str">
        <f t="shared" si="61"/>
        <v>photography</v>
      </c>
      <c r="R965" s="7" t="str">
        <f t="shared" si="62"/>
        <v>photography books</v>
      </c>
    </row>
    <row r="966" spans="1:18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356</v>
      </c>
      <c r="G966" t="s">
        <v>20</v>
      </c>
      <c r="H966">
        <v>155</v>
      </c>
      <c r="I966" s="7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7" t="str">
        <f t="shared" si="61"/>
        <v>theater</v>
      </c>
      <c r="R966" s="7" t="str">
        <f t="shared" si="62"/>
        <v>plays</v>
      </c>
    </row>
    <row r="967" spans="1:18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</v>
      </c>
      <c r="G967" t="s">
        <v>20</v>
      </c>
      <c r="H967">
        <v>207</v>
      </c>
      <c r="I967" s="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7" t="str">
        <f t="shared" si="61"/>
        <v>music</v>
      </c>
      <c r="R967" s="7" t="str">
        <f t="shared" si="62"/>
        <v>rock</v>
      </c>
    </row>
    <row r="968" spans="1:18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</v>
      </c>
      <c r="G968" t="s">
        <v>20</v>
      </c>
      <c r="H968">
        <v>245</v>
      </c>
      <c r="I968" s="7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7" t="str">
        <f t="shared" si="61"/>
        <v>theater</v>
      </c>
      <c r="R968" s="7" t="str">
        <f t="shared" si="62"/>
        <v>plays</v>
      </c>
    </row>
    <row r="969" spans="1:18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</v>
      </c>
      <c r="G969" t="s">
        <v>20</v>
      </c>
      <c r="H969">
        <v>1573</v>
      </c>
      <c r="I969" s="7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7" t="str">
        <f t="shared" si="61"/>
        <v>music</v>
      </c>
      <c r="R969" s="7" t="str">
        <f t="shared" si="62"/>
        <v>world music</v>
      </c>
    </row>
    <row r="970" spans="1:18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</v>
      </c>
      <c r="G970" t="s">
        <v>20</v>
      </c>
      <c r="H970">
        <v>114</v>
      </c>
      <c r="I970" s="7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7" t="str">
        <f t="shared" si="61"/>
        <v>food</v>
      </c>
      <c r="R970" s="7" t="str">
        <f t="shared" si="62"/>
        <v>food trucks</v>
      </c>
    </row>
    <row r="971" spans="1:18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</v>
      </c>
      <c r="G971" t="s">
        <v>20</v>
      </c>
      <c r="H971">
        <v>93</v>
      </c>
      <c r="I971" s="7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7" t="str">
        <f t="shared" si="61"/>
        <v>theater</v>
      </c>
      <c r="R971" s="7" t="str">
        <f t="shared" si="62"/>
        <v>plays</v>
      </c>
    </row>
    <row r="972" spans="1:18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61</v>
      </c>
      <c r="G972" t="s">
        <v>14</v>
      </c>
      <c r="H972">
        <v>594</v>
      </c>
      <c r="I972" s="7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7" t="str">
        <f t="shared" si="61"/>
        <v>theater</v>
      </c>
      <c r="R972" s="7" t="str">
        <f t="shared" si="62"/>
        <v>plays</v>
      </c>
    </row>
    <row r="973" spans="1:18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28</v>
      </c>
      <c r="G973" t="s">
        <v>14</v>
      </c>
      <c r="H973">
        <v>24</v>
      </c>
      <c r="I973" s="7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7" t="str">
        <f t="shared" si="61"/>
        <v>film &amp; video</v>
      </c>
      <c r="R973" s="7" t="str">
        <f t="shared" si="62"/>
        <v>television</v>
      </c>
    </row>
    <row r="974" spans="1:18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</v>
      </c>
      <c r="G974" t="s">
        <v>20</v>
      </c>
      <c r="H974">
        <v>1681</v>
      </c>
      <c r="I974" s="7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7" t="str">
        <f t="shared" si="61"/>
        <v>technology</v>
      </c>
      <c r="R974" s="7" t="str">
        <f t="shared" si="62"/>
        <v>web</v>
      </c>
    </row>
    <row r="975" spans="1:18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22</v>
      </c>
      <c r="G975" t="s">
        <v>14</v>
      </c>
      <c r="H975">
        <v>252</v>
      </c>
      <c r="I975" s="7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7" t="str">
        <f t="shared" si="61"/>
        <v>theater</v>
      </c>
      <c r="R975" s="7" t="str">
        <f t="shared" si="62"/>
        <v>plays</v>
      </c>
    </row>
    <row r="976" spans="1:18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374</v>
      </c>
      <c r="G976" t="s">
        <v>20</v>
      </c>
      <c r="H976">
        <v>32</v>
      </c>
      <c r="I976" s="7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7" t="str">
        <f t="shared" si="61"/>
        <v>music</v>
      </c>
      <c r="R976" s="7" t="str">
        <f t="shared" si="62"/>
        <v>indie rock</v>
      </c>
    </row>
    <row r="977" spans="1:18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155</v>
      </c>
      <c r="G977" t="s">
        <v>20</v>
      </c>
      <c r="H977">
        <v>135</v>
      </c>
      <c r="I977" s="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7" t="str">
        <f t="shared" si="61"/>
        <v>theater</v>
      </c>
      <c r="R977" s="7" t="str">
        <f t="shared" si="62"/>
        <v>plays</v>
      </c>
    </row>
    <row r="978" spans="1:18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</v>
      </c>
      <c r="G978" t="s">
        <v>20</v>
      </c>
      <c r="H978">
        <v>140</v>
      </c>
      <c r="I978" s="7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7" t="str">
        <f t="shared" si="61"/>
        <v>theater</v>
      </c>
      <c r="R978" s="7" t="str">
        <f t="shared" si="62"/>
        <v>plays</v>
      </c>
    </row>
    <row r="979" spans="1:18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74</v>
      </c>
      <c r="G979" t="s">
        <v>14</v>
      </c>
      <c r="H979">
        <v>67</v>
      </c>
      <c r="I979" s="7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7" t="str">
        <f t="shared" si="61"/>
        <v>food</v>
      </c>
      <c r="R979" s="7" t="str">
        <f t="shared" si="62"/>
        <v>food trucks</v>
      </c>
    </row>
    <row r="980" spans="1:18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</v>
      </c>
      <c r="G980" t="s">
        <v>20</v>
      </c>
      <c r="H980">
        <v>92</v>
      </c>
      <c r="I980" s="7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7" t="str">
        <f t="shared" si="61"/>
        <v>games</v>
      </c>
      <c r="R980" s="7" t="str">
        <f t="shared" si="62"/>
        <v>video games</v>
      </c>
    </row>
    <row r="981" spans="1:18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</v>
      </c>
      <c r="G981" t="s">
        <v>20</v>
      </c>
      <c r="H981">
        <v>1015</v>
      </c>
      <c r="I981" s="7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7" t="str">
        <f t="shared" si="61"/>
        <v>theater</v>
      </c>
      <c r="R981" s="7" t="str">
        <f t="shared" si="62"/>
        <v>plays</v>
      </c>
    </row>
    <row r="982" spans="1:18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</v>
      </c>
      <c r="G982" t="s">
        <v>14</v>
      </c>
      <c r="H982">
        <v>742</v>
      </c>
      <c r="I982" s="7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7" t="str">
        <f t="shared" si="61"/>
        <v>publishing</v>
      </c>
      <c r="R982" s="7" t="str">
        <f t="shared" si="62"/>
        <v>nonfiction</v>
      </c>
    </row>
    <row r="983" spans="1:18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</v>
      </c>
      <c r="G983" t="s">
        <v>20</v>
      </c>
      <c r="H983">
        <v>323</v>
      </c>
      <c r="I983" s="7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7" t="str">
        <f t="shared" si="61"/>
        <v>technology</v>
      </c>
      <c r="R983" s="7" t="str">
        <f t="shared" si="62"/>
        <v>web</v>
      </c>
    </row>
    <row r="984" spans="1:18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85</v>
      </c>
      <c r="G984" t="s">
        <v>14</v>
      </c>
      <c r="H984">
        <v>75</v>
      </c>
      <c r="I984" s="7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7" t="str">
        <f t="shared" si="61"/>
        <v>film &amp; video</v>
      </c>
      <c r="R984" s="7" t="str">
        <f t="shared" si="62"/>
        <v>documentary</v>
      </c>
    </row>
    <row r="985" spans="1:18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146</v>
      </c>
      <c r="G985" t="s">
        <v>20</v>
      </c>
      <c r="H985">
        <v>2326</v>
      </c>
      <c r="I985" s="7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7" t="str">
        <f t="shared" si="61"/>
        <v>film &amp; video</v>
      </c>
      <c r="R985" s="7" t="str">
        <f t="shared" si="62"/>
        <v>documentary</v>
      </c>
    </row>
    <row r="986" spans="1:18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</v>
      </c>
      <c r="G986" t="s">
        <v>20</v>
      </c>
      <c r="H986">
        <v>381</v>
      </c>
      <c r="I986" s="7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7" t="str">
        <f t="shared" si="61"/>
        <v>theater</v>
      </c>
      <c r="R986" s="7" t="str">
        <f t="shared" si="62"/>
        <v>plays</v>
      </c>
    </row>
    <row r="987" spans="1:18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</v>
      </c>
      <c r="G987" t="s">
        <v>14</v>
      </c>
      <c r="H987">
        <v>4405</v>
      </c>
      <c r="I987" s="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7" t="str">
        <f t="shared" si="61"/>
        <v>music</v>
      </c>
      <c r="R987" s="7" t="str">
        <f t="shared" si="62"/>
        <v>rock</v>
      </c>
    </row>
    <row r="988" spans="1:18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</v>
      </c>
      <c r="G988" t="s">
        <v>14</v>
      </c>
      <c r="H988">
        <v>92</v>
      </c>
      <c r="I988" s="7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7" t="str">
        <f t="shared" si="61"/>
        <v>music</v>
      </c>
      <c r="R988" s="7" t="str">
        <f t="shared" si="62"/>
        <v>rock</v>
      </c>
    </row>
    <row r="989" spans="1:18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217</v>
      </c>
      <c r="G989" t="s">
        <v>20</v>
      </c>
      <c r="H989">
        <v>480</v>
      </c>
      <c r="I989" s="7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7" t="str">
        <f t="shared" si="61"/>
        <v>film &amp; video</v>
      </c>
      <c r="R989" s="7" t="str">
        <f t="shared" si="62"/>
        <v>documentary</v>
      </c>
    </row>
    <row r="990" spans="1:18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</v>
      </c>
      <c r="G990" t="s">
        <v>14</v>
      </c>
      <c r="H990">
        <v>64</v>
      </c>
      <c r="I990" s="7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7" t="str">
        <f t="shared" si="61"/>
        <v>publishing</v>
      </c>
      <c r="R990" s="7" t="str">
        <f t="shared" si="62"/>
        <v>radio &amp; podcasts</v>
      </c>
    </row>
    <row r="991" spans="1:18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500</v>
      </c>
      <c r="G991" t="s">
        <v>20</v>
      </c>
      <c r="H991">
        <v>226</v>
      </c>
      <c r="I991" s="7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7" t="str">
        <f t="shared" si="61"/>
        <v>publishing</v>
      </c>
      <c r="R991" s="7" t="str">
        <f t="shared" si="62"/>
        <v>translations</v>
      </c>
    </row>
    <row r="992" spans="1:18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88</v>
      </c>
      <c r="G992" t="s">
        <v>14</v>
      </c>
      <c r="H992">
        <v>64</v>
      </c>
      <c r="I992" s="7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7" t="str">
        <f t="shared" si="61"/>
        <v>film &amp; video</v>
      </c>
      <c r="R992" s="7" t="str">
        <f t="shared" si="62"/>
        <v>drama</v>
      </c>
    </row>
    <row r="993" spans="1:18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</v>
      </c>
      <c r="G993" t="s">
        <v>20</v>
      </c>
      <c r="H993">
        <v>241</v>
      </c>
      <c r="I993" s="7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7" t="str">
        <f t="shared" si="61"/>
        <v>music</v>
      </c>
      <c r="R993" s="7" t="str">
        <f t="shared" si="62"/>
        <v>rock</v>
      </c>
    </row>
    <row r="994" spans="1:18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427</v>
      </c>
      <c r="G994" t="s">
        <v>20</v>
      </c>
      <c r="H994">
        <v>132</v>
      </c>
      <c r="I994" s="7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7" t="str">
        <f t="shared" si="61"/>
        <v>film &amp; video</v>
      </c>
      <c r="R994" s="7" t="str">
        <f t="shared" si="62"/>
        <v>drama</v>
      </c>
    </row>
    <row r="995" spans="1:18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7" t="str">
        <f t="shared" si="61"/>
        <v>photography</v>
      </c>
      <c r="R995" s="7" t="str">
        <f t="shared" si="62"/>
        <v>photography books</v>
      </c>
    </row>
    <row r="996" spans="1:18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</v>
      </c>
      <c r="G996" t="s">
        <v>14</v>
      </c>
      <c r="H996">
        <v>842</v>
      </c>
      <c r="I996" s="7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7" t="str">
        <f t="shared" si="61"/>
        <v>publishing</v>
      </c>
      <c r="R996" s="7" t="str">
        <f t="shared" si="62"/>
        <v>translations</v>
      </c>
    </row>
    <row r="997" spans="1:18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</v>
      </c>
      <c r="G997" t="s">
        <v>20</v>
      </c>
      <c r="H997">
        <v>2043</v>
      </c>
      <c r="I997" s="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7" t="str">
        <f t="shared" si="61"/>
        <v>food</v>
      </c>
      <c r="R997" s="7" t="str">
        <f t="shared" si="62"/>
        <v>food trucks</v>
      </c>
    </row>
    <row r="998" spans="1:18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73</v>
      </c>
      <c r="G998" t="s">
        <v>14</v>
      </c>
      <c r="H998">
        <v>112</v>
      </c>
      <c r="I998" s="7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7" t="str">
        <f t="shared" si="61"/>
        <v>theater</v>
      </c>
      <c r="R998" s="7" t="str">
        <f t="shared" si="62"/>
        <v>plays</v>
      </c>
    </row>
    <row r="999" spans="1:18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61</v>
      </c>
      <c r="G999" t="s">
        <v>74</v>
      </c>
      <c r="H999">
        <v>139</v>
      </c>
      <c r="I999" s="7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7" t="str">
        <f t="shared" si="61"/>
        <v>theater</v>
      </c>
      <c r="R999" s="7" t="str">
        <f t="shared" si="62"/>
        <v>plays</v>
      </c>
    </row>
    <row r="1000" spans="1:18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57</v>
      </c>
      <c r="G1000" t="s">
        <v>14</v>
      </c>
      <c r="H1000">
        <v>374</v>
      </c>
      <c r="I1000" s="7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7" t="str">
        <f t="shared" si="61"/>
        <v>music</v>
      </c>
      <c r="R1000" s="7" t="str">
        <f t="shared" si="62"/>
        <v>indie rock</v>
      </c>
    </row>
    <row r="1001" spans="1:18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57</v>
      </c>
      <c r="G1001" t="s">
        <v>74</v>
      </c>
      <c r="H1001">
        <v>1122</v>
      </c>
      <c r="I1001" s="7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7" t="str">
        <f t="shared" si="61"/>
        <v>food</v>
      </c>
      <c r="R1001" s="7" t="str">
        <f t="shared" si="62"/>
        <v>food trucks</v>
      </c>
    </row>
  </sheetData>
  <conditionalFormatting sqref="G1:G1048576">
    <cfRule type="containsText" dxfId="4" priority="2" operator="containsText" text="canceled">
      <formula>NOT(ISERROR(SEARCH("canceled",G1)))</formula>
    </cfRule>
    <cfRule type="containsText" dxfId="3" priority="3" operator="containsText" text="live">
      <formula>NOT(ISERROR(SEARCH("live",G1)))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failed">
      <formula>NOT(ISERROR(SEARCH("failed",G1)))</formula>
    </cfRule>
    <cfRule type="iconSet" priority="6">
      <iconSet>
        <cfvo type="percent" val="0"/>
        <cfvo type="percent" val="33"/>
        <cfvo type="percent" val="67"/>
      </iconSe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theme="9"/>
        <color rgb="FF0066C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4B8D-36C3-4E51-AB7E-E356776DD9FB}">
  <dimension ref="A1:F14"/>
  <sheetViews>
    <sheetView workbookViewId="0">
      <selection activeCell="Q26" sqref="Q26"/>
    </sheetView>
  </sheetViews>
  <sheetFormatPr defaultRowHeight="15.5" x14ac:dyDescent="0.35"/>
  <cols>
    <col min="1" max="1" width="15.83203125" bestFit="1" customWidth="1"/>
    <col min="6" max="6" width="10.58203125" bestFit="1" customWidth="1"/>
  </cols>
  <sheetData>
    <row r="1" spans="1:6" x14ac:dyDescent="0.35">
      <c r="A1" s="9" t="s">
        <v>6</v>
      </c>
      <c r="B1" s="7" t="s">
        <v>2030</v>
      </c>
      <c r="C1" s="7"/>
      <c r="D1" s="7"/>
      <c r="E1" s="7"/>
      <c r="F1" s="7"/>
    </row>
    <row r="2" spans="1:6" x14ac:dyDescent="0.35">
      <c r="A2" s="7"/>
      <c r="B2" s="7"/>
      <c r="C2" s="7"/>
      <c r="D2" s="7"/>
      <c r="E2" s="7"/>
      <c r="F2" s="7"/>
    </row>
    <row r="3" spans="1:6" x14ac:dyDescent="0.35">
      <c r="A3" s="9" t="s">
        <v>2031</v>
      </c>
      <c r="B3" s="9" t="s">
        <v>2032</v>
      </c>
      <c r="C3" s="7"/>
      <c r="D3" s="7"/>
      <c r="E3" s="7"/>
      <c r="F3" s="7"/>
    </row>
    <row r="4" spans="1:6" x14ac:dyDescent="0.35">
      <c r="A4" s="9" t="s">
        <v>2033</v>
      </c>
      <c r="B4" s="7" t="s">
        <v>74</v>
      </c>
      <c r="C4" s="7" t="s">
        <v>14</v>
      </c>
      <c r="D4" s="7" t="s">
        <v>47</v>
      </c>
      <c r="E4" s="7" t="s">
        <v>20</v>
      </c>
      <c r="F4" s="7" t="s">
        <v>2034</v>
      </c>
    </row>
    <row r="5" spans="1:6" x14ac:dyDescent="0.35">
      <c r="A5" s="10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10" t="s">
        <v>2036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10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10" t="s">
        <v>2038</v>
      </c>
      <c r="B8" s="7"/>
      <c r="C8" s="7"/>
      <c r="D8" s="7"/>
      <c r="E8" s="7">
        <v>4</v>
      </c>
      <c r="F8" s="7">
        <v>4</v>
      </c>
    </row>
    <row r="9" spans="1:6" x14ac:dyDescent="0.35">
      <c r="A9" s="10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10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10" t="s">
        <v>2041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10" t="s">
        <v>2042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10" t="s">
        <v>2043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10" t="s">
        <v>2034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C83D-50B7-4DF0-B54A-6B80CF6836CC}">
  <dimension ref="A1:F30"/>
  <sheetViews>
    <sheetView workbookViewId="0">
      <selection activeCell="Y14" sqref="Y1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s="7" t="s">
        <v>2030</v>
      </c>
      <c r="C1" s="7"/>
      <c r="D1" s="7"/>
      <c r="E1" s="7"/>
      <c r="F1" s="7"/>
    </row>
    <row r="2" spans="1:6" x14ac:dyDescent="0.35">
      <c r="A2" s="9" t="s">
        <v>2044</v>
      </c>
      <c r="B2" s="7" t="s">
        <v>2030</v>
      </c>
      <c r="C2" s="7"/>
      <c r="D2" s="7"/>
      <c r="E2" s="7"/>
      <c r="F2" s="7"/>
    </row>
    <row r="3" spans="1:6" x14ac:dyDescent="0.35">
      <c r="A3" s="7"/>
      <c r="B3" s="7"/>
      <c r="C3" s="7"/>
      <c r="D3" s="7"/>
      <c r="E3" s="7"/>
      <c r="F3" s="7"/>
    </row>
    <row r="4" spans="1:6" x14ac:dyDescent="0.35">
      <c r="A4" s="9" t="s">
        <v>2031</v>
      </c>
      <c r="B4" s="9" t="s">
        <v>2032</v>
      </c>
    </row>
    <row r="5" spans="1:6" x14ac:dyDescent="0.35">
      <c r="A5" s="9" t="s">
        <v>2033</v>
      </c>
      <c r="B5" s="7" t="s">
        <v>74</v>
      </c>
      <c r="C5" s="7" t="s">
        <v>14</v>
      </c>
      <c r="D5" s="7" t="s">
        <v>47</v>
      </c>
      <c r="E5" s="7" t="s">
        <v>20</v>
      </c>
      <c r="F5" s="7" t="s">
        <v>2034</v>
      </c>
    </row>
    <row r="6" spans="1:6" x14ac:dyDescent="0.35">
      <c r="A6" s="10" t="s">
        <v>2045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5">
      <c r="A7" s="10" t="s">
        <v>2046</v>
      </c>
      <c r="B7" s="6"/>
      <c r="C7" s="6"/>
      <c r="D7" s="6"/>
      <c r="E7" s="6">
        <v>4</v>
      </c>
      <c r="F7" s="6">
        <v>4</v>
      </c>
    </row>
    <row r="8" spans="1:6" x14ac:dyDescent="0.35">
      <c r="A8" s="10" t="s">
        <v>2047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5">
      <c r="A9" s="10" t="s">
        <v>2048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5">
      <c r="A10" s="10" t="s">
        <v>2049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5">
      <c r="A11" s="10" t="s">
        <v>2050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5">
      <c r="A12" s="10" t="s">
        <v>2051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5">
      <c r="A13" s="10" t="s">
        <v>2052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5">
      <c r="A14" s="10" t="s">
        <v>2053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5">
      <c r="A15" s="10" t="s">
        <v>2054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5">
      <c r="A16" s="10" t="s">
        <v>2055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5">
      <c r="A17" s="10" t="s">
        <v>2056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5">
      <c r="A18" s="10" t="s">
        <v>2057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5">
      <c r="A19" s="10" t="s">
        <v>2058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5">
      <c r="A20" s="10" t="s">
        <v>2059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5">
      <c r="A21" s="10" t="s">
        <v>2060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5">
      <c r="A22" s="10" t="s">
        <v>2061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5">
      <c r="A23" s="10" t="s">
        <v>2062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5">
      <c r="A24" s="10" t="s">
        <v>2063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5">
      <c r="A25" s="10" t="s">
        <v>2064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5">
      <c r="A26" s="10" t="s">
        <v>2065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5">
      <c r="A27" s="10" t="s">
        <v>2066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5">
      <c r="A28" s="10" t="s">
        <v>2067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5">
      <c r="A29" s="10" t="s">
        <v>2068</v>
      </c>
      <c r="B29" s="6"/>
      <c r="C29" s="6"/>
      <c r="D29" s="6"/>
      <c r="E29" s="6">
        <v>3</v>
      </c>
      <c r="F29" s="6">
        <v>3</v>
      </c>
    </row>
    <row r="30" spans="1:6" x14ac:dyDescent="0.35">
      <c r="A30" s="10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DE52-58DE-4812-94D6-C7DB15A09EFF}">
  <dimension ref="A1:E18"/>
  <sheetViews>
    <sheetView workbookViewId="0">
      <selection activeCell="I26" sqref="I26"/>
    </sheetView>
  </sheetViews>
  <sheetFormatPr defaultRowHeight="15.5" x14ac:dyDescent="0.35"/>
  <cols>
    <col min="5" max="5" width="10.58203125" bestFit="1" customWidth="1"/>
  </cols>
  <sheetData>
    <row r="1" spans="1:5" x14ac:dyDescent="0.35">
      <c r="A1" s="9" t="s">
        <v>2044</v>
      </c>
      <c r="B1" s="7" t="s">
        <v>2030</v>
      </c>
      <c r="C1" s="7"/>
      <c r="D1" s="7"/>
      <c r="E1" s="7"/>
    </row>
    <row r="2" spans="1:5" x14ac:dyDescent="0.35">
      <c r="A2" s="9" t="s">
        <v>2069</v>
      </c>
      <c r="B2" s="7" t="s">
        <v>2030</v>
      </c>
      <c r="C2" s="7"/>
      <c r="D2" s="7"/>
      <c r="E2" s="7"/>
    </row>
    <row r="3" spans="1:5" x14ac:dyDescent="0.35">
      <c r="A3" s="7"/>
      <c r="B3" s="7"/>
      <c r="C3" s="7"/>
      <c r="D3" s="7"/>
      <c r="E3" s="7"/>
    </row>
    <row r="4" spans="1:5" x14ac:dyDescent="0.35">
      <c r="A4" s="9" t="s">
        <v>2031</v>
      </c>
      <c r="B4" s="9" t="s">
        <v>2032</v>
      </c>
      <c r="C4" s="7"/>
      <c r="D4" s="7"/>
      <c r="E4" s="7"/>
    </row>
    <row r="5" spans="1:5" x14ac:dyDescent="0.35">
      <c r="A5" s="9" t="s">
        <v>2033</v>
      </c>
      <c r="B5" s="7" t="s">
        <v>74</v>
      </c>
      <c r="C5" s="7" t="s">
        <v>14</v>
      </c>
      <c r="D5" s="7" t="s">
        <v>20</v>
      </c>
      <c r="E5" s="7" t="s">
        <v>2034</v>
      </c>
    </row>
    <row r="6" spans="1:5" x14ac:dyDescent="0.35">
      <c r="A6" s="11" t="s">
        <v>2070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5">
      <c r="A7" s="11" t="s">
        <v>2071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5">
      <c r="A8" s="11" t="s">
        <v>2072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5">
      <c r="A9" s="11" t="s">
        <v>2073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5">
      <c r="A10" s="11" t="s">
        <v>2074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5">
      <c r="A11" s="11" t="s">
        <v>2075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5">
      <c r="A12" s="11" t="s">
        <v>2076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5">
      <c r="A13" s="11" t="s">
        <v>2077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5">
      <c r="A14" s="11" t="s">
        <v>2078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5">
      <c r="A15" s="11" t="s">
        <v>2079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5">
      <c r="A16" s="11" t="s">
        <v>2080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5">
      <c r="A17" s="11" t="s">
        <v>2081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5">
      <c r="A18" s="11" t="s">
        <v>2034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272D-0B60-482B-BCE6-F7C7F399280B}">
  <dimension ref="A1:I13"/>
  <sheetViews>
    <sheetView workbookViewId="0">
      <selection activeCell="L22" sqref="L22"/>
    </sheetView>
  </sheetViews>
  <sheetFormatPr defaultRowHeight="15.5" x14ac:dyDescent="0.35"/>
  <cols>
    <col min="1" max="1" width="26.4140625" bestFit="1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9" x14ac:dyDescent="0.35">
      <c r="A1" s="13" t="s">
        <v>2082</v>
      </c>
      <c r="B1" s="13" t="s">
        <v>2083</v>
      </c>
      <c r="C1" s="13" t="s">
        <v>2084</v>
      </c>
      <c r="D1" s="13" t="s">
        <v>2085</v>
      </c>
      <c r="E1" s="13" t="s">
        <v>2086</v>
      </c>
      <c r="F1" s="13" t="s">
        <v>2087</v>
      </c>
      <c r="G1" s="13" t="s">
        <v>2088</v>
      </c>
      <c r="H1" s="13" t="s">
        <v>2089</v>
      </c>
      <c r="I1" s="7"/>
    </row>
    <row r="2" spans="1:9" x14ac:dyDescent="0.35">
      <c r="A2" s="5" t="s">
        <v>2090</v>
      </c>
      <c r="B2" s="5">
        <f>COUNTIFS([1]Crowdfunding!D:D,"&lt;1000",[1]Crowdfunding!G:G,"successful")</f>
        <v>30</v>
      </c>
      <c r="C2" s="5">
        <f>COUNTIFS([1]Crowdfunding!D:D,"&lt;1000",[1]Crowdfunding!G:G,"failed")</f>
        <v>20</v>
      </c>
      <c r="D2" s="5">
        <f>COUNTIFS([1]Crowdfunding!D:D,"&lt;1000",[1]Crowdfunding!G:G,"canceled")</f>
        <v>1</v>
      </c>
      <c r="E2" s="5">
        <f>(B2+C2+D2)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  <c r="I2" s="7"/>
    </row>
    <row r="3" spans="1:9" x14ac:dyDescent="0.35">
      <c r="A3" s="5" t="s">
        <v>2091</v>
      </c>
      <c r="B3" s="5">
        <f>COUNTIFS([1]Crowdfunding!D:D,"&gt;=1000", [1]Crowdfunding!D:D,"&lt;=4999",[1]Crowdfunding!G:G,"successful")</f>
        <v>191</v>
      </c>
      <c r="C3" s="5">
        <f>COUNTIFS([1]Crowdfunding!D:D,"&gt;=1000", [1]Crowdfunding!D:D,"&lt;=4999",[1]Crowdfunding!G:G,"failed")</f>
        <v>38</v>
      </c>
      <c r="D3" s="5">
        <f>COUNTIFS([1]Crowdfunding!D:D,"&gt;=1000", [1]Crowdfunding!D:D,"&lt;=4999",[1]Crowdfunding!G:G,"canceled")</f>
        <v>2</v>
      </c>
      <c r="E3" s="5">
        <f t="shared" ref="E3:E13" si="0">(B3+C3+D3)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  <c r="I3" s="7"/>
    </row>
    <row r="4" spans="1:9" x14ac:dyDescent="0.35">
      <c r="A4" s="5" t="s">
        <v>2092</v>
      </c>
      <c r="B4" s="5">
        <f>COUNTIFS([1]Crowdfunding!D:D,"&gt;=5000", [1]Crowdfunding!D:D,"&lt;=9999",[1]Crowdfunding!G:G,"successful")</f>
        <v>164</v>
      </c>
      <c r="C4" s="5">
        <f>COUNTIFS([1]Crowdfunding!D:D,"&gt;=5000", [1]Crowdfunding!D:D,"&lt;=9999",[1]Crowdfunding!G:G,"failed")</f>
        <v>126</v>
      </c>
      <c r="D4" s="5">
        <f>COUNTIFS([1]Crowdfunding!D:D,"&gt;=5000", [1]Crowdfunding!D:D,"&lt;=9999",[1]Crowdfunding!G:G,"canceled")</f>
        <v>25</v>
      </c>
      <c r="E4" s="5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7"/>
    </row>
    <row r="5" spans="1:9" x14ac:dyDescent="0.35">
      <c r="A5" s="5" t="s">
        <v>2093</v>
      </c>
      <c r="B5" s="5">
        <f>COUNTIFS([1]Crowdfunding!D:D,"&gt;=10000", [1]Crowdfunding!D:D,"&lt;=14999",[1]Crowdfunding!G:G,"successful")</f>
        <v>4</v>
      </c>
      <c r="C5" s="5">
        <f>COUNTIFS([1]Crowdfunding!D:D,"&gt;=10000", [1]Crowdfunding!D:D,"&lt;=14999",[1]Crowdfunding!G:G,"failed")</f>
        <v>5</v>
      </c>
      <c r="D5" s="5">
        <f>COUNTIFS([1]Crowdfunding!D:D,"&gt;=10000", [1]Crowdfunding!D:D,"&lt;=14999",[1]Crowdfunding!G:G,"canceled")</f>
        <v>0</v>
      </c>
      <c r="E5" s="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7"/>
    </row>
    <row r="6" spans="1:9" x14ac:dyDescent="0.35">
      <c r="A6" s="5" t="s">
        <v>2094</v>
      </c>
      <c r="B6" s="5">
        <f>COUNTIFS([1]Crowdfunding!D:D,"&gt;=15000", [1]Crowdfunding!D:D,"&lt;=19999",[1]Crowdfunding!G:G,"successful")</f>
        <v>10</v>
      </c>
      <c r="C6" s="5">
        <f>COUNTIFS([1]Crowdfunding!D:D,"&gt;=15000", [1]Crowdfunding!D:D,"&lt;=19999",[1]Crowdfunding!G:G,"failed")</f>
        <v>0</v>
      </c>
      <c r="D6" s="5">
        <f>COUNTIFS([1]Crowdfunding!D:D,"&gt;=15000", [1]Crowdfunding!D:D,"&lt;=19999",[1]Crowdfunding!G:G,"canceled")</f>
        <v>0</v>
      </c>
      <c r="E6" s="5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7"/>
    </row>
    <row r="7" spans="1:9" x14ac:dyDescent="0.35">
      <c r="A7" s="5" t="s">
        <v>2095</v>
      </c>
      <c r="B7" s="5">
        <f>COUNTIFS([1]Crowdfunding!D:D,"&gt;=20000", [1]Crowdfunding!D:D,"&lt;=24999",[1]Crowdfunding!G:G,"successful")</f>
        <v>7</v>
      </c>
      <c r="C7" s="5">
        <f>COUNTIFS([1]Crowdfunding!D:D,"&gt;=20000", [1]Crowdfunding!D:D,"&lt;=24999",[1]Crowdfunding!G:G,"failed")</f>
        <v>0</v>
      </c>
      <c r="D7" s="5">
        <f>COUNTIFS([1]Crowdfunding!D:D,"&gt;=20000", [1]Crowdfunding!D:D,"&lt;=24999",[1]Crowdfunding!G:G,"canceled")</f>
        <v>0</v>
      </c>
      <c r="E7" s="5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7"/>
    </row>
    <row r="8" spans="1:9" x14ac:dyDescent="0.35">
      <c r="A8" s="5" t="s">
        <v>2096</v>
      </c>
      <c r="B8" s="5">
        <f>COUNTIFS([1]Crowdfunding!D:D,"&gt;=25000", [1]Crowdfunding!D:D,"&lt;=29999",[1]Crowdfunding!G:G,"successful")</f>
        <v>11</v>
      </c>
      <c r="C8" s="5">
        <f>COUNTIFS([1]Crowdfunding!D:D,"&gt;=25000", [1]Crowdfunding!D:D,"&lt;=29999",[1]Crowdfunding!G:G,"failed")</f>
        <v>3</v>
      </c>
      <c r="D8" s="5">
        <f>COUNTIFS([1]Crowdfunding!D:D,"&gt;=25000", [1]Crowdfunding!D:D,"&lt;=29999",[1]Crowdfunding!G:G,"canceled")</f>
        <v>0</v>
      </c>
      <c r="E8" s="5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7"/>
    </row>
    <row r="9" spans="1:9" x14ac:dyDescent="0.35">
      <c r="A9" s="5" t="s">
        <v>2097</v>
      </c>
      <c r="B9" s="5">
        <f>COUNTIFS([1]Crowdfunding!D:D,"&gt;=30000", [1]Crowdfunding!D:D,"&lt;=34999",[1]Crowdfunding!G:G,"successful")</f>
        <v>7</v>
      </c>
      <c r="C9" s="5">
        <f>COUNTIFS([1]Crowdfunding!D:D,"&gt;=30000", [1]Crowdfunding!D:D,"&lt;=34999",[1]Crowdfunding!G:G,"failed")</f>
        <v>0</v>
      </c>
      <c r="D9" s="5">
        <f>COUNTIFS([1]Crowdfunding!D:D,"&gt;=30000", [1]Crowdfunding!D:D,"&lt;=34999",[1]Crowdfunding!G:G,"canceled")</f>
        <v>0</v>
      </c>
      <c r="E9" s="5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7"/>
    </row>
    <row r="10" spans="1:9" x14ac:dyDescent="0.35">
      <c r="A10" s="5" t="s">
        <v>2098</v>
      </c>
      <c r="B10" s="5">
        <f>COUNTIFS([1]Crowdfunding!D:D,"&gt;=35000", [1]Crowdfunding!D:D,"&lt;=39999",[1]Crowdfunding!G:G,"successful")</f>
        <v>8</v>
      </c>
      <c r="C10" s="5">
        <f>COUNTIFS([1]Crowdfunding!D:D,"&gt;=35000", [1]Crowdfunding!D:D,"&lt;=39999",[1]Crowdfunding!G:G,"failed")</f>
        <v>3</v>
      </c>
      <c r="D10" s="5">
        <f>COUNTIFS([1]Crowdfunding!D:D,"&gt;=35000", [1]Crowdfunding!D:D,"&lt;=39999",[1]Crowdfunding!G:G,"canceled")</f>
        <v>1</v>
      </c>
      <c r="E10" s="5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7"/>
    </row>
    <row r="11" spans="1:9" x14ac:dyDescent="0.35">
      <c r="A11" s="5" t="s">
        <v>2099</v>
      </c>
      <c r="B11" s="5">
        <f>COUNTIFS([1]Crowdfunding!D:D,"&gt;=40000", [1]Crowdfunding!D:D,"&lt;=44999",[1]Crowdfunding!G:G,"successful")</f>
        <v>11</v>
      </c>
      <c r="C11" s="5">
        <f>COUNTIFS([1]Crowdfunding!D:D,"&gt;=40000", [1]Crowdfunding!D:D,"&lt;=44999",[1]Crowdfunding!G:G,"failed")</f>
        <v>3</v>
      </c>
      <c r="D11" s="5">
        <f>COUNTIFS([1]Crowdfunding!D:D,"&gt;=40000", [1]Crowdfunding!D:D,"&lt;=44999",[1]Crowdfunding!G:G,"canceled")</f>
        <v>0</v>
      </c>
      <c r="E11" s="5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7"/>
    </row>
    <row r="12" spans="1:9" x14ac:dyDescent="0.35">
      <c r="A12" s="5" t="s">
        <v>2100</v>
      </c>
      <c r="B12" s="5">
        <f>COUNTIFS([1]Crowdfunding!D:D,"&gt;=45000", [1]Crowdfunding!D:D,"&lt;=49999",[1]Crowdfunding!G:G,"successful")</f>
        <v>8</v>
      </c>
      <c r="C12" s="5">
        <f>COUNTIFS([1]Crowdfunding!D:D,"&gt;=45000", [1]Crowdfunding!D:D,"&lt;=49999",[1]Crowdfunding!G:G,"failed")</f>
        <v>3</v>
      </c>
      <c r="D12" s="5">
        <f>COUNTIFS([1]Crowdfunding!D:D,"&gt;=45000", [1]Crowdfunding!D:D,"&lt;=49999",[1]Crowdfunding!G:G,"canceled")</f>
        <v>0</v>
      </c>
      <c r="E12" s="5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7"/>
    </row>
    <row r="13" spans="1:9" x14ac:dyDescent="0.35">
      <c r="A13" s="5" t="s">
        <v>2101</v>
      </c>
      <c r="B13" s="5">
        <f>COUNTIFS([1]Crowdfunding!D:D,"&gt;=50000",[1]Crowdfunding!G:G,"successful")</f>
        <v>114</v>
      </c>
      <c r="C13" s="5">
        <f>COUNTIFS([1]Crowdfunding!D:D,"&gt;=50000",[1]Crowdfunding!G:G,"failed")</f>
        <v>163</v>
      </c>
      <c r="D13" s="5">
        <f>COUNTIFS([1]Crowdfunding!D:D,"&gt;=50000",[1]Crowdfunding!G:G,"canceled")</f>
        <v>28</v>
      </c>
      <c r="E13" s="5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I13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1D8D-E06B-4CEE-A328-45171E07D11F}">
  <dimension ref="A1:K566"/>
  <sheetViews>
    <sheetView workbookViewId="0">
      <selection activeCell="J5" sqref="J5"/>
    </sheetView>
  </sheetViews>
  <sheetFormatPr defaultRowHeight="15.5" x14ac:dyDescent="0.35"/>
  <cols>
    <col min="1" max="1" width="8.9140625" bestFit="1" customWidth="1"/>
    <col min="2" max="2" width="13.08203125" bestFit="1" customWidth="1"/>
    <col min="7" max="7" width="19.08203125" bestFit="1" customWidth="1"/>
    <col min="8" max="8" width="11.75" bestFit="1" customWidth="1"/>
    <col min="10" max="10" width="15.4140625" bestFit="1" customWidth="1"/>
  </cols>
  <sheetData>
    <row r="1" spans="1:11" x14ac:dyDescent="0.35">
      <c r="A1" s="13" t="s">
        <v>4</v>
      </c>
      <c r="B1" s="8" t="s">
        <v>5</v>
      </c>
      <c r="C1" s="7"/>
      <c r="D1" s="13" t="s">
        <v>4</v>
      </c>
      <c r="E1" s="8" t="s">
        <v>5</v>
      </c>
      <c r="F1" s="7"/>
    </row>
    <row r="2" spans="1:11" x14ac:dyDescent="0.35">
      <c r="A2" s="14" t="s">
        <v>20</v>
      </c>
      <c r="B2" s="7">
        <v>158</v>
      </c>
      <c r="C2" s="7"/>
      <c r="D2" s="12" t="s">
        <v>14</v>
      </c>
      <c r="E2" s="7">
        <v>0</v>
      </c>
      <c r="F2" s="7"/>
      <c r="G2" s="13"/>
      <c r="H2" s="7"/>
      <c r="I2" s="7"/>
      <c r="J2" s="13"/>
      <c r="K2" s="7"/>
    </row>
    <row r="3" spans="1:11" x14ac:dyDescent="0.35">
      <c r="A3" s="14" t="s">
        <v>20</v>
      </c>
      <c r="B3" s="7">
        <v>1425</v>
      </c>
      <c r="C3" s="7"/>
      <c r="D3" s="12" t="s">
        <v>14</v>
      </c>
      <c r="E3" s="7">
        <v>24</v>
      </c>
      <c r="F3" s="7"/>
      <c r="G3" s="7"/>
      <c r="H3" s="7"/>
      <c r="I3" s="7"/>
      <c r="J3" s="7"/>
      <c r="K3" s="7"/>
    </row>
    <row r="4" spans="1:11" x14ac:dyDescent="0.35">
      <c r="A4" s="14" t="s">
        <v>20</v>
      </c>
      <c r="B4" s="7">
        <v>174</v>
      </c>
      <c r="C4" s="7"/>
      <c r="D4" s="12" t="s">
        <v>14</v>
      </c>
      <c r="E4" s="7">
        <v>53</v>
      </c>
      <c r="F4" s="7"/>
      <c r="G4" s="7"/>
      <c r="H4" s="7"/>
      <c r="I4" s="7"/>
      <c r="J4" s="7"/>
      <c r="K4" s="7"/>
    </row>
    <row r="5" spans="1:11" x14ac:dyDescent="0.35">
      <c r="A5" s="14" t="s">
        <v>20</v>
      </c>
      <c r="B5" s="7">
        <v>227</v>
      </c>
      <c r="C5" s="7"/>
      <c r="D5" s="12" t="s">
        <v>14</v>
      </c>
      <c r="E5" s="7">
        <v>18</v>
      </c>
      <c r="F5" s="7"/>
      <c r="G5" s="13" t="s">
        <v>2102</v>
      </c>
      <c r="H5" s="7"/>
      <c r="I5" s="7"/>
      <c r="J5" s="13" t="s">
        <v>2103</v>
      </c>
      <c r="K5" s="7"/>
    </row>
    <row r="6" spans="1:11" x14ac:dyDescent="0.35">
      <c r="A6" s="14" t="s">
        <v>20</v>
      </c>
      <c r="B6" s="7">
        <v>220</v>
      </c>
      <c r="C6" s="7"/>
      <c r="D6" s="12" t="s">
        <v>14</v>
      </c>
      <c r="E6" s="7">
        <v>44</v>
      </c>
      <c r="F6" s="7"/>
      <c r="G6" s="7" t="s">
        <v>2104</v>
      </c>
      <c r="H6" s="7">
        <f>AVERAGE(B2:B566)</f>
        <v>851.14690265486729</v>
      </c>
      <c r="I6" s="7"/>
      <c r="J6" s="7" t="s">
        <v>2104</v>
      </c>
      <c r="K6" s="7">
        <f>AVERAGE(E2:E365)</f>
        <v>585.61538461538464</v>
      </c>
    </row>
    <row r="7" spans="1:11" x14ac:dyDescent="0.35">
      <c r="A7" s="14" t="s">
        <v>20</v>
      </c>
      <c r="B7" s="7">
        <v>98</v>
      </c>
      <c r="C7" s="7"/>
      <c r="D7" s="12" t="s">
        <v>14</v>
      </c>
      <c r="E7" s="7">
        <v>27</v>
      </c>
      <c r="F7" s="7"/>
      <c r="G7" s="7" t="s">
        <v>2105</v>
      </c>
      <c r="H7" s="7">
        <f>MEDIAN(B2:B566)</f>
        <v>201</v>
      </c>
      <c r="I7" s="7"/>
      <c r="J7" s="7" t="s">
        <v>2105</v>
      </c>
      <c r="K7" s="7">
        <f>MEDIAN(E2:E365)</f>
        <v>114.5</v>
      </c>
    </row>
    <row r="8" spans="1:11" x14ac:dyDescent="0.35">
      <c r="A8" s="14" t="s">
        <v>20</v>
      </c>
      <c r="B8" s="7">
        <v>100</v>
      </c>
      <c r="C8" s="7"/>
      <c r="D8" s="12" t="s">
        <v>14</v>
      </c>
      <c r="E8" s="7">
        <v>55</v>
      </c>
      <c r="F8" s="7"/>
      <c r="G8" s="7" t="s">
        <v>2106</v>
      </c>
      <c r="H8" s="7">
        <f>MIN(B2:B566)</f>
        <v>16</v>
      </c>
      <c r="I8" s="7"/>
      <c r="J8" s="7" t="s">
        <v>2106</v>
      </c>
      <c r="K8" s="7">
        <f>MIN(E2:E365)</f>
        <v>0</v>
      </c>
    </row>
    <row r="9" spans="1:11" x14ac:dyDescent="0.35">
      <c r="A9" s="14" t="s">
        <v>20</v>
      </c>
      <c r="B9" s="7">
        <v>1249</v>
      </c>
      <c r="C9" s="7"/>
      <c r="D9" s="12" t="s">
        <v>14</v>
      </c>
      <c r="E9" s="7">
        <v>200</v>
      </c>
      <c r="F9" s="7"/>
      <c r="G9" s="7" t="s">
        <v>2107</v>
      </c>
      <c r="H9" s="7">
        <f>MAX(B2:B566)</f>
        <v>7295</v>
      </c>
      <c r="I9" s="7"/>
      <c r="J9" s="7" t="s">
        <v>2107</v>
      </c>
      <c r="K9" s="7">
        <f>MAX(E2:E365)</f>
        <v>6080</v>
      </c>
    </row>
    <row r="10" spans="1:11" x14ac:dyDescent="0.35">
      <c r="A10" s="14" t="s">
        <v>20</v>
      </c>
      <c r="B10" s="7">
        <v>1396</v>
      </c>
      <c r="C10" s="7"/>
      <c r="D10" s="12" t="s">
        <v>14</v>
      </c>
      <c r="E10" s="7">
        <v>452</v>
      </c>
      <c r="F10" s="7"/>
      <c r="G10" s="7" t="s">
        <v>2108</v>
      </c>
      <c r="H10" s="7">
        <f>_xlfn.VAR.S(B2:B566)</f>
        <v>1606216.5936295739</v>
      </c>
      <c r="I10" s="7"/>
      <c r="J10" s="7" t="s">
        <v>2108</v>
      </c>
      <c r="K10" s="7">
        <f>_xlfn.VAR.S(E2:E365)</f>
        <v>924113.45496927318</v>
      </c>
    </row>
    <row r="11" spans="1:11" x14ac:dyDescent="0.35">
      <c r="A11" s="14" t="s">
        <v>20</v>
      </c>
      <c r="B11" s="7">
        <v>890</v>
      </c>
      <c r="C11" s="7"/>
      <c r="D11" s="12" t="s">
        <v>14</v>
      </c>
      <c r="E11" s="7">
        <v>674</v>
      </c>
      <c r="F11" s="7"/>
      <c r="G11" s="7" t="s">
        <v>2109</v>
      </c>
      <c r="H11" s="7">
        <f>_xlfn.STDEV.S(B2:B566)</f>
        <v>1267.366006183523</v>
      </c>
      <c r="I11" s="7"/>
      <c r="J11" s="7" t="s">
        <v>2109</v>
      </c>
      <c r="K11" s="7">
        <f>_xlfn.STDEV.S(E2:E365)</f>
        <v>961.30819978260524</v>
      </c>
    </row>
    <row r="12" spans="1:11" x14ac:dyDescent="0.35">
      <c r="A12" s="14" t="s">
        <v>20</v>
      </c>
      <c r="B12" s="7">
        <v>142</v>
      </c>
      <c r="C12" s="7"/>
      <c r="D12" s="12" t="s">
        <v>14</v>
      </c>
      <c r="E12" s="7">
        <v>558</v>
      </c>
      <c r="F12" s="7"/>
    </row>
    <row r="13" spans="1:11" x14ac:dyDescent="0.35">
      <c r="A13" s="14" t="s">
        <v>20</v>
      </c>
      <c r="B13" s="7">
        <v>2673</v>
      </c>
      <c r="C13" s="7"/>
      <c r="D13" s="12" t="s">
        <v>14</v>
      </c>
      <c r="E13" s="7">
        <v>15</v>
      </c>
      <c r="F13" s="7"/>
    </row>
    <row r="14" spans="1:11" x14ac:dyDescent="0.35">
      <c r="A14" s="14" t="s">
        <v>20</v>
      </c>
      <c r="B14" s="7">
        <v>163</v>
      </c>
      <c r="C14" s="7"/>
      <c r="D14" s="12" t="s">
        <v>14</v>
      </c>
      <c r="E14" s="7">
        <v>2307</v>
      </c>
      <c r="F14" s="7"/>
    </row>
    <row r="15" spans="1:11" x14ac:dyDescent="0.35">
      <c r="A15" s="14" t="s">
        <v>20</v>
      </c>
      <c r="B15" s="7">
        <v>2220</v>
      </c>
      <c r="C15" s="7"/>
      <c r="D15" s="12" t="s">
        <v>14</v>
      </c>
      <c r="E15" s="7">
        <v>88</v>
      </c>
      <c r="F15" s="7"/>
    </row>
    <row r="16" spans="1:11" x14ac:dyDescent="0.35">
      <c r="A16" s="14" t="s">
        <v>20</v>
      </c>
      <c r="B16" s="7">
        <v>1606</v>
      </c>
      <c r="C16" s="7"/>
      <c r="D16" s="12" t="s">
        <v>14</v>
      </c>
      <c r="E16" s="7">
        <v>48</v>
      </c>
      <c r="F16" s="7"/>
    </row>
    <row r="17" spans="1:6" x14ac:dyDescent="0.35">
      <c r="A17" s="14" t="s">
        <v>20</v>
      </c>
      <c r="B17" s="7">
        <v>129</v>
      </c>
      <c r="C17" s="7"/>
      <c r="D17" s="12" t="s">
        <v>14</v>
      </c>
      <c r="E17" s="7">
        <v>1</v>
      </c>
      <c r="F17" s="7"/>
    </row>
    <row r="18" spans="1:6" x14ac:dyDescent="0.35">
      <c r="A18" s="14" t="s">
        <v>20</v>
      </c>
      <c r="B18" s="7">
        <v>226</v>
      </c>
      <c r="C18" s="7"/>
      <c r="D18" s="12" t="s">
        <v>14</v>
      </c>
      <c r="E18" s="7">
        <v>1467</v>
      </c>
      <c r="F18" s="7"/>
    </row>
    <row r="19" spans="1:6" x14ac:dyDescent="0.35">
      <c r="A19" s="14" t="s">
        <v>20</v>
      </c>
      <c r="B19" s="7">
        <v>5419</v>
      </c>
      <c r="C19" s="7"/>
      <c r="D19" s="12" t="s">
        <v>14</v>
      </c>
      <c r="E19" s="7">
        <v>75</v>
      </c>
      <c r="F19" s="7"/>
    </row>
    <row r="20" spans="1:6" x14ac:dyDescent="0.35">
      <c r="A20" s="14" t="s">
        <v>20</v>
      </c>
      <c r="B20" s="7">
        <v>165</v>
      </c>
      <c r="C20" s="7"/>
      <c r="D20" s="12" t="s">
        <v>14</v>
      </c>
      <c r="E20" s="7">
        <v>120</v>
      </c>
      <c r="F20" s="7"/>
    </row>
    <row r="21" spans="1:6" x14ac:dyDescent="0.35">
      <c r="A21" s="14" t="s">
        <v>20</v>
      </c>
      <c r="B21" s="7">
        <v>1965</v>
      </c>
      <c r="C21" s="7"/>
      <c r="D21" s="12" t="s">
        <v>14</v>
      </c>
      <c r="E21" s="7">
        <v>2253</v>
      </c>
      <c r="F21" s="7"/>
    </row>
    <row r="22" spans="1:6" x14ac:dyDescent="0.35">
      <c r="A22" s="14" t="s">
        <v>20</v>
      </c>
      <c r="B22" s="7">
        <v>16</v>
      </c>
      <c r="C22" s="7"/>
      <c r="D22" s="12" t="s">
        <v>14</v>
      </c>
      <c r="E22" s="7">
        <v>5</v>
      </c>
      <c r="F22" s="7"/>
    </row>
    <row r="23" spans="1:6" x14ac:dyDescent="0.35">
      <c r="A23" s="14" t="s">
        <v>20</v>
      </c>
      <c r="B23" s="7">
        <v>107</v>
      </c>
      <c r="C23" s="7"/>
      <c r="D23" s="12" t="s">
        <v>14</v>
      </c>
      <c r="E23" s="7">
        <v>38</v>
      </c>
      <c r="F23" s="7"/>
    </row>
    <row r="24" spans="1:6" x14ac:dyDescent="0.35">
      <c r="A24" s="14" t="s">
        <v>20</v>
      </c>
      <c r="B24" s="7">
        <v>134</v>
      </c>
      <c r="C24" s="7"/>
      <c r="D24" s="12" t="s">
        <v>14</v>
      </c>
      <c r="E24" s="7">
        <v>12</v>
      </c>
      <c r="F24" s="7"/>
    </row>
    <row r="25" spans="1:6" x14ac:dyDescent="0.35">
      <c r="A25" s="14" t="s">
        <v>20</v>
      </c>
      <c r="B25" s="7">
        <v>198</v>
      </c>
      <c r="C25" s="7"/>
      <c r="D25" s="12" t="s">
        <v>14</v>
      </c>
      <c r="E25" s="7">
        <v>1684</v>
      </c>
      <c r="F25" s="7"/>
    </row>
    <row r="26" spans="1:6" x14ac:dyDescent="0.35">
      <c r="A26" s="14" t="s">
        <v>20</v>
      </c>
      <c r="B26" s="7">
        <v>111</v>
      </c>
      <c r="C26" s="7"/>
      <c r="D26" s="12" t="s">
        <v>14</v>
      </c>
      <c r="E26" s="7">
        <v>56</v>
      </c>
      <c r="F26" s="7"/>
    </row>
    <row r="27" spans="1:6" x14ac:dyDescent="0.35">
      <c r="A27" s="14" t="s">
        <v>20</v>
      </c>
      <c r="B27" s="7">
        <v>222</v>
      </c>
      <c r="C27" s="7"/>
      <c r="D27" s="12" t="s">
        <v>14</v>
      </c>
      <c r="E27" s="7">
        <v>838</v>
      </c>
      <c r="F27" s="7"/>
    </row>
    <row r="28" spans="1:6" x14ac:dyDescent="0.35">
      <c r="A28" s="14" t="s">
        <v>20</v>
      </c>
      <c r="B28" s="7">
        <v>6212</v>
      </c>
      <c r="C28" s="7"/>
      <c r="D28" s="12" t="s">
        <v>14</v>
      </c>
      <c r="E28" s="7">
        <v>1000</v>
      </c>
      <c r="F28" s="7"/>
    </row>
    <row r="29" spans="1:6" x14ac:dyDescent="0.35">
      <c r="A29" s="14" t="s">
        <v>20</v>
      </c>
      <c r="B29" s="7">
        <v>98</v>
      </c>
      <c r="C29" s="7"/>
      <c r="D29" s="12" t="s">
        <v>14</v>
      </c>
      <c r="E29" s="7">
        <v>1482</v>
      </c>
      <c r="F29" s="7"/>
    </row>
    <row r="30" spans="1:6" x14ac:dyDescent="0.35">
      <c r="A30" s="14" t="s">
        <v>20</v>
      </c>
      <c r="B30" s="7">
        <v>92</v>
      </c>
      <c r="C30" s="7"/>
      <c r="D30" s="12" t="s">
        <v>14</v>
      </c>
      <c r="E30" s="7">
        <v>106</v>
      </c>
      <c r="F30" s="7"/>
    </row>
    <row r="31" spans="1:6" x14ac:dyDescent="0.35">
      <c r="A31" s="14" t="s">
        <v>20</v>
      </c>
      <c r="B31" s="7">
        <v>149</v>
      </c>
      <c r="C31" s="7"/>
      <c r="D31" s="12" t="s">
        <v>14</v>
      </c>
      <c r="E31" s="7">
        <v>679</v>
      </c>
      <c r="F31" s="7"/>
    </row>
    <row r="32" spans="1:6" x14ac:dyDescent="0.35">
      <c r="A32" s="14" t="s">
        <v>20</v>
      </c>
      <c r="B32" s="7">
        <v>2431</v>
      </c>
      <c r="C32" s="7"/>
      <c r="D32" s="12" t="s">
        <v>14</v>
      </c>
      <c r="E32" s="7">
        <v>1220</v>
      </c>
      <c r="F32" s="7"/>
    </row>
    <row r="33" spans="1:6" x14ac:dyDescent="0.35">
      <c r="A33" s="14" t="s">
        <v>20</v>
      </c>
      <c r="B33" s="7">
        <v>303</v>
      </c>
      <c r="C33" s="7"/>
      <c r="D33" s="12" t="s">
        <v>14</v>
      </c>
      <c r="E33" s="7">
        <v>1</v>
      </c>
      <c r="F33" s="7"/>
    </row>
    <row r="34" spans="1:6" x14ac:dyDescent="0.35">
      <c r="A34" s="14" t="s">
        <v>20</v>
      </c>
      <c r="B34" s="7">
        <v>209</v>
      </c>
      <c r="C34" s="7"/>
      <c r="D34" s="12" t="s">
        <v>14</v>
      </c>
      <c r="E34" s="7">
        <v>37</v>
      </c>
      <c r="F34" s="7"/>
    </row>
    <row r="35" spans="1:6" x14ac:dyDescent="0.35">
      <c r="A35" s="14" t="s">
        <v>20</v>
      </c>
      <c r="B35" s="7">
        <v>131</v>
      </c>
      <c r="C35" s="7"/>
      <c r="D35" s="12" t="s">
        <v>14</v>
      </c>
      <c r="E35" s="7">
        <v>60</v>
      </c>
      <c r="F35" s="7"/>
    </row>
    <row r="36" spans="1:6" x14ac:dyDescent="0.35">
      <c r="A36" s="14" t="s">
        <v>20</v>
      </c>
      <c r="B36" s="7">
        <v>164</v>
      </c>
      <c r="C36" s="7"/>
      <c r="D36" s="12" t="s">
        <v>14</v>
      </c>
      <c r="E36" s="7">
        <v>296</v>
      </c>
      <c r="F36" s="7"/>
    </row>
    <row r="37" spans="1:6" x14ac:dyDescent="0.35">
      <c r="A37" s="14" t="s">
        <v>20</v>
      </c>
      <c r="B37" s="7">
        <v>201</v>
      </c>
      <c r="C37" s="7"/>
      <c r="D37" s="12" t="s">
        <v>14</v>
      </c>
      <c r="E37" s="7">
        <v>3304</v>
      </c>
      <c r="F37" s="7"/>
    </row>
    <row r="38" spans="1:6" x14ac:dyDescent="0.35">
      <c r="A38" s="14" t="s">
        <v>20</v>
      </c>
      <c r="B38" s="7">
        <v>211</v>
      </c>
      <c r="C38" s="7"/>
      <c r="D38" s="12" t="s">
        <v>14</v>
      </c>
      <c r="E38" s="7">
        <v>73</v>
      </c>
      <c r="F38" s="7"/>
    </row>
    <row r="39" spans="1:6" x14ac:dyDescent="0.35">
      <c r="A39" s="14" t="s">
        <v>20</v>
      </c>
      <c r="B39" s="7">
        <v>128</v>
      </c>
      <c r="C39" s="7"/>
      <c r="D39" s="12" t="s">
        <v>14</v>
      </c>
      <c r="E39" s="7">
        <v>3387</v>
      </c>
      <c r="F39" s="7"/>
    </row>
    <row r="40" spans="1:6" x14ac:dyDescent="0.35">
      <c r="A40" s="14" t="s">
        <v>20</v>
      </c>
      <c r="B40" s="7">
        <v>1600</v>
      </c>
      <c r="C40" s="7"/>
      <c r="D40" s="12" t="s">
        <v>14</v>
      </c>
      <c r="E40" s="7">
        <v>662</v>
      </c>
      <c r="F40" s="7"/>
    </row>
    <row r="41" spans="1:6" x14ac:dyDescent="0.35">
      <c r="A41" s="14" t="s">
        <v>20</v>
      </c>
      <c r="B41" s="7">
        <v>249</v>
      </c>
      <c r="C41" s="7"/>
      <c r="D41" s="12" t="s">
        <v>14</v>
      </c>
      <c r="E41" s="7">
        <v>774</v>
      </c>
      <c r="F41" s="7"/>
    </row>
    <row r="42" spans="1:6" x14ac:dyDescent="0.35">
      <c r="A42" s="14" t="s">
        <v>20</v>
      </c>
      <c r="B42" s="7">
        <v>236</v>
      </c>
      <c r="C42" s="7"/>
      <c r="D42" s="12" t="s">
        <v>14</v>
      </c>
      <c r="E42" s="7">
        <v>672</v>
      </c>
      <c r="F42" s="7"/>
    </row>
    <row r="43" spans="1:6" x14ac:dyDescent="0.35">
      <c r="A43" s="14" t="s">
        <v>20</v>
      </c>
      <c r="B43" s="7">
        <v>4065</v>
      </c>
      <c r="C43" s="7"/>
      <c r="D43" s="12" t="s">
        <v>14</v>
      </c>
      <c r="E43" s="7">
        <v>940</v>
      </c>
      <c r="F43" s="7"/>
    </row>
    <row r="44" spans="1:6" x14ac:dyDescent="0.35">
      <c r="A44" s="14" t="s">
        <v>20</v>
      </c>
      <c r="B44" s="7">
        <v>246</v>
      </c>
      <c r="C44" s="7"/>
      <c r="D44" s="12" t="s">
        <v>14</v>
      </c>
      <c r="E44" s="7">
        <v>117</v>
      </c>
      <c r="F44" s="7"/>
    </row>
    <row r="45" spans="1:6" x14ac:dyDescent="0.35">
      <c r="A45" s="14" t="s">
        <v>20</v>
      </c>
      <c r="B45" s="7">
        <v>2475</v>
      </c>
      <c r="C45" s="7"/>
      <c r="D45" s="12" t="s">
        <v>14</v>
      </c>
      <c r="E45" s="7">
        <v>115</v>
      </c>
      <c r="F45" s="7"/>
    </row>
    <row r="46" spans="1:6" x14ac:dyDescent="0.35">
      <c r="A46" s="14" t="s">
        <v>20</v>
      </c>
      <c r="B46" s="7">
        <v>76</v>
      </c>
      <c r="C46" s="7"/>
      <c r="D46" s="12" t="s">
        <v>14</v>
      </c>
      <c r="E46" s="7">
        <v>326</v>
      </c>
      <c r="F46" s="7"/>
    </row>
    <row r="47" spans="1:6" x14ac:dyDescent="0.35">
      <c r="A47" s="14" t="s">
        <v>20</v>
      </c>
      <c r="B47" s="7">
        <v>54</v>
      </c>
      <c r="C47" s="7"/>
      <c r="D47" s="12" t="s">
        <v>14</v>
      </c>
      <c r="E47" s="7">
        <v>1</v>
      </c>
      <c r="F47" s="7"/>
    </row>
    <row r="48" spans="1:6" x14ac:dyDescent="0.35">
      <c r="A48" s="14" t="s">
        <v>20</v>
      </c>
      <c r="B48" s="7">
        <v>88</v>
      </c>
      <c r="C48" s="7"/>
      <c r="D48" s="12" t="s">
        <v>14</v>
      </c>
      <c r="E48" s="7">
        <v>1467</v>
      </c>
      <c r="F48" s="7"/>
    </row>
    <row r="49" spans="1:6" x14ac:dyDescent="0.35">
      <c r="A49" s="14" t="s">
        <v>20</v>
      </c>
      <c r="B49" s="7">
        <v>85</v>
      </c>
      <c r="C49" s="7"/>
      <c r="D49" s="12" t="s">
        <v>14</v>
      </c>
      <c r="E49" s="7">
        <v>5681</v>
      </c>
      <c r="F49" s="7"/>
    </row>
    <row r="50" spans="1:6" x14ac:dyDescent="0.35">
      <c r="A50" s="14" t="s">
        <v>20</v>
      </c>
      <c r="B50" s="7">
        <v>170</v>
      </c>
      <c r="C50" s="7"/>
      <c r="D50" s="12" t="s">
        <v>14</v>
      </c>
      <c r="E50" s="7">
        <v>1059</v>
      </c>
      <c r="F50" s="7"/>
    </row>
    <row r="51" spans="1:6" x14ac:dyDescent="0.35">
      <c r="A51" s="14" t="s">
        <v>20</v>
      </c>
      <c r="B51" s="7">
        <v>330</v>
      </c>
      <c r="C51" s="7"/>
      <c r="D51" s="12" t="s">
        <v>14</v>
      </c>
      <c r="E51" s="7">
        <v>1194</v>
      </c>
      <c r="F51" s="7"/>
    </row>
    <row r="52" spans="1:6" x14ac:dyDescent="0.35">
      <c r="A52" s="14" t="s">
        <v>20</v>
      </c>
      <c r="B52" s="7">
        <v>127</v>
      </c>
      <c r="C52" s="7"/>
      <c r="D52" s="12" t="s">
        <v>14</v>
      </c>
      <c r="E52" s="7">
        <v>30</v>
      </c>
      <c r="F52" s="7"/>
    </row>
    <row r="53" spans="1:6" x14ac:dyDescent="0.35">
      <c r="A53" s="14" t="s">
        <v>20</v>
      </c>
      <c r="B53" s="7">
        <v>411</v>
      </c>
      <c r="C53" s="7"/>
      <c r="D53" s="12" t="s">
        <v>14</v>
      </c>
      <c r="E53" s="7">
        <v>75</v>
      </c>
      <c r="F53" s="7"/>
    </row>
    <row r="54" spans="1:6" x14ac:dyDescent="0.35">
      <c r="A54" s="14" t="s">
        <v>20</v>
      </c>
      <c r="B54" s="7">
        <v>180</v>
      </c>
      <c r="C54" s="7"/>
      <c r="D54" s="12" t="s">
        <v>14</v>
      </c>
      <c r="E54" s="7">
        <v>955</v>
      </c>
      <c r="F54" s="7"/>
    </row>
    <row r="55" spans="1:6" x14ac:dyDescent="0.35">
      <c r="A55" s="14" t="s">
        <v>20</v>
      </c>
      <c r="B55" s="7">
        <v>374</v>
      </c>
      <c r="C55" s="7"/>
      <c r="D55" s="12" t="s">
        <v>14</v>
      </c>
      <c r="E55" s="7">
        <v>67</v>
      </c>
      <c r="F55" s="7"/>
    </row>
    <row r="56" spans="1:6" x14ac:dyDescent="0.35">
      <c r="A56" s="14" t="s">
        <v>20</v>
      </c>
      <c r="B56" s="7">
        <v>71</v>
      </c>
      <c r="C56" s="7"/>
      <c r="D56" s="12" t="s">
        <v>14</v>
      </c>
      <c r="E56" s="7">
        <v>5</v>
      </c>
      <c r="F56" s="7"/>
    </row>
    <row r="57" spans="1:6" x14ac:dyDescent="0.35">
      <c r="A57" s="14" t="s">
        <v>20</v>
      </c>
      <c r="B57" s="7">
        <v>203</v>
      </c>
      <c r="C57" s="7"/>
      <c r="D57" s="12" t="s">
        <v>14</v>
      </c>
      <c r="E57" s="7">
        <v>26</v>
      </c>
      <c r="F57" s="7"/>
    </row>
    <row r="58" spans="1:6" x14ac:dyDescent="0.35">
      <c r="A58" s="14" t="s">
        <v>20</v>
      </c>
      <c r="B58" s="7">
        <v>113</v>
      </c>
      <c r="C58" s="7"/>
      <c r="D58" s="12" t="s">
        <v>14</v>
      </c>
      <c r="E58" s="7">
        <v>1130</v>
      </c>
      <c r="F58" s="7"/>
    </row>
    <row r="59" spans="1:6" x14ac:dyDescent="0.35">
      <c r="A59" s="14" t="s">
        <v>20</v>
      </c>
      <c r="B59" s="7">
        <v>96</v>
      </c>
      <c r="C59" s="7"/>
      <c r="D59" s="12" t="s">
        <v>14</v>
      </c>
      <c r="E59" s="7">
        <v>782</v>
      </c>
      <c r="F59" s="7"/>
    </row>
    <row r="60" spans="1:6" x14ac:dyDescent="0.35">
      <c r="A60" s="14" t="s">
        <v>20</v>
      </c>
      <c r="B60" s="7">
        <v>498</v>
      </c>
      <c r="C60" s="7"/>
      <c r="D60" s="12" t="s">
        <v>14</v>
      </c>
      <c r="E60" s="7">
        <v>210</v>
      </c>
      <c r="F60" s="7"/>
    </row>
    <row r="61" spans="1:6" x14ac:dyDescent="0.35">
      <c r="A61" s="14" t="s">
        <v>20</v>
      </c>
      <c r="B61" s="7">
        <v>180</v>
      </c>
      <c r="C61" s="7"/>
      <c r="D61" s="12" t="s">
        <v>14</v>
      </c>
      <c r="E61" s="7">
        <v>136</v>
      </c>
      <c r="F61" s="7"/>
    </row>
    <row r="62" spans="1:6" x14ac:dyDescent="0.35">
      <c r="A62" s="14" t="s">
        <v>20</v>
      </c>
      <c r="B62" s="7">
        <v>27</v>
      </c>
      <c r="C62" s="7"/>
      <c r="D62" s="12" t="s">
        <v>14</v>
      </c>
      <c r="E62" s="7">
        <v>86</v>
      </c>
      <c r="F62" s="7"/>
    </row>
    <row r="63" spans="1:6" x14ac:dyDescent="0.35">
      <c r="A63" s="14" t="s">
        <v>20</v>
      </c>
      <c r="B63" s="7">
        <v>2331</v>
      </c>
      <c r="C63" s="7"/>
      <c r="D63" s="12" t="s">
        <v>14</v>
      </c>
      <c r="E63" s="7">
        <v>19</v>
      </c>
      <c r="F63" s="7"/>
    </row>
    <row r="64" spans="1:6" x14ac:dyDescent="0.35">
      <c r="A64" s="14" t="s">
        <v>20</v>
      </c>
      <c r="B64" s="7">
        <v>113</v>
      </c>
      <c r="C64" s="7"/>
      <c r="D64" s="12" t="s">
        <v>14</v>
      </c>
      <c r="E64" s="7">
        <v>886</v>
      </c>
      <c r="F64" s="7"/>
    </row>
    <row r="65" spans="1:6" x14ac:dyDescent="0.35">
      <c r="A65" s="14" t="s">
        <v>20</v>
      </c>
      <c r="B65" s="7">
        <v>164</v>
      </c>
      <c r="C65" s="7"/>
      <c r="D65" s="12" t="s">
        <v>14</v>
      </c>
      <c r="E65" s="7">
        <v>35</v>
      </c>
      <c r="F65" s="7"/>
    </row>
    <row r="66" spans="1:6" x14ac:dyDescent="0.35">
      <c r="A66" s="14" t="s">
        <v>20</v>
      </c>
      <c r="B66" s="7">
        <v>164</v>
      </c>
      <c r="C66" s="7"/>
      <c r="D66" s="12" t="s">
        <v>14</v>
      </c>
      <c r="E66" s="7">
        <v>24</v>
      </c>
      <c r="F66" s="7"/>
    </row>
    <row r="67" spans="1:6" x14ac:dyDescent="0.35">
      <c r="A67" s="14" t="s">
        <v>20</v>
      </c>
      <c r="B67" s="7">
        <v>336</v>
      </c>
      <c r="C67" s="7"/>
      <c r="D67" s="12" t="s">
        <v>14</v>
      </c>
      <c r="E67" s="7">
        <v>86</v>
      </c>
      <c r="F67" s="7"/>
    </row>
    <row r="68" spans="1:6" x14ac:dyDescent="0.35">
      <c r="A68" s="14" t="s">
        <v>20</v>
      </c>
      <c r="B68" s="7">
        <v>1917</v>
      </c>
      <c r="C68" s="7"/>
      <c r="D68" s="12" t="s">
        <v>14</v>
      </c>
      <c r="E68" s="7">
        <v>243</v>
      </c>
      <c r="F68" s="7"/>
    </row>
    <row r="69" spans="1:6" x14ac:dyDescent="0.35">
      <c r="A69" s="14" t="s">
        <v>20</v>
      </c>
      <c r="B69" s="7">
        <v>95</v>
      </c>
      <c r="C69" s="7"/>
      <c r="D69" s="12" t="s">
        <v>14</v>
      </c>
      <c r="E69" s="7">
        <v>65</v>
      </c>
      <c r="F69" s="7"/>
    </row>
    <row r="70" spans="1:6" x14ac:dyDescent="0.35">
      <c r="A70" s="14" t="s">
        <v>20</v>
      </c>
      <c r="B70" s="7">
        <v>147</v>
      </c>
      <c r="C70" s="7"/>
      <c r="D70" s="12" t="s">
        <v>14</v>
      </c>
      <c r="E70" s="7">
        <v>100</v>
      </c>
      <c r="F70" s="7"/>
    </row>
    <row r="71" spans="1:6" x14ac:dyDescent="0.35">
      <c r="A71" s="14" t="s">
        <v>20</v>
      </c>
      <c r="B71" s="7">
        <v>86</v>
      </c>
      <c r="C71" s="7"/>
      <c r="D71" s="12" t="s">
        <v>14</v>
      </c>
      <c r="E71" s="7">
        <v>168</v>
      </c>
      <c r="F71" s="7"/>
    </row>
    <row r="72" spans="1:6" x14ac:dyDescent="0.35">
      <c r="A72" s="14" t="s">
        <v>20</v>
      </c>
      <c r="B72" s="7">
        <v>83</v>
      </c>
      <c r="C72" s="7"/>
      <c r="D72" s="12" t="s">
        <v>14</v>
      </c>
      <c r="E72" s="7">
        <v>13</v>
      </c>
      <c r="F72" s="7"/>
    </row>
    <row r="73" spans="1:6" x14ac:dyDescent="0.35">
      <c r="A73" s="14" t="s">
        <v>20</v>
      </c>
      <c r="B73" s="7">
        <v>676</v>
      </c>
      <c r="C73" s="7"/>
      <c r="D73" s="12" t="s">
        <v>14</v>
      </c>
      <c r="E73" s="7">
        <v>1</v>
      </c>
      <c r="F73" s="7"/>
    </row>
    <row r="74" spans="1:6" x14ac:dyDescent="0.35">
      <c r="A74" s="14" t="s">
        <v>20</v>
      </c>
      <c r="B74" s="7">
        <v>361</v>
      </c>
      <c r="C74" s="7"/>
      <c r="D74" s="12" t="s">
        <v>14</v>
      </c>
      <c r="E74" s="7">
        <v>40</v>
      </c>
      <c r="F74" s="7"/>
    </row>
    <row r="75" spans="1:6" x14ac:dyDescent="0.35">
      <c r="A75" s="14" t="s">
        <v>20</v>
      </c>
      <c r="B75" s="7">
        <v>131</v>
      </c>
      <c r="C75" s="7"/>
      <c r="D75" s="12" t="s">
        <v>14</v>
      </c>
      <c r="E75" s="7">
        <v>226</v>
      </c>
      <c r="F75" s="7"/>
    </row>
    <row r="76" spans="1:6" x14ac:dyDescent="0.35">
      <c r="A76" s="14" t="s">
        <v>20</v>
      </c>
      <c r="B76" s="7">
        <v>126</v>
      </c>
      <c r="C76" s="7"/>
      <c r="D76" s="12" t="s">
        <v>14</v>
      </c>
      <c r="E76" s="7">
        <v>1625</v>
      </c>
      <c r="F76" s="7"/>
    </row>
    <row r="77" spans="1:6" x14ac:dyDescent="0.35">
      <c r="A77" s="14" t="s">
        <v>20</v>
      </c>
      <c r="B77" s="7">
        <v>275</v>
      </c>
      <c r="C77" s="7"/>
      <c r="D77" s="12" t="s">
        <v>14</v>
      </c>
      <c r="E77" s="7">
        <v>143</v>
      </c>
      <c r="F77" s="7"/>
    </row>
    <row r="78" spans="1:6" x14ac:dyDescent="0.35">
      <c r="A78" s="14" t="s">
        <v>20</v>
      </c>
      <c r="B78" s="7">
        <v>67</v>
      </c>
      <c r="C78" s="7"/>
      <c r="D78" s="12" t="s">
        <v>14</v>
      </c>
      <c r="E78" s="7">
        <v>934</v>
      </c>
      <c r="F78" s="7"/>
    </row>
    <row r="79" spans="1:6" x14ac:dyDescent="0.35">
      <c r="A79" s="14" t="s">
        <v>20</v>
      </c>
      <c r="B79" s="7">
        <v>154</v>
      </c>
      <c r="C79" s="7"/>
      <c r="D79" s="12" t="s">
        <v>14</v>
      </c>
      <c r="E79" s="7">
        <v>17</v>
      </c>
      <c r="F79" s="7"/>
    </row>
    <row r="80" spans="1:6" x14ac:dyDescent="0.35">
      <c r="A80" s="14" t="s">
        <v>20</v>
      </c>
      <c r="B80" s="7">
        <v>1782</v>
      </c>
      <c r="C80" s="7"/>
      <c r="D80" s="12" t="s">
        <v>14</v>
      </c>
      <c r="E80" s="7">
        <v>2179</v>
      </c>
      <c r="F80" s="7"/>
    </row>
    <row r="81" spans="1:6" x14ac:dyDescent="0.35">
      <c r="A81" s="14" t="s">
        <v>20</v>
      </c>
      <c r="B81" s="7">
        <v>903</v>
      </c>
      <c r="C81" s="7"/>
      <c r="D81" s="12" t="s">
        <v>14</v>
      </c>
      <c r="E81" s="7">
        <v>931</v>
      </c>
      <c r="F81" s="7"/>
    </row>
    <row r="82" spans="1:6" x14ac:dyDescent="0.35">
      <c r="A82" s="14" t="s">
        <v>20</v>
      </c>
      <c r="B82" s="7">
        <v>94</v>
      </c>
      <c r="C82" s="7"/>
      <c r="D82" s="12" t="s">
        <v>14</v>
      </c>
      <c r="E82" s="7">
        <v>92</v>
      </c>
      <c r="F82" s="7"/>
    </row>
    <row r="83" spans="1:6" x14ac:dyDescent="0.35">
      <c r="A83" s="14" t="s">
        <v>20</v>
      </c>
      <c r="B83" s="7">
        <v>180</v>
      </c>
      <c r="C83" s="7"/>
      <c r="D83" s="12" t="s">
        <v>14</v>
      </c>
      <c r="E83" s="7">
        <v>57</v>
      </c>
      <c r="F83" s="7"/>
    </row>
    <row r="84" spans="1:6" x14ac:dyDescent="0.35">
      <c r="A84" s="14" t="s">
        <v>20</v>
      </c>
      <c r="B84" s="7">
        <v>533</v>
      </c>
      <c r="C84" s="7"/>
      <c r="D84" s="12" t="s">
        <v>14</v>
      </c>
      <c r="E84" s="7">
        <v>41</v>
      </c>
      <c r="F84" s="7"/>
    </row>
    <row r="85" spans="1:6" x14ac:dyDescent="0.35">
      <c r="A85" s="14" t="s">
        <v>20</v>
      </c>
      <c r="B85" s="7">
        <v>2443</v>
      </c>
      <c r="C85" s="7"/>
      <c r="D85" s="12" t="s">
        <v>14</v>
      </c>
      <c r="E85" s="7">
        <v>1</v>
      </c>
      <c r="F85" s="7"/>
    </row>
    <row r="86" spans="1:6" x14ac:dyDescent="0.35">
      <c r="A86" s="14" t="s">
        <v>20</v>
      </c>
      <c r="B86" s="7">
        <v>89</v>
      </c>
      <c r="C86" s="7"/>
      <c r="D86" s="12" t="s">
        <v>14</v>
      </c>
      <c r="E86" s="7">
        <v>101</v>
      </c>
      <c r="F86" s="7"/>
    </row>
    <row r="87" spans="1:6" x14ac:dyDescent="0.35">
      <c r="A87" s="14" t="s">
        <v>20</v>
      </c>
      <c r="B87" s="7">
        <v>159</v>
      </c>
      <c r="C87" s="7"/>
      <c r="D87" s="12" t="s">
        <v>14</v>
      </c>
      <c r="E87" s="7">
        <v>1335</v>
      </c>
      <c r="F87" s="7"/>
    </row>
    <row r="88" spans="1:6" x14ac:dyDescent="0.35">
      <c r="A88" s="14" t="s">
        <v>20</v>
      </c>
      <c r="B88" s="7">
        <v>50</v>
      </c>
      <c r="C88" s="7"/>
      <c r="D88" s="12" t="s">
        <v>14</v>
      </c>
      <c r="E88" s="7">
        <v>15</v>
      </c>
      <c r="F88" s="7"/>
    </row>
    <row r="89" spans="1:6" x14ac:dyDescent="0.35">
      <c r="A89" s="14" t="s">
        <v>20</v>
      </c>
      <c r="B89" s="7">
        <v>186</v>
      </c>
      <c r="C89" s="7"/>
      <c r="D89" s="12" t="s">
        <v>14</v>
      </c>
      <c r="E89" s="7">
        <v>454</v>
      </c>
      <c r="F89" s="7"/>
    </row>
    <row r="90" spans="1:6" x14ac:dyDescent="0.35">
      <c r="A90" s="14" t="s">
        <v>20</v>
      </c>
      <c r="B90" s="7">
        <v>1071</v>
      </c>
      <c r="C90" s="7"/>
      <c r="D90" s="12" t="s">
        <v>14</v>
      </c>
      <c r="E90" s="7">
        <v>3182</v>
      </c>
      <c r="F90" s="7"/>
    </row>
    <row r="91" spans="1:6" x14ac:dyDescent="0.35">
      <c r="A91" s="14" t="s">
        <v>20</v>
      </c>
      <c r="B91" s="7">
        <v>117</v>
      </c>
      <c r="C91" s="7"/>
      <c r="D91" s="12" t="s">
        <v>14</v>
      </c>
      <c r="E91" s="7">
        <v>15</v>
      </c>
      <c r="F91" s="7"/>
    </row>
    <row r="92" spans="1:6" x14ac:dyDescent="0.35">
      <c r="A92" s="14" t="s">
        <v>20</v>
      </c>
      <c r="B92" s="7">
        <v>70</v>
      </c>
      <c r="C92" s="7"/>
      <c r="D92" s="12" t="s">
        <v>14</v>
      </c>
      <c r="E92" s="7">
        <v>133</v>
      </c>
      <c r="F92" s="7"/>
    </row>
    <row r="93" spans="1:6" x14ac:dyDescent="0.35">
      <c r="A93" s="14" t="s">
        <v>20</v>
      </c>
      <c r="B93" s="7">
        <v>135</v>
      </c>
      <c r="C93" s="7"/>
      <c r="D93" s="12" t="s">
        <v>14</v>
      </c>
      <c r="E93" s="7">
        <v>2062</v>
      </c>
      <c r="F93" s="7"/>
    </row>
    <row r="94" spans="1:6" x14ac:dyDescent="0.35">
      <c r="A94" s="14" t="s">
        <v>20</v>
      </c>
      <c r="B94" s="7">
        <v>768</v>
      </c>
      <c r="C94" s="7"/>
      <c r="D94" s="12" t="s">
        <v>14</v>
      </c>
      <c r="E94" s="7">
        <v>29</v>
      </c>
      <c r="F94" s="7"/>
    </row>
    <row r="95" spans="1:6" x14ac:dyDescent="0.35">
      <c r="A95" s="14" t="s">
        <v>20</v>
      </c>
      <c r="B95" s="7">
        <v>199</v>
      </c>
      <c r="C95" s="7"/>
      <c r="D95" s="12" t="s">
        <v>14</v>
      </c>
      <c r="E95" s="7">
        <v>132</v>
      </c>
      <c r="F95" s="7"/>
    </row>
    <row r="96" spans="1:6" x14ac:dyDescent="0.35">
      <c r="A96" s="14" t="s">
        <v>20</v>
      </c>
      <c r="B96" s="7">
        <v>107</v>
      </c>
      <c r="C96" s="7"/>
      <c r="D96" s="12" t="s">
        <v>14</v>
      </c>
      <c r="E96" s="7">
        <v>137</v>
      </c>
      <c r="F96" s="7"/>
    </row>
    <row r="97" spans="1:6" x14ac:dyDescent="0.35">
      <c r="A97" s="14" t="s">
        <v>20</v>
      </c>
      <c r="B97" s="7">
        <v>195</v>
      </c>
      <c r="C97" s="7"/>
      <c r="D97" s="12" t="s">
        <v>14</v>
      </c>
      <c r="E97" s="7">
        <v>908</v>
      </c>
      <c r="F97" s="7"/>
    </row>
    <row r="98" spans="1:6" x14ac:dyDescent="0.35">
      <c r="A98" s="14" t="s">
        <v>20</v>
      </c>
      <c r="B98" s="7">
        <v>3376</v>
      </c>
      <c r="C98" s="7"/>
      <c r="D98" s="12" t="s">
        <v>14</v>
      </c>
      <c r="E98" s="7">
        <v>10</v>
      </c>
      <c r="F98" s="7"/>
    </row>
    <row r="99" spans="1:6" x14ac:dyDescent="0.35">
      <c r="A99" s="14" t="s">
        <v>20</v>
      </c>
      <c r="B99" s="7">
        <v>41</v>
      </c>
      <c r="C99" s="7"/>
      <c r="D99" s="12" t="s">
        <v>14</v>
      </c>
      <c r="E99" s="7">
        <v>1910</v>
      </c>
      <c r="F99" s="7"/>
    </row>
    <row r="100" spans="1:6" x14ac:dyDescent="0.35">
      <c r="A100" s="14" t="s">
        <v>20</v>
      </c>
      <c r="B100" s="7">
        <v>1821</v>
      </c>
      <c r="C100" s="7"/>
      <c r="D100" s="12" t="s">
        <v>14</v>
      </c>
      <c r="E100" s="7">
        <v>38</v>
      </c>
      <c r="F100" s="7"/>
    </row>
    <row r="101" spans="1:6" x14ac:dyDescent="0.35">
      <c r="A101" s="14" t="s">
        <v>20</v>
      </c>
      <c r="B101" s="7">
        <v>164</v>
      </c>
      <c r="C101" s="7"/>
      <c r="D101" s="12" t="s">
        <v>14</v>
      </c>
      <c r="E101" s="7">
        <v>104</v>
      </c>
      <c r="F101" s="7"/>
    </row>
    <row r="102" spans="1:6" x14ac:dyDescent="0.35">
      <c r="A102" s="14" t="s">
        <v>20</v>
      </c>
      <c r="B102" s="7">
        <v>157</v>
      </c>
      <c r="C102" s="7"/>
      <c r="D102" s="12" t="s">
        <v>14</v>
      </c>
      <c r="E102" s="7">
        <v>49</v>
      </c>
      <c r="F102" s="7"/>
    </row>
    <row r="103" spans="1:6" x14ac:dyDescent="0.35">
      <c r="A103" s="14" t="s">
        <v>20</v>
      </c>
      <c r="B103" s="7">
        <v>246</v>
      </c>
      <c r="C103" s="7"/>
      <c r="D103" s="12" t="s">
        <v>14</v>
      </c>
      <c r="E103" s="7">
        <v>1</v>
      </c>
      <c r="F103" s="7"/>
    </row>
    <row r="104" spans="1:6" x14ac:dyDescent="0.35">
      <c r="A104" s="14" t="s">
        <v>20</v>
      </c>
      <c r="B104" s="7">
        <v>1396</v>
      </c>
      <c r="C104" s="7"/>
      <c r="D104" s="12" t="s">
        <v>14</v>
      </c>
      <c r="E104" s="7">
        <v>245</v>
      </c>
      <c r="F104" s="7"/>
    </row>
    <row r="105" spans="1:6" x14ac:dyDescent="0.35">
      <c r="A105" s="14" t="s">
        <v>20</v>
      </c>
      <c r="B105" s="7">
        <v>2506</v>
      </c>
      <c r="C105" s="7"/>
      <c r="D105" s="12" t="s">
        <v>14</v>
      </c>
      <c r="E105" s="7">
        <v>32</v>
      </c>
      <c r="F105" s="7"/>
    </row>
    <row r="106" spans="1:6" x14ac:dyDescent="0.35">
      <c r="A106" s="14" t="s">
        <v>20</v>
      </c>
      <c r="B106" s="7">
        <v>244</v>
      </c>
      <c r="C106" s="7"/>
      <c r="D106" s="12" t="s">
        <v>14</v>
      </c>
      <c r="E106" s="7">
        <v>7</v>
      </c>
      <c r="F106" s="7"/>
    </row>
    <row r="107" spans="1:6" x14ac:dyDescent="0.35">
      <c r="A107" s="14" t="s">
        <v>20</v>
      </c>
      <c r="B107" s="7">
        <v>146</v>
      </c>
      <c r="C107" s="7"/>
      <c r="D107" s="12" t="s">
        <v>14</v>
      </c>
      <c r="E107" s="7">
        <v>803</v>
      </c>
      <c r="F107" s="7"/>
    </row>
    <row r="108" spans="1:6" x14ac:dyDescent="0.35">
      <c r="A108" s="14" t="s">
        <v>20</v>
      </c>
      <c r="B108" s="7">
        <v>1267</v>
      </c>
      <c r="C108" s="7"/>
      <c r="D108" s="12" t="s">
        <v>14</v>
      </c>
      <c r="E108" s="7">
        <v>16</v>
      </c>
      <c r="F108" s="7"/>
    </row>
    <row r="109" spans="1:6" x14ac:dyDescent="0.35">
      <c r="A109" s="14" t="s">
        <v>20</v>
      </c>
      <c r="B109" s="7">
        <v>1561</v>
      </c>
      <c r="C109" s="7"/>
      <c r="D109" s="12" t="s">
        <v>14</v>
      </c>
      <c r="E109" s="7">
        <v>31</v>
      </c>
      <c r="F109" s="7"/>
    </row>
    <row r="110" spans="1:6" x14ac:dyDescent="0.35">
      <c r="A110" s="14" t="s">
        <v>20</v>
      </c>
      <c r="B110" s="7">
        <v>48</v>
      </c>
      <c r="C110" s="7"/>
      <c r="D110" s="12" t="s">
        <v>14</v>
      </c>
      <c r="E110" s="7">
        <v>108</v>
      </c>
      <c r="F110" s="7"/>
    </row>
    <row r="111" spans="1:6" x14ac:dyDescent="0.35">
      <c r="A111" s="14" t="s">
        <v>20</v>
      </c>
      <c r="B111" s="7">
        <v>2739</v>
      </c>
      <c r="C111" s="7"/>
      <c r="D111" s="12" t="s">
        <v>14</v>
      </c>
      <c r="E111" s="7">
        <v>30</v>
      </c>
      <c r="F111" s="7"/>
    </row>
    <row r="112" spans="1:6" x14ac:dyDescent="0.35">
      <c r="A112" s="14" t="s">
        <v>20</v>
      </c>
      <c r="B112" s="7">
        <v>3537</v>
      </c>
      <c r="C112" s="7"/>
      <c r="D112" s="12" t="s">
        <v>14</v>
      </c>
      <c r="E112" s="7">
        <v>17</v>
      </c>
      <c r="F112" s="7"/>
    </row>
    <row r="113" spans="1:6" x14ac:dyDescent="0.35">
      <c r="A113" s="14" t="s">
        <v>20</v>
      </c>
      <c r="B113" s="7">
        <v>2107</v>
      </c>
      <c r="C113" s="7"/>
      <c r="D113" s="12" t="s">
        <v>14</v>
      </c>
      <c r="E113" s="7">
        <v>80</v>
      </c>
      <c r="F113" s="7"/>
    </row>
    <row r="114" spans="1:6" x14ac:dyDescent="0.35">
      <c r="A114" s="14" t="s">
        <v>20</v>
      </c>
      <c r="B114" s="7">
        <v>3318</v>
      </c>
      <c r="C114" s="7"/>
      <c r="D114" s="12" t="s">
        <v>14</v>
      </c>
      <c r="E114" s="7">
        <v>2468</v>
      </c>
      <c r="F114" s="7"/>
    </row>
    <row r="115" spans="1:6" x14ac:dyDescent="0.35">
      <c r="A115" s="14" t="s">
        <v>20</v>
      </c>
      <c r="B115" s="7">
        <v>340</v>
      </c>
      <c r="C115" s="7"/>
      <c r="D115" s="12" t="s">
        <v>14</v>
      </c>
      <c r="E115" s="7">
        <v>26</v>
      </c>
      <c r="F115" s="7"/>
    </row>
    <row r="116" spans="1:6" x14ac:dyDescent="0.35">
      <c r="A116" s="14" t="s">
        <v>20</v>
      </c>
      <c r="B116" s="7">
        <v>1442</v>
      </c>
      <c r="C116" s="7"/>
      <c r="D116" s="12" t="s">
        <v>14</v>
      </c>
      <c r="E116" s="7">
        <v>73</v>
      </c>
      <c r="F116" s="7"/>
    </row>
    <row r="117" spans="1:6" x14ac:dyDescent="0.35">
      <c r="A117" s="14" t="s">
        <v>20</v>
      </c>
      <c r="B117" s="7">
        <v>126</v>
      </c>
      <c r="C117" s="7"/>
      <c r="D117" s="12" t="s">
        <v>14</v>
      </c>
      <c r="E117" s="7">
        <v>128</v>
      </c>
      <c r="F117" s="7"/>
    </row>
    <row r="118" spans="1:6" x14ac:dyDescent="0.35">
      <c r="A118" s="14" t="s">
        <v>20</v>
      </c>
      <c r="B118" s="7">
        <v>524</v>
      </c>
      <c r="C118" s="7"/>
      <c r="D118" s="12" t="s">
        <v>14</v>
      </c>
      <c r="E118" s="7">
        <v>33</v>
      </c>
      <c r="F118" s="7"/>
    </row>
    <row r="119" spans="1:6" x14ac:dyDescent="0.35">
      <c r="A119" s="14" t="s">
        <v>20</v>
      </c>
      <c r="B119" s="7">
        <v>1989</v>
      </c>
      <c r="C119" s="7"/>
      <c r="D119" s="12" t="s">
        <v>14</v>
      </c>
      <c r="E119" s="7">
        <v>1072</v>
      </c>
      <c r="F119" s="7"/>
    </row>
    <row r="120" spans="1:6" x14ac:dyDescent="0.35">
      <c r="A120" s="14" t="s">
        <v>20</v>
      </c>
      <c r="B120" s="7">
        <v>157</v>
      </c>
      <c r="C120" s="7"/>
      <c r="D120" s="12" t="s">
        <v>14</v>
      </c>
      <c r="E120" s="7">
        <v>393</v>
      </c>
      <c r="F120" s="7"/>
    </row>
    <row r="121" spans="1:6" x14ac:dyDescent="0.35">
      <c r="A121" s="14" t="s">
        <v>20</v>
      </c>
      <c r="B121" s="7">
        <v>4498</v>
      </c>
      <c r="C121" s="7"/>
      <c r="D121" s="12" t="s">
        <v>14</v>
      </c>
      <c r="E121" s="7">
        <v>1257</v>
      </c>
      <c r="F121" s="7"/>
    </row>
    <row r="122" spans="1:6" x14ac:dyDescent="0.35">
      <c r="A122" s="14" t="s">
        <v>20</v>
      </c>
      <c r="B122" s="7">
        <v>80</v>
      </c>
      <c r="C122" s="7"/>
      <c r="D122" s="12" t="s">
        <v>14</v>
      </c>
      <c r="E122" s="7">
        <v>328</v>
      </c>
      <c r="F122" s="7"/>
    </row>
    <row r="123" spans="1:6" x14ac:dyDescent="0.35">
      <c r="A123" s="14" t="s">
        <v>20</v>
      </c>
      <c r="B123" s="7">
        <v>43</v>
      </c>
      <c r="C123" s="7"/>
      <c r="D123" s="12" t="s">
        <v>14</v>
      </c>
      <c r="E123" s="7">
        <v>147</v>
      </c>
      <c r="F123" s="7"/>
    </row>
    <row r="124" spans="1:6" x14ac:dyDescent="0.35">
      <c r="A124" s="14" t="s">
        <v>20</v>
      </c>
      <c r="B124" s="7">
        <v>2053</v>
      </c>
      <c r="C124" s="7"/>
      <c r="D124" s="12" t="s">
        <v>14</v>
      </c>
      <c r="E124" s="7">
        <v>830</v>
      </c>
      <c r="F124" s="7"/>
    </row>
    <row r="125" spans="1:6" x14ac:dyDescent="0.35">
      <c r="A125" s="14" t="s">
        <v>20</v>
      </c>
      <c r="B125" s="7">
        <v>168</v>
      </c>
      <c r="C125" s="7"/>
      <c r="D125" s="12" t="s">
        <v>14</v>
      </c>
      <c r="E125" s="7">
        <v>331</v>
      </c>
      <c r="F125" s="7"/>
    </row>
    <row r="126" spans="1:6" x14ac:dyDescent="0.35">
      <c r="A126" s="14" t="s">
        <v>20</v>
      </c>
      <c r="B126" s="7">
        <v>4289</v>
      </c>
      <c r="C126" s="7"/>
      <c r="D126" s="12" t="s">
        <v>14</v>
      </c>
      <c r="E126" s="7">
        <v>25</v>
      </c>
      <c r="F126" s="7"/>
    </row>
    <row r="127" spans="1:6" x14ac:dyDescent="0.35">
      <c r="A127" s="14" t="s">
        <v>20</v>
      </c>
      <c r="B127" s="7">
        <v>165</v>
      </c>
      <c r="C127" s="7"/>
      <c r="D127" s="12" t="s">
        <v>14</v>
      </c>
      <c r="E127" s="7">
        <v>3483</v>
      </c>
      <c r="F127" s="7"/>
    </row>
    <row r="128" spans="1:6" x14ac:dyDescent="0.35">
      <c r="A128" s="14" t="s">
        <v>20</v>
      </c>
      <c r="B128" s="7">
        <v>1815</v>
      </c>
      <c r="C128" s="7"/>
      <c r="D128" s="12" t="s">
        <v>14</v>
      </c>
      <c r="E128" s="7">
        <v>923</v>
      </c>
      <c r="F128" s="7"/>
    </row>
    <row r="129" spans="1:6" x14ac:dyDescent="0.35">
      <c r="A129" s="14" t="s">
        <v>20</v>
      </c>
      <c r="B129" s="7">
        <v>397</v>
      </c>
      <c r="C129" s="7"/>
      <c r="D129" s="12" t="s">
        <v>14</v>
      </c>
      <c r="E129" s="7">
        <v>1</v>
      </c>
      <c r="F129" s="7"/>
    </row>
    <row r="130" spans="1:6" x14ac:dyDescent="0.35">
      <c r="A130" s="14" t="s">
        <v>20</v>
      </c>
      <c r="B130" s="7">
        <v>1539</v>
      </c>
      <c r="C130" s="7"/>
      <c r="D130" s="12" t="s">
        <v>14</v>
      </c>
      <c r="E130" s="7">
        <v>33</v>
      </c>
      <c r="F130" s="7"/>
    </row>
    <row r="131" spans="1:6" x14ac:dyDescent="0.35">
      <c r="A131" s="14" t="s">
        <v>20</v>
      </c>
      <c r="B131" s="7">
        <v>138</v>
      </c>
      <c r="C131" s="7"/>
      <c r="D131" s="12" t="s">
        <v>14</v>
      </c>
      <c r="E131" s="7">
        <v>40</v>
      </c>
      <c r="F131" s="7"/>
    </row>
    <row r="132" spans="1:6" x14ac:dyDescent="0.35">
      <c r="A132" s="14" t="s">
        <v>20</v>
      </c>
      <c r="B132" s="7">
        <v>3594</v>
      </c>
      <c r="C132" s="7"/>
      <c r="D132" s="12" t="s">
        <v>14</v>
      </c>
      <c r="E132" s="7">
        <v>23</v>
      </c>
      <c r="F132" s="7"/>
    </row>
    <row r="133" spans="1:6" x14ac:dyDescent="0.35">
      <c r="A133" s="14" t="s">
        <v>20</v>
      </c>
      <c r="B133" s="7">
        <v>5880</v>
      </c>
      <c r="C133" s="7"/>
      <c r="D133" s="12" t="s">
        <v>14</v>
      </c>
      <c r="E133" s="7">
        <v>75</v>
      </c>
      <c r="F133" s="7"/>
    </row>
    <row r="134" spans="1:6" x14ac:dyDescent="0.35">
      <c r="A134" s="14" t="s">
        <v>20</v>
      </c>
      <c r="B134" s="7">
        <v>112</v>
      </c>
      <c r="C134" s="7"/>
      <c r="D134" s="12" t="s">
        <v>14</v>
      </c>
      <c r="E134" s="7">
        <v>2176</v>
      </c>
      <c r="F134" s="7"/>
    </row>
    <row r="135" spans="1:6" x14ac:dyDescent="0.35">
      <c r="A135" s="14" t="s">
        <v>20</v>
      </c>
      <c r="B135" s="7">
        <v>943</v>
      </c>
      <c r="C135" s="7"/>
      <c r="D135" s="12" t="s">
        <v>14</v>
      </c>
      <c r="E135" s="7">
        <v>441</v>
      </c>
      <c r="F135" s="7"/>
    </row>
    <row r="136" spans="1:6" x14ac:dyDescent="0.35">
      <c r="A136" s="14" t="s">
        <v>20</v>
      </c>
      <c r="B136" s="7">
        <v>2468</v>
      </c>
      <c r="C136" s="7"/>
      <c r="D136" s="12" t="s">
        <v>14</v>
      </c>
      <c r="E136" s="7">
        <v>25</v>
      </c>
      <c r="F136" s="7"/>
    </row>
    <row r="137" spans="1:6" x14ac:dyDescent="0.35">
      <c r="A137" s="14" t="s">
        <v>20</v>
      </c>
      <c r="B137" s="7">
        <v>2551</v>
      </c>
      <c r="C137" s="7"/>
      <c r="D137" s="12" t="s">
        <v>14</v>
      </c>
      <c r="E137" s="7">
        <v>127</v>
      </c>
      <c r="F137" s="7"/>
    </row>
    <row r="138" spans="1:6" x14ac:dyDescent="0.35">
      <c r="A138" s="14" t="s">
        <v>20</v>
      </c>
      <c r="B138" s="7">
        <v>101</v>
      </c>
      <c r="C138" s="7"/>
      <c r="D138" s="12" t="s">
        <v>14</v>
      </c>
      <c r="E138" s="7">
        <v>355</v>
      </c>
      <c r="F138" s="7"/>
    </row>
    <row r="139" spans="1:6" x14ac:dyDescent="0.35">
      <c r="A139" s="14" t="s">
        <v>20</v>
      </c>
      <c r="B139" s="7">
        <v>92</v>
      </c>
      <c r="C139" s="7"/>
      <c r="D139" s="12" t="s">
        <v>14</v>
      </c>
      <c r="E139" s="7">
        <v>44</v>
      </c>
      <c r="F139" s="7"/>
    </row>
    <row r="140" spans="1:6" x14ac:dyDescent="0.35">
      <c r="A140" s="14" t="s">
        <v>20</v>
      </c>
      <c r="B140" s="7">
        <v>62</v>
      </c>
      <c r="C140" s="7"/>
      <c r="D140" s="12" t="s">
        <v>14</v>
      </c>
      <c r="E140" s="7">
        <v>67</v>
      </c>
      <c r="F140" s="7"/>
    </row>
    <row r="141" spans="1:6" x14ac:dyDescent="0.35">
      <c r="A141" s="14" t="s">
        <v>20</v>
      </c>
      <c r="B141" s="7">
        <v>149</v>
      </c>
      <c r="C141" s="7"/>
      <c r="D141" s="12" t="s">
        <v>14</v>
      </c>
      <c r="E141" s="7">
        <v>1068</v>
      </c>
      <c r="F141" s="7"/>
    </row>
    <row r="142" spans="1:6" x14ac:dyDescent="0.35">
      <c r="A142" s="14" t="s">
        <v>20</v>
      </c>
      <c r="B142" s="7">
        <v>329</v>
      </c>
      <c r="C142" s="7"/>
      <c r="D142" s="12" t="s">
        <v>14</v>
      </c>
      <c r="E142" s="7">
        <v>424</v>
      </c>
      <c r="F142" s="7"/>
    </row>
    <row r="143" spans="1:6" x14ac:dyDescent="0.35">
      <c r="A143" s="14" t="s">
        <v>20</v>
      </c>
      <c r="B143" s="7">
        <v>97</v>
      </c>
      <c r="C143" s="7"/>
      <c r="D143" s="12" t="s">
        <v>14</v>
      </c>
      <c r="E143" s="7">
        <v>151</v>
      </c>
      <c r="F143" s="7"/>
    </row>
    <row r="144" spans="1:6" x14ac:dyDescent="0.35">
      <c r="A144" s="14" t="s">
        <v>20</v>
      </c>
      <c r="B144" s="7">
        <v>1784</v>
      </c>
      <c r="C144" s="7"/>
      <c r="D144" s="12" t="s">
        <v>14</v>
      </c>
      <c r="E144" s="7">
        <v>1608</v>
      </c>
      <c r="F144" s="7"/>
    </row>
    <row r="145" spans="1:6" x14ac:dyDescent="0.35">
      <c r="A145" s="14" t="s">
        <v>20</v>
      </c>
      <c r="B145" s="7">
        <v>1684</v>
      </c>
      <c r="C145" s="7"/>
      <c r="D145" s="12" t="s">
        <v>14</v>
      </c>
      <c r="E145" s="7">
        <v>941</v>
      </c>
      <c r="F145" s="7"/>
    </row>
    <row r="146" spans="1:6" x14ac:dyDescent="0.35">
      <c r="A146" s="14" t="s">
        <v>20</v>
      </c>
      <c r="B146" s="7">
        <v>250</v>
      </c>
      <c r="C146" s="7"/>
      <c r="D146" s="12" t="s">
        <v>14</v>
      </c>
      <c r="E146" s="7">
        <v>1</v>
      </c>
      <c r="F146" s="7"/>
    </row>
    <row r="147" spans="1:6" x14ac:dyDescent="0.35">
      <c r="A147" s="14" t="s">
        <v>20</v>
      </c>
      <c r="B147" s="7">
        <v>238</v>
      </c>
      <c r="C147" s="7"/>
      <c r="D147" s="12" t="s">
        <v>14</v>
      </c>
      <c r="E147" s="7">
        <v>40</v>
      </c>
      <c r="F147" s="7"/>
    </row>
    <row r="148" spans="1:6" x14ac:dyDescent="0.35">
      <c r="A148" s="14" t="s">
        <v>20</v>
      </c>
      <c r="B148" s="7">
        <v>53</v>
      </c>
      <c r="C148" s="7"/>
      <c r="D148" s="12" t="s">
        <v>14</v>
      </c>
      <c r="E148" s="7">
        <v>3015</v>
      </c>
      <c r="F148" s="7"/>
    </row>
    <row r="149" spans="1:6" x14ac:dyDescent="0.35">
      <c r="A149" s="14" t="s">
        <v>20</v>
      </c>
      <c r="B149" s="7">
        <v>214</v>
      </c>
      <c r="C149" s="7"/>
      <c r="D149" s="12" t="s">
        <v>14</v>
      </c>
      <c r="E149" s="7">
        <v>435</v>
      </c>
      <c r="F149" s="7"/>
    </row>
    <row r="150" spans="1:6" x14ac:dyDescent="0.35">
      <c r="A150" s="14" t="s">
        <v>20</v>
      </c>
      <c r="B150" s="7">
        <v>222</v>
      </c>
      <c r="C150" s="7"/>
      <c r="D150" s="12" t="s">
        <v>14</v>
      </c>
      <c r="E150" s="7">
        <v>714</v>
      </c>
      <c r="F150" s="7"/>
    </row>
    <row r="151" spans="1:6" x14ac:dyDescent="0.35">
      <c r="A151" s="14" t="s">
        <v>20</v>
      </c>
      <c r="B151" s="7">
        <v>1884</v>
      </c>
      <c r="C151" s="7"/>
      <c r="D151" s="12" t="s">
        <v>14</v>
      </c>
      <c r="E151" s="7">
        <v>5497</v>
      </c>
      <c r="F151" s="7"/>
    </row>
    <row r="152" spans="1:6" x14ac:dyDescent="0.35">
      <c r="A152" s="14" t="s">
        <v>20</v>
      </c>
      <c r="B152" s="7">
        <v>218</v>
      </c>
      <c r="C152" s="7"/>
      <c r="D152" s="12" t="s">
        <v>14</v>
      </c>
      <c r="E152" s="7">
        <v>418</v>
      </c>
      <c r="F152" s="7"/>
    </row>
    <row r="153" spans="1:6" x14ac:dyDescent="0.35">
      <c r="A153" s="14" t="s">
        <v>20</v>
      </c>
      <c r="B153" s="7">
        <v>6465</v>
      </c>
      <c r="C153" s="7"/>
      <c r="D153" s="12" t="s">
        <v>14</v>
      </c>
      <c r="E153" s="7">
        <v>1439</v>
      </c>
      <c r="F153" s="7"/>
    </row>
    <row r="154" spans="1:6" x14ac:dyDescent="0.35">
      <c r="A154" s="14" t="s">
        <v>20</v>
      </c>
      <c r="B154" s="7">
        <v>59</v>
      </c>
      <c r="C154" s="7"/>
      <c r="D154" s="12" t="s">
        <v>14</v>
      </c>
      <c r="E154" s="7">
        <v>15</v>
      </c>
      <c r="F154" s="7"/>
    </row>
    <row r="155" spans="1:6" x14ac:dyDescent="0.35">
      <c r="A155" s="14" t="s">
        <v>20</v>
      </c>
      <c r="B155" s="7">
        <v>88</v>
      </c>
      <c r="C155" s="7"/>
      <c r="D155" s="12" t="s">
        <v>14</v>
      </c>
      <c r="E155" s="7">
        <v>1999</v>
      </c>
      <c r="F155" s="7"/>
    </row>
    <row r="156" spans="1:6" x14ac:dyDescent="0.35">
      <c r="A156" s="14" t="s">
        <v>20</v>
      </c>
      <c r="B156" s="7">
        <v>1697</v>
      </c>
      <c r="C156" s="7"/>
      <c r="D156" s="12" t="s">
        <v>14</v>
      </c>
      <c r="E156" s="7">
        <v>118</v>
      </c>
      <c r="F156" s="7"/>
    </row>
    <row r="157" spans="1:6" x14ac:dyDescent="0.35">
      <c r="A157" s="14" t="s">
        <v>20</v>
      </c>
      <c r="B157" s="7">
        <v>92</v>
      </c>
      <c r="C157" s="7"/>
      <c r="D157" s="12" t="s">
        <v>14</v>
      </c>
      <c r="E157" s="7">
        <v>162</v>
      </c>
      <c r="F157" s="7"/>
    </row>
    <row r="158" spans="1:6" x14ac:dyDescent="0.35">
      <c r="A158" s="14" t="s">
        <v>20</v>
      </c>
      <c r="B158" s="7">
        <v>186</v>
      </c>
      <c r="C158" s="7"/>
      <c r="D158" s="12" t="s">
        <v>14</v>
      </c>
      <c r="E158" s="7">
        <v>83</v>
      </c>
      <c r="F158" s="7"/>
    </row>
    <row r="159" spans="1:6" x14ac:dyDescent="0.35">
      <c r="A159" s="14" t="s">
        <v>20</v>
      </c>
      <c r="B159" s="7">
        <v>138</v>
      </c>
      <c r="C159" s="7"/>
      <c r="D159" s="12" t="s">
        <v>14</v>
      </c>
      <c r="E159" s="7">
        <v>747</v>
      </c>
      <c r="F159" s="7"/>
    </row>
    <row r="160" spans="1:6" x14ac:dyDescent="0.35">
      <c r="A160" s="14" t="s">
        <v>20</v>
      </c>
      <c r="B160" s="7">
        <v>261</v>
      </c>
      <c r="C160" s="7"/>
      <c r="D160" s="12" t="s">
        <v>14</v>
      </c>
      <c r="E160" s="7">
        <v>84</v>
      </c>
      <c r="F160" s="7"/>
    </row>
    <row r="161" spans="1:6" x14ac:dyDescent="0.35">
      <c r="A161" s="14" t="s">
        <v>20</v>
      </c>
      <c r="B161" s="7">
        <v>107</v>
      </c>
      <c r="C161" s="7"/>
      <c r="D161" s="12" t="s">
        <v>14</v>
      </c>
      <c r="E161" s="7">
        <v>91</v>
      </c>
      <c r="F161" s="7"/>
    </row>
    <row r="162" spans="1:6" x14ac:dyDescent="0.35">
      <c r="A162" s="14" t="s">
        <v>20</v>
      </c>
      <c r="B162" s="7">
        <v>199</v>
      </c>
      <c r="C162" s="7"/>
      <c r="D162" s="12" t="s">
        <v>14</v>
      </c>
      <c r="E162" s="7">
        <v>792</v>
      </c>
      <c r="F162" s="7"/>
    </row>
    <row r="163" spans="1:6" x14ac:dyDescent="0.35">
      <c r="A163" s="14" t="s">
        <v>20</v>
      </c>
      <c r="B163" s="7">
        <v>5512</v>
      </c>
      <c r="C163" s="7"/>
      <c r="D163" s="12" t="s">
        <v>14</v>
      </c>
      <c r="E163" s="7">
        <v>32</v>
      </c>
      <c r="F163" s="7"/>
    </row>
    <row r="164" spans="1:6" x14ac:dyDescent="0.35">
      <c r="A164" s="14" t="s">
        <v>20</v>
      </c>
      <c r="B164" s="7">
        <v>86</v>
      </c>
      <c r="C164" s="7"/>
      <c r="D164" s="12" t="s">
        <v>14</v>
      </c>
      <c r="E164" s="7">
        <v>186</v>
      </c>
      <c r="F164" s="7"/>
    </row>
    <row r="165" spans="1:6" x14ac:dyDescent="0.35">
      <c r="A165" s="14" t="s">
        <v>20</v>
      </c>
      <c r="B165" s="7">
        <v>2768</v>
      </c>
      <c r="C165" s="7"/>
      <c r="D165" s="12" t="s">
        <v>14</v>
      </c>
      <c r="E165" s="7">
        <v>605</v>
      </c>
      <c r="F165" s="7"/>
    </row>
    <row r="166" spans="1:6" x14ac:dyDescent="0.35">
      <c r="A166" s="14" t="s">
        <v>20</v>
      </c>
      <c r="B166" s="7">
        <v>48</v>
      </c>
      <c r="C166" s="7"/>
      <c r="D166" s="12" t="s">
        <v>14</v>
      </c>
      <c r="E166" s="7">
        <v>1</v>
      </c>
      <c r="F166" s="7"/>
    </row>
    <row r="167" spans="1:6" x14ac:dyDescent="0.35">
      <c r="A167" s="14" t="s">
        <v>20</v>
      </c>
      <c r="B167" s="7">
        <v>87</v>
      </c>
      <c r="C167" s="7"/>
      <c r="D167" s="12" t="s">
        <v>14</v>
      </c>
      <c r="E167" s="7">
        <v>31</v>
      </c>
      <c r="F167" s="7"/>
    </row>
    <row r="168" spans="1:6" x14ac:dyDescent="0.35">
      <c r="A168" s="14" t="s">
        <v>20</v>
      </c>
      <c r="B168" s="7">
        <v>1894</v>
      </c>
      <c r="C168" s="7"/>
      <c r="D168" s="12" t="s">
        <v>14</v>
      </c>
      <c r="E168" s="7">
        <v>1181</v>
      </c>
      <c r="F168" s="7"/>
    </row>
    <row r="169" spans="1:6" x14ac:dyDescent="0.35">
      <c r="A169" s="14" t="s">
        <v>20</v>
      </c>
      <c r="B169" s="7">
        <v>282</v>
      </c>
      <c r="C169" s="7"/>
      <c r="D169" s="12" t="s">
        <v>14</v>
      </c>
      <c r="E169" s="7">
        <v>39</v>
      </c>
      <c r="F169" s="7"/>
    </row>
    <row r="170" spans="1:6" x14ac:dyDescent="0.35">
      <c r="A170" s="14" t="s">
        <v>20</v>
      </c>
      <c r="B170" s="7">
        <v>116</v>
      </c>
      <c r="C170" s="7"/>
      <c r="D170" s="12" t="s">
        <v>14</v>
      </c>
      <c r="E170" s="7">
        <v>46</v>
      </c>
      <c r="F170" s="7"/>
    </row>
    <row r="171" spans="1:6" x14ac:dyDescent="0.35">
      <c r="A171" s="14" t="s">
        <v>20</v>
      </c>
      <c r="B171" s="7">
        <v>83</v>
      </c>
      <c r="C171" s="7"/>
      <c r="D171" s="12" t="s">
        <v>14</v>
      </c>
      <c r="E171" s="7">
        <v>105</v>
      </c>
      <c r="F171" s="7"/>
    </row>
    <row r="172" spans="1:6" x14ac:dyDescent="0.35">
      <c r="A172" s="14" t="s">
        <v>20</v>
      </c>
      <c r="B172" s="7">
        <v>91</v>
      </c>
      <c r="C172" s="7"/>
      <c r="D172" s="12" t="s">
        <v>14</v>
      </c>
      <c r="E172" s="7">
        <v>535</v>
      </c>
      <c r="F172" s="7"/>
    </row>
    <row r="173" spans="1:6" x14ac:dyDescent="0.35">
      <c r="A173" s="14" t="s">
        <v>20</v>
      </c>
      <c r="B173" s="7">
        <v>546</v>
      </c>
      <c r="C173" s="7"/>
      <c r="D173" s="12" t="s">
        <v>14</v>
      </c>
      <c r="E173" s="7">
        <v>16</v>
      </c>
      <c r="F173" s="7"/>
    </row>
    <row r="174" spans="1:6" x14ac:dyDescent="0.35">
      <c r="A174" s="14" t="s">
        <v>20</v>
      </c>
      <c r="B174" s="7">
        <v>393</v>
      </c>
      <c r="C174" s="7"/>
      <c r="D174" s="12" t="s">
        <v>14</v>
      </c>
      <c r="E174" s="7">
        <v>575</v>
      </c>
      <c r="F174" s="7"/>
    </row>
    <row r="175" spans="1:6" x14ac:dyDescent="0.35">
      <c r="A175" s="14" t="s">
        <v>20</v>
      </c>
      <c r="B175" s="7">
        <v>133</v>
      </c>
      <c r="C175" s="7"/>
      <c r="D175" s="12" t="s">
        <v>14</v>
      </c>
      <c r="E175" s="7">
        <v>1120</v>
      </c>
      <c r="F175" s="7"/>
    </row>
    <row r="176" spans="1:6" x14ac:dyDescent="0.35">
      <c r="A176" s="14" t="s">
        <v>20</v>
      </c>
      <c r="B176" s="7">
        <v>254</v>
      </c>
      <c r="C176" s="7"/>
      <c r="D176" s="12" t="s">
        <v>14</v>
      </c>
      <c r="E176" s="7">
        <v>113</v>
      </c>
      <c r="F176" s="7"/>
    </row>
    <row r="177" spans="1:6" x14ac:dyDescent="0.35">
      <c r="A177" s="14" t="s">
        <v>20</v>
      </c>
      <c r="B177" s="7">
        <v>176</v>
      </c>
      <c r="C177" s="7"/>
      <c r="D177" s="12" t="s">
        <v>14</v>
      </c>
      <c r="E177" s="7">
        <v>1538</v>
      </c>
      <c r="F177" s="7"/>
    </row>
    <row r="178" spans="1:6" x14ac:dyDescent="0.35">
      <c r="A178" s="14" t="s">
        <v>20</v>
      </c>
      <c r="B178" s="7">
        <v>337</v>
      </c>
      <c r="C178" s="7"/>
      <c r="D178" s="12" t="s">
        <v>14</v>
      </c>
      <c r="E178" s="7">
        <v>9</v>
      </c>
      <c r="F178" s="7"/>
    </row>
    <row r="179" spans="1:6" x14ac:dyDescent="0.35">
      <c r="A179" s="14" t="s">
        <v>20</v>
      </c>
      <c r="B179" s="7">
        <v>107</v>
      </c>
      <c r="C179" s="7"/>
      <c r="D179" s="12" t="s">
        <v>14</v>
      </c>
      <c r="E179" s="7">
        <v>554</v>
      </c>
      <c r="F179" s="7"/>
    </row>
    <row r="180" spans="1:6" x14ac:dyDescent="0.35">
      <c r="A180" s="14" t="s">
        <v>20</v>
      </c>
      <c r="B180" s="7">
        <v>183</v>
      </c>
      <c r="C180" s="7"/>
      <c r="D180" s="12" t="s">
        <v>14</v>
      </c>
      <c r="E180" s="7">
        <v>648</v>
      </c>
      <c r="F180" s="7"/>
    </row>
    <row r="181" spans="1:6" x14ac:dyDescent="0.35">
      <c r="A181" s="14" t="s">
        <v>20</v>
      </c>
      <c r="B181" s="7">
        <v>72</v>
      </c>
      <c r="C181" s="7"/>
      <c r="D181" s="12" t="s">
        <v>14</v>
      </c>
      <c r="E181" s="7">
        <v>21</v>
      </c>
      <c r="F181" s="7"/>
    </row>
    <row r="182" spans="1:6" x14ac:dyDescent="0.35">
      <c r="A182" s="14" t="s">
        <v>20</v>
      </c>
      <c r="B182" s="7">
        <v>295</v>
      </c>
      <c r="C182" s="7"/>
      <c r="D182" s="12" t="s">
        <v>14</v>
      </c>
      <c r="E182" s="7">
        <v>54</v>
      </c>
      <c r="F182" s="7"/>
    </row>
    <row r="183" spans="1:6" x14ac:dyDescent="0.35">
      <c r="A183" s="14" t="s">
        <v>20</v>
      </c>
      <c r="B183" s="7">
        <v>142</v>
      </c>
      <c r="C183" s="7"/>
      <c r="D183" s="12" t="s">
        <v>14</v>
      </c>
      <c r="E183" s="7">
        <v>120</v>
      </c>
      <c r="F183" s="7"/>
    </row>
    <row r="184" spans="1:6" x14ac:dyDescent="0.35">
      <c r="A184" s="14" t="s">
        <v>20</v>
      </c>
      <c r="B184" s="7">
        <v>85</v>
      </c>
      <c r="C184" s="7"/>
      <c r="D184" s="12" t="s">
        <v>14</v>
      </c>
      <c r="E184" s="7">
        <v>579</v>
      </c>
      <c r="F184" s="7"/>
    </row>
    <row r="185" spans="1:6" x14ac:dyDescent="0.35">
      <c r="A185" s="14" t="s">
        <v>20</v>
      </c>
      <c r="B185" s="7">
        <v>659</v>
      </c>
      <c r="C185" s="7"/>
      <c r="D185" s="12" t="s">
        <v>14</v>
      </c>
      <c r="E185" s="7">
        <v>2072</v>
      </c>
      <c r="F185" s="7"/>
    </row>
    <row r="186" spans="1:6" x14ac:dyDescent="0.35">
      <c r="A186" s="14" t="s">
        <v>20</v>
      </c>
      <c r="B186" s="7">
        <v>121</v>
      </c>
      <c r="C186" s="7"/>
      <c r="D186" s="12" t="s">
        <v>14</v>
      </c>
      <c r="E186" s="7">
        <v>0</v>
      </c>
      <c r="F186" s="7"/>
    </row>
    <row r="187" spans="1:6" x14ac:dyDescent="0.35">
      <c r="A187" s="14" t="s">
        <v>20</v>
      </c>
      <c r="B187" s="7">
        <v>3742</v>
      </c>
      <c r="C187" s="7"/>
      <c r="D187" s="12" t="s">
        <v>14</v>
      </c>
      <c r="E187" s="7">
        <v>1796</v>
      </c>
      <c r="F187" s="7"/>
    </row>
    <row r="188" spans="1:6" x14ac:dyDescent="0.35">
      <c r="A188" s="14" t="s">
        <v>20</v>
      </c>
      <c r="B188" s="7">
        <v>223</v>
      </c>
      <c r="C188" s="7"/>
      <c r="D188" s="12" t="s">
        <v>14</v>
      </c>
      <c r="E188" s="7">
        <v>62</v>
      </c>
      <c r="F188" s="7"/>
    </row>
    <row r="189" spans="1:6" x14ac:dyDescent="0.35">
      <c r="A189" s="14" t="s">
        <v>20</v>
      </c>
      <c r="B189" s="7">
        <v>133</v>
      </c>
      <c r="C189" s="7"/>
      <c r="D189" s="12" t="s">
        <v>14</v>
      </c>
      <c r="E189" s="7">
        <v>347</v>
      </c>
      <c r="F189" s="7"/>
    </row>
    <row r="190" spans="1:6" x14ac:dyDescent="0.35">
      <c r="A190" s="14" t="s">
        <v>20</v>
      </c>
      <c r="B190" s="7">
        <v>5168</v>
      </c>
      <c r="C190" s="7"/>
      <c r="D190" s="12" t="s">
        <v>14</v>
      </c>
      <c r="E190" s="7">
        <v>19</v>
      </c>
      <c r="F190" s="7"/>
    </row>
    <row r="191" spans="1:6" x14ac:dyDescent="0.35">
      <c r="A191" s="14" t="s">
        <v>20</v>
      </c>
      <c r="B191" s="7">
        <v>307</v>
      </c>
      <c r="C191" s="7"/>
      <c r="D191" s="12" t="s">
        <v>14</v>
      </c>
      <c r="E191" s="7">
        <v>1258</v>
      </c>
      <c r="F191" s="7"/>
    </row>
    <row r="192" spans="1:6" x14ac:dyDescent="0.35">
      <c r="A192" s="14" t="s">
        <v>20</v>
      </c>
      <c r="B192" s="7">
        <v>2441</v>
      </c>
      <c r="C192" s="7"/>
      <c r="D192" s="12" t="s">
        <v>14</v>
      </c>
      <c r="E192" s="7">
        <v>362</v>
      </c>
      <c r="F192" s="7"/>
    </row>
    <row r="193" spans="1:6" x14ac:dyDescent="0.35">
      <c r="A193" s="14" t="s">
        <v>20</v>
      </c>
      <c r="B193" s="7">
        <v>1385</v>
      </c>
      <c r="C193" s="7"/>
      <c r="D193" s="12" t="s">
        <v>14</v>
      </c>
      <c r="E193" s="7">
        <v>133</v>
      </c>
      <c r="F193" s="7"/>
    </row>
    <row r="194" spans="1:6" x14ac:dyDescent="0.35">
      <c r="A194" s="14" t="s">
        <v>20</v>
      </c>
      <c r="B194" s="7">
        <v>190</v>
      </c>
      <c r="C194" s="7"/>
      <c r="D194" s="12" t="s">
        <v>14</v>
      </c>
      <c r="E194" s="7">
        <v>846</v>
      </c>
      <c r="F194" s="7"/>
    </row>
    <row r="195" spans="1:6" x14ac:dyDescent="0.35">
      <c r="A195" s="14" t="s">
        <v>20</v>
      </c>
      <c r="B195" s="7">
        <v>470</v>
      </c>
      <c r="C195" s="7"/>
      <c r="D195" s="12" t="s">
        <v>14</v>
      </c>
      <c r="E195" s="7">
        <v>10</v>
      </c>
      <c r="F195" s="7"/>
    </row>
    <row r="196" spans="1:6" x14ac:dyDescent="0.35">
      <c r="A196" s="14" t="s">
        <v>20</v>
      </c>
      <c r="B196" s="7">
        <v>253</v>
      </c>
      <c r="C196" s="7"/>
      <c r="D196" s="12" t="s">
        <v>14</v>
      </c>
      <c r="E196" s="7">
        <v>191</v>
      </c>
      <c r="F196" s="7"/>
    </row>
    <row r="197" spans="1:6" x14ac:dyDescent="0.35">
      <c r="A197" s="14" t="s">
        <v>20</v>
      </c>
      <c r="B197" s="7">
        <v>1113</v>
      </c>
      <c r="C197" s="7"/>
      <c r="D197" s="12" t="s">
        <v>14</v>
      </c>
      <c r="E197" s="7">
        <v>1979</v>
      </c>
      <c r="F197" s="7"/>
    </row>
    <row r="198" spans="1:6" x14ac:dyDescent="0.35">
      <c r="A198" s="14" t="s">
        <v>20</v>
      </c>
      <c r="B198" s="7">
        <v>2283</v>
      </c>
      <c r="C198" s="7"/>
      <c r="D198" s="12" t="s">
        <v>14</v>
      </c>
      <c r="E198" s="7">
        <v>63</v>
      </c>
      <c r="F198" s="7"/>
    </row>
    <row r="199" spans="1:6" x14ac:dyDescent="0.35">
      <c r="A199" s="14" t="s">
        <v>20</v>
      </c>
      <c r="B199" s="7">
        <v>1095</v>
      </c>
      <c r="C199" s="7"/>
      <c r="D199" s="12" t="s">
        <v>14</v>
      </c>
      <c r="E199" s="7">
        <v>6080</v>
      </c>
      <c r="F199" s="7"/>
    </row>
    <row r="200" spans="1:6" x14ac:dyDescent="0.35">
      <c r="A200" s="14" t="s">
        <v>20</v>
      </c>
      <c r="B200" s="7">
        <v>1690</v>
      </c>
      <c r="C200" s="7"/>
      <c r="D200" s="12" t="s">
        <v>14</v>
      </c>
      <c r="E200" s="7">
        <v>80</v>
      </c>
      <c r="F200" s="7"/>
    </row>
    <row r="201" spans="1:6" x14ac:dyDescent="0.35">
      <c r="A201" s="14" t="s">
        <v>20</v>
      </c>
      <c r="B201" s="7">
        <v>191</v>
      </c>
      <c r="C201" s="7"/>
      <c r="D201" s="12" t="s">
        <v>14</v>
      </c>
      <c r="E201" s="7">
        <v>9</v>
      </c>
      <c r="F201" s="7"/>
    </row>
    <row r="202" spans="1:6" x14ac:dyDescent="0.35">
      <c r="A202" s="14" t="s">
        <v>20</v>
      </c>
      <c r="B202" s="7">
        <v>2013</v>
      </c>
      <c r="C202" s="7"/>
      <c r="D202" s="12" t="s">
        <v>14</v>
      </c>
      <c r="E202" s="7">
        <v>1784</v>
      </c>
      <c r="F202" s="7"/>
    </row>
    <row r="203" spans="1:6" x14ac:dyDescent="0.35">
      <c r="A203" s="14" t="s">
        <v>20</v>
      </c>
      <c r="B203" s="7">
        <v>1703</v>
      </c>
      <c r="C203" s="7"/>
      <c r="D203" s="12" t="s">
        <v>14</v>
      </c>
      <c r="E203" s="7">
        <v>243</v>
      </c>
      <c r="F203" s="7"/>
    </row>
    <row r="204" spans="1:6" x14ac:dyDescent="0.35">
      <c r="A204" s="14" t="s">
        <v>20</v>
      </c>
      <c r="B204" s="7">
        <v>80</v>
      </c>
      <c r="C204" s="7"/>
      <c r="D204" s="12" t="s">
        <v>14</v>
      </c>
      <c r="E204" s="7">
        <v>1296</v>
      </c>
      <c r="F204" s="7"/>
    </row>
    <row r="205" spans="1:6" x14ac:dyDescent="0.35">
      <c r="A205" s="14" t="s">
        <v>20</v>
      </c>
      <c r="B205" s="7">
        <v>41</v>
      </c>
      <c r="C205" s="7"/>
      <c r="D205" s="12" t="s">
        <v>14</v>
      </c>
      <c r="E205" s="7">
        <v>77</v>
      </c>
      <c r="F205" s="7"/>
    </row>
    <row r="206" spans="1:6" x14ac:dyDescent="0.35">
      <c r="A206" s="14" t="s">
        <v>20</v>
      </c>
      <c r="B206" s="7">
        <v>187</v>
      </c>
      <c r="C206" s="7"/>
      <c r="D206" s="12" t="s">
        <v>14</v>
      </c>
      <c r="E206" s="7">
        <v>395</v>
      </c>
      <c r="F206" s="7"/>
    </row>
    <row r="207" spans="1:6" x14ac:dyDescent="0.35">
      <c r="A207" s="14" t="s">
        <v>20</v>
      </c>
      <c r="B207" s="7">
        <v>2875</v>
      </c>
      <c r="C207" s="7"/>
      <c r="D207" s="12" t="s">
        <v>14</v>
      </c>
      <c r="E207" s="7">
        <v>49</v>
      </c>
      <c r="F207" s="7"/>
    </row>
    <row r="208" spans="1:6" x14ac:dyDescent="0.35">
      <c r="A208" s="14" t="s">
        <v>20</v>
      </c>
      <c r="B208" s="7">
        <v>88</v>
      </c>
      <c r="C208" s="7"/>
      <c r="D208" s="12" t="s">
        <v>14</v>
      </c>
      <c r="E208" s="7">
        <v>180</v>
      </c>
      <c r="F208" s="7"/>
    </row>
    <row r="209" spans="1:6" x14ac:dyDescent="0.35">
      <c r="A209" s="14" t="s">
        <v>20</v>
      </c>
      <c r="B209" s="7">
        <v>191</v>
      </c>
      <c r="C209" s="7"/>
      <c r="D209" s="12" t="s">
        <v>14</v>
      </c>
      <c r="E209" s="7">
        <v>2690</v>
      </c>
      <c r="F209" s="7"/>
    </row>
    <row r="210" spans="1:6" x14ac:dyDescent="0.35">
      <c r="A210" s="14" t="s">
        <v>20</v>
      </c>
      <c r="B210" s="7">
        <v>139</v>
      </c>
      <c r="C210" s="7"/>
      <c r="D210" s="12" t="s">
        <v>14</v>
      </c>
      <c r="E210" s="7">
        <v>2779</v>
      </c>
      <c r="F210" s="7"/>
    </row>
    <row r="211" spans="1:6" x14ac:dyDescent="0.35">
      <c r="A211" s="14" t="s">
        <v>20</v>
      </c>
      <c r="B211" s="7">
        <v>186</v>
      </c>
      <c r="C211" s="7"/>
      <c r="D211" s="12" t="s">
        <v>14</v>
      </c>
      <c r="E211" s="7">
        <v>92</v>
      </c>
      <c r="F211" s="7"/>
    </row>
    <row r="212" spans="1:6" x14ac:dyDescent="0.35">
      <c r="A212" s="14" t="s">
        <v>20</v>
      </c>
      <c r="B212" s="7">
        <v>112</v>
      </c>
      <c r="C212" s="7"/>
      <c r="D212" s="12" t="s">
        <v>14</v>
      </c>
      <c r="E212" s="7">
        <v>1028</v>
      </c>
      <c r="F212" s="7"/>
    </row>
    <row r="213" spans="1:6" x14ac:dyDescent="0.35">
      <c r="A213" s="14" t="s">
        <v>20</v>
      </c>
      <c r="B213" s="7">
        <v>101</v>
      </c>
      <c r="C213" s="7"/>
      <c r="D213" s="12" t="s">
        <v>14</v>
      </c>
      <c r="E213" s="7">
        <v>26</v>
      </c>
      <c r="F213" s="7"/>
    </row>
    <row r="214" spans="1:6" x14ac:dyDescent="0.35">
      <c r="A214" s="14" t="s">
        <v>20</v>
      </c>
      <c r="B214" s="7">
        <v>206</v>
      </c>
      <c r="C214" s="7"/>
      <c r="D214" s="12" t="s">
        <v>14</v>
      </c>
      <c r="E214" s="7">
        <v>1790</v>
      </c>
      <c r="F214" s="7"/>
    </row>
    <row r="215" spans="1:6" x14ac:dyDescent="0.35">
      <c r="A215" s="14" t="s">
        <v>20</v>
      </c>
      <c r="B215" s="7">
        <v>154</v>
      </c>
      <c r="C215" s="7"/>
      <c r="D215" s="12" t="s">
        <v>14</v>
      </c>
      <c r="E215" s="7">
        <v>37</v>
      </c>
      <c r="F215" s="7"/>
    </row>
    <row r="216" spans="1:6" x14ac:dyDescent="0.35">
      <c r="A216" s="14" t="s">
        <v>20</v>
      </c>
      <c r="B216" s="7">
        <v>5966</v>
      </c>
      <c r="C216" s="7"/>
      <c r="D216" s="12" t="s">
        <v>14</v>
      </c>
      <c r="E216" s="7">
        <v>35</v>
      </c>
      <c r="F216" s="7"/>
    </row>
    <row r="217" spans="1:6" x14ac:dyDescent="0.35">
      <c r="A217" s="14" t="s">
        <v>20</v>
      </c>
      <c r="B217" s="7">
        <v>169</v>
      </c>
      <c r="C217" s="7"/>
      <c r="D217" s="12" t="s">
        <v>14</v>
      </c>
      <c r="E217" s="7">
        <v>558</v>
      </c>
      <c r="F217" s="7"/>
    </row>
    <row r="218" spans="1:6" x14ac:dyDescent="0.35">
      <c r="A218" s="14" t="s">
        <v>20</v>
      </c>
      <c r="B218" s="7">
        <v>2106</v>
      </c>
      <c r="C218" s="7"/>
      <c r="D218" s="12" t="s">
        <v>14</v>
      </c>
      <c r="E218" s="7">
        <v>64</v>
      </c>
      <c r="F218" s="7"/>
    </row>
    <row r="219" spans="1:6" x14ac:dyDescent="0.35">
      <c r="A219" s="14" t="s">
        <v>20</v>
      </c>
      <c r="B219" s="7">
        <v>131</v>
      </c>
      <c r="C219" s="7"/>
      <c r="D219" s="12" t="s">
        <v>14</v>
      </c>
      <c r="E219" s="7">
        <v>245</v>
      </c>
      <c r="F219" s="7"/>
    </row>
    <row r="220" spans="1:6" x14ac:dyDescent="0.35">
      <c r="A220" s="14" t="s">
        <v>20</v>
      </c>
      <c r="B220" s="7">
        <v>84</v>
      </c>
      <c r="C220" s="7"/>
      <c r="D220" s="12" t="s">
        <v>14</v>
      </c>
      <c r="E220" s="7">
        <v>71</v>
      </c>
      <c r="F220" s="7"/>
    </row>
    <row r="221" spans="1:6" x14ac:dyDescent="0.35">
      <c r="A221" s="14" t="s">
        <v>20</v>
      </c>
      <c r="B221" s="7">
        <v>155</v>
      </c>
      <c r="C221" s="7"/>
      <c r="D221" s="12" t="s">
        <v>14</v>
      </c>
      <c r="E221" s="7">
        <v>42</v>
      </c>
      <c r="F221" s="7"/>
    </row>
    <row r="222" spans="1:6" x14ac:dyDescent="0.35">
      <c r="A222" s="14" t="s">
        <v>20</v>
      </c>
      <c r="B222" s="7">
        <v>189</v>
      </c>
      <c r="C222" s="7"/>
      <c r="D222" s="12" t="s">
        <v>14</v>
      </c>
      <c r="E222" s="7">
        <v>156</v>
      </c>
      <c r="F222" s="7"/>
    </row>
    <row r="223" spans="1:6" x14ac:dyDescent="0.35">
      <c r="A223" s="14" t="s">
        <v>20</v>
      </c>
      <c r="B223" s="7">
        <v>4799</v>
      </c>
      <c r="C223" s="7"/>
      <c r="D223" s="12" t="s">
        <v>14</v>
      </c>
      <c r="E223" s="7">
        <v>1368</v>
      </c>
      <c r="F223" s="7"/>
    </row>
    <row r="224" spans="1:6" x14ac:dyDescent="0.35">
      <c r="A224" s="14" t="s">
        <v>20</v>
      </c>
      <c r="B224" s="7">
        <v>1137</v>
      </c>
      <c r="C224" s="7"/>
      <c r="D224" s="12" t="s">
        <v>14</v>
      </c>
      <c r="E224" s="7">
        <v>102</v>
      </c>
      <c r="F224" s="7"/>
    </row>
    <row r="225" spans="1:6" x14ac:dyDescent="0.35">
      <c r="A225" s="14" t="s">
        <v>20</v>
      </c>
      <c r="B225" s="7">
        <v>1152</v>
      </c>
      <c r="C225" s="7"/>
      <c r="D225" s="12" t="s">
        <v>14</v>
      </c>
      <c r="E225" s="7">
        <v>86</v>
      </c>
      <c r="F225" s="7"/>
    </row>
    <row r="226" spans="1:6" x14ac:dyDescent="0.35">
      <c r="A226" s="14" t="s">
        <v>20</v>
      </c>
      <c r="B226" s="7">
        <v>50</v>
      </c>
      <c r="C226" s="7"/>
      <c r="D226" s="12" t="s">
        <v>14</v>
      </c>
      <c r="E226" s="7">
        <v>253</v>
      </c>
      <c r="F226" s="7"/>
    </row>
    <row r="227" spans="1:6" x14ac:dyDescent="0.35">
      <c r="A227" s="14" t="s">
        <v>20</v>
      </c>
      <c r="B227" s="7">
        <v>3059</v>
      </c>
      <c r="C227" s="7"/>
      <c r="D227" s="12" t="s">
        <v>14</v>
      </c>
      <c r="E227" s="7">
        <v>157</v>
      </c>
      <c r="F227" s="7"/>
    </row>
    <row r="228" spans="1:6" x14ac:dyDescent="0.35">
      <c r="A228" s="14" t="s">
        <v>20</v>
      </c>
      <c r="B228" s="7">
        <v>34</v>
      </c>
      <c r="C228" s="7"/>
      <c r="D228" s="12" t="s">
        <v>14</v>
      </c>
      <c r="E228" s="7">
        <v>183</v>
      </c>
      <c r="F228" s="7"/>
    </row>
    <row r="229" spans="1:6" x14ac:dyDescent="0.35">
      <c r="A229" s="14" t="s">
        <v>20</v>
      </c>
      <c r="B229" s="7">
        <v>220</v>
      </c>
      <c r="C229" s="7"/>
      <c r="D229" s="12" t="s">
        <v>14</v>
      </c>
      <c r="E229" s="7">
        <v>82</v>
      </c>
      <c r="F229" s="7"/>
    </row>
    <row r="230" spans="1:6" x14ac:dyDescent="0.35">
      <c r="A230" s="14" t="s">
        <v>20</v>
      </c>
      <c r="B230" s="7">
        <v>1604</v>
      </c>
      <c r="C230" s="7"/>
      <c r="D230" s="12" t="s">
        <v>14</v>
      </c>
      <c r="E230" s="7">
        <v>1</v>
      </c>
      <c r="F230" s="7"/>
    </row>
    <row r="231" spans="1:6" x14ac:dyDescent="0.35">
      <c r="A231" s="14" t="s">
        <v>20</v>
      </c>
      <c r="B231" s="7">
        <v>454</v>
      </c>
      <c r="C231" s="7"/>
      <c r="D231" s="12" t="s">
        <v>14</v>
      </c>
      <c r="E231" s="7">
        <v>1198</v>
      </c>
      <c r="F231" s="7"/>
    </row>
    <row r="232" spans="1:6" x14ac:dyDescent="0.35">
      <c r="A232" s="14" t="s">
        <v>20</v>
      </c>
      <c r="B232" s="7">
        <v>123</v>
      </c>
      <c r="C232" s="7"/>
      <c r="D232" s="12" t="s">
        <v>14</v>
      </c>
      <c r="E232" s="7">
        <v>648</v>
      </c>
      <c r="F232" s="7"/>
    </row>
    <row r="233" spans="1:6" x14ac:dyDescent="0.35">
      <c r="A233" s="14" t="s">
        <v>20</v>
      </c>
      <c r="B233" s="7">
        <v>299</v>
      </c>
      <c r="C233" s="7"/>
      <c r="D233" s="12" t="s">
        <v>14</v>
      </c>
      <c r="E233" s="7">
        <v>64</v>
      </c>
      <c r="F233" s="7"/>
    </row>
    <row r="234" spans="1:6" x14ac:dyDescent="0.35">
      <c r="A234" s="14" t="s">
        <v>20</v>
      </c>
      <c r="B234" s="7">
        <v>2237</v>
      </c>
      <c r="C234" s="7"/>
      <c r="D234" s="12" t="s">
        <v>14</v>
      </c>
      <c r="E234" s="7">
        <v>62</v>
      </c>
      <c r="F234" s="7"/>
    </row>
    <row r="235" spans="1:6" x14ac:dyDescent="0.35">
      <c r="A235" s="14" t="s">
        <v>20</v>
      </c>
      <c r="B235" s="7">
        <v>645</v>
      </c>
      <c r="C235" s="7"/>
      <c r="D235" s="12" t="s">
        <v>14</v>
      </c>
      <c r="E235" s="7">
        <v>750</v>
      </c>
      <c r="F235" s="7"/>
    </row>
    <row r="236" spans="1:6" x14ac:dyDescent="0.35">
      <c r="A236" s="14" t="s">
        <v>20</v>
      </c>
      <c r="B236" s="7">
        <v>484</v>
      </c>
      <c r="C236" s="7"/>
      <c r="D236" s="12" t="s">
        <v>14</v>
      </c>
      <c r="E236" s="7">
        <v>105</v>
      </c>
      <c r="F236" s="7"/>
    </row>
    <row r="237" spans="1:6" x14ac:dyDescent="0.35">
      <c r="A237" s="14" t="s">
        <v>20</v>
      </c>
      <c r="B237" s="7">
        <v>154</v>
      </c>
      <c r="C237" s="7"/>
      <c r="D237" s="12" t="s">
        <v>14</v>
      </c>
      <c r="E237" s="7">
        <v>2604</v>
      </c>
      <c r="F237" s="7"/>
    </row>
    <row r="238" spans="1:6" x14ac:dyDescent="0.35">
      <c r="A238" s="14" t="s">
        <v>20</v>
      </c>
      <c r="B238" s="7">
        <v>82</v>
      </c>
      <c r="C238" s="7"/>
      <c r="D238" s="12" t="s">
        <v>14</v>
      </c>
      <c r="E238" s="7">
        <v>65</v>
      </c>
      <c r="F238" s="7"/>
    </row>
    <row r="239" spans="1:6" x14ac:dyDescent="0.35">
      <c r="A239" s="14" t="s">
        <v>20</v>
      </c>
      <c r="B239" s="7">
        <v>134</v>
      </c>
      <c r="C239" s="7"/>
      <c r="D239" s="12" t="s">
        <v>14</v>
      </c>
      <c r="E239" s="7">
        <v>94</v>
      </c>
      <c r="F239" s="7"/>
    </row>
    <row r="240" spans="1:6" x14ac:dyDescent="0.35">
      <c r="A240" s="14" t="s">
        <v>20</v>
      </c>
      <c r="B240" s="7">
        <v>5203</v>
      </c>
      <c r="C240" s="7"/>
      <c r="D240" s="12" t="s">
        <v>14</v>
      </c>
      <c r="E240" s="7">
        <v>257</v>
      </c>
      <c r="F240" s="7"/>
    </row>
    <row r="241" spans="1:6" x14ac:dyDescent="0.35">
      <c r="A241" s="14" t="s">
        <v>20</v>
      </c>
      <c r="B241" s="7">
        <v>94</v>
      </c>
      <c r="C241" s="7"/>
      <c r="D241" s="12" t="s">
        <v>14</v>
      </c>
      <c r="E241" s="7">
        <v>2928</v>
      </c>
      <c r="F241" s="7"/>
    </row>
    <row r="242" spans="1:6" x14ac:dyDescent="0.35">
      <c r="A242" s="14" t="s">
        <v>20</v>
      </c>
      <c r="B242" s="7">
        <v>205</v>
      </c>
      <c r="C242" s="7"/>
      <c r="D242" s="12" t="s">
        <v>14</v>
      </c>
      <c r="E242" s="7">
        <v>4697</v>
      </c>
      <c r="F242" s="7"/>
    </row>
    <row r="243" spans="1:6" x14ac:dyDescent="0.35">
      <c r="A243" s="14" t="s">
        <v>20</v>
      </c>
      <c r="B243" s="7">
        <v>92</v>
      </c>
      <c r="C243" s="7"/>
      <c r="D243" s="12" t="s">
        <v>14</v>
      </c>
      <c r="E243" s="7">
        <v>2915</v>
      </c>
      <c r="F243" s="7"/>
    </row>
    <row r="244" spans="1:6" x14ac:dyDescent="0.35">
      <c r="A244" s="14" t="s">
        <v>20</v>
      </c>
      <c r="B244" s="7">
        <v>219</v>
      </c>
      <c r="C244" s="7"/>
      <c r="D244" s="12" t="s">
        <v>14</v>
      </c>
      <c r="E244" s="7">
        <v>18</v>
      </c>
      <c r="F244" s="7"/>
    </row>
    <row r="245" spans="1:6" x14ac:dyDescent="0.35">
      <c r="A245" s="14" t="s">
        <v>20</v>
      </c>
      <c r="B245" s="7">
        <v>2526</v>
      </c>
      <c r="C245" s="7"/>
      <c r="D245" s="12" t="s">
        <v>14</v>
      </c>
      <c r="E245" s="7">
        <v>602</v>
      </c>
      <c r="F245" s="7"/>
    </row>
    <row r="246" spans="1:6" x14ac:dyDescent="0.35">
      <c r="A246" s="14" t="s">
        <v>20</v>
      </c>
      <c r="B246" s="7">
        <v>94</v>
      </c>
      <c r="C246" s="7"/>
      <c r="D246" s="12" t="s">
        <v>14</v>
      </c>
      <c r="E246" s="7">
        <v>1</v>
      </c>
      <c r="F246" s="7"/>
    </row>
    <row r="247" spans="1:6" x14ac:dyDescent="0.35">
      <c r="A247" s="14" t="s">
        <v>20</v>
      </c>
      <c r="B247" s="7">
        <v>1713</v>
      </c>
      <c r="C247" s="7"/>
      <c r="D247" s="12" t="s">
        <v>14</v>
      </c>
      <c r="E247" s="7">
        <v>3868</v>
      </c>
      <c r="F247" s="7"/>
    </row>
    <row r="248" spans="1:6" x14ac:dyDescent="0.35">
      <c r="A248" s="14" t="s">
        <v>20</v>
      </c>
      <c r="B248" s="7">
        <v>249</v>
      </c>
      <c r="C248" s="7"/>
      <c r="D248" s="12" t="s">
        <v>14</v>
      </c>
      <c r="E248" s="7">
        <v>504</v>
      </c>
      <c r="F248" s="7"/>
    </row>
    <row r="249" spans="1:6" x14ac:dyDescent="0.35">
      <c r="A249" s="14" t="s">
        <v>20</v>
      </c>
      <c r="B249" s="7">
        <v>192</v>
      </c>
      <c r="C249" s="7"/>
      <c r="D249" s="12" t="s">
        <v>14</v>
      </c>
      <c r="E249" s="7">
        <v>14</v>
      </c>
      <c r="F249" s="7"/>
    </row>
    <row r="250" spans="1:6" x14ac:dyDescent="0.35">
      <c r="A250" s="14" t="s">
        <v>20</v>
      </c>
      <c r="B250" s="7">
        <v>247</v>
      </c>
      <c r="C250" s="7"/>
      <c r="D250" s="12" t="s">
        <v>14</v>
      </c>
      <c r="E250" s="7">
        <v>750</v>
      </c>
      <c r="F250" s="7"/>
    </row>
    <row r="251" spans="1:6" x14ac:dyDescent="0.35">
      <c r="A251" s="14" t="s">
        <v>20</v>
      </c>
      <c r="B251" s="7">
        <v>2293</v>
      </c>
      <c r="C251" s="7"/>
      <c r="D251" s="12" t="s">
        <v>14</v>
      </c>
      <c r="E251" s="7">
        <v>77</v>
      </c>
      <c r="F251" s="7"/>
    </row>
    <row r="252" spans="1:6" x14ac:dyDescent="0.35">
      <c r="A252" s="14" t="s">
        <v>20</v>
      </c>
      <c r="B252" s="7">
        <v>3131</v>
      </c>
      <c r="C252" s="7"/>
      <c r="D252" s="12" t="s">
        <v>14</v>
      </c>
      <c r="E252" s="7">
        <v>752</v>
      </c>
      <c r="F252" s="7"/>
    </row>
    <row r="253" spans="1:6" x14ac:dyDescent="0.35">
      <c r="A253" s="14" t="s">
        <v>20</v>
      </c>
      <c r="B253" s="7">
        <v>143</v>
      </c>
      <c r="C253" s="7"/>
      <c r="D253" s="12" t="s">
        <v>14</v>
      </c>
      <c r="E253" s="7">
        <v>131</v>
      </c>
      <c r="F253" s="7"/>
    </row>
    <row r="254" spans="1:6" x14ac:dyDescent="0.35">
      <c r="A254" s="14" t="s">
        <v>20</v>
      </c>
      <c r="B254" s="7">
        <v>296</v>
      </c>
      <c r="C254" s="7"/>
      <c r="D254" s="12" t="s">
        <v>14</v>
      </c>
      <c r="E254" s="7">
        <v>87</v>
      </c>
      <c r="F254" s="7"/>
    </row>
    <row r="255" spans="1:6" x14ac:dyDescent="0.35">
      <c r="A255" s="14" t="s">
        <v>20</v>
      </c>
      <c r="B255" s="7">
        <v>170</v>
      </c>
      <c r="C255" s="7"/>
      <c r="D255" s="12" t="s">
        <v>14</v>
      </c>
      <c r="E255" s="7">
        <v>1063</v>
      </c>
      <c r="F255" s="7"/>
    </row>
    <row r="256" spans="1:6" x14ac:dyDescent="0.35">
      <c r="A256" s="14" t="s">
        <v>20</v>
      </c>
      <c r="B256" s="7">
        <v>86</v>
      </c>
      <c r="C256" s="7"/>
      <c r="D256" s="12" t="s">
        <v>14</v>
      </c>
      <c r="E256" s="7">
        <v>76</v>
      </c>
      <c r="F256" s="7"/>
    </row>
    <row r="257" spans="1:6" x14ac:dyDescent="0.35">
      <c r="A257" s="14" t="s">
        <v>20</v>
      </c>
      <c r="B257" s="7">
        <v>6286</v>
      </c>
      <c r="C257" s="7"/>
      <c r="D257" s="12" t="s">
        <v>14</v>
      </c>
      <c r="E257" s="7">
        <v>4428</v>
      </c>
      <c r="F257" s="7"/>
    </row>
    <row r="258" spans="1:6" x14ac:dyDescent="0.35">
      <c r="A258" s="14" t="s">
        <v>20</v>
      </c>
      <c r="B258" s="7">
        <v>3727</v>
      </c>
      <c r="C258" s="7"/>
      <c r="D258" s="12" t="s">
        <v>14</v>
      </c>
      <c r="E258" s="7">
        <v>58</v>
      </c>
      <c r="F258" s="7"/>
    </row>
    <row r="259" spans="1:6" x14ac:dyDescent="0.35">
      <c r="A259" s="14" t="s">
        <v>20</v>
      </c>
      <c r="B259" s="7">
        <v>1605</v>
      </c>
      <c r="C259" s="7"/>
      <c r="D259" s="12" t="s">
        <v>14</v>
      </c>
      <c r="E259" s="7">
        <v>111</v>
      </c>
      <c r="F259" s="7"/>
    </row>
    <row r="260" spans="1:6" x14ac:dyDescent="0.35">
      <c r="A260" s="14" t="s">
        <v>20</v>
      </c>
      <c r="B260" s="7">
        <v>2120</v>
      </c>
      <c r="C260" s="7"/>
      <c r="D260" s="12" t="s">
        <v>14</v>
      </c>
      <c r="E260" s="7">
        <v>2955</v>
      </c>
      <c r="F260" s="7"/>
    </row>
    <row r="261" spans="1:6" x14ac:dyDescent="0.35">
      <c r="A261" s="14" t="s">
        <v>20</v>
      </c>
      <c r="B261" s="7">
        <v>50</v>
      </c>
      <c r="C261" s="7"/>
      <c r="D261" s="12" t="s">
        <v>14</v>
      </c>
      <c r="E261" s="7">
        <v>1657</v>
      </c>
      <c r="F261" s="7"/>
    </row>
    <row r="262" spans="1:6" x14ac:dyDescent="0.35">
      <c r="A262" s="14" t="s">
        <v>20</v>
      </c>
      <c r="B262" s="7">
        <v>2080</v>
      </c>
      <c r="C262" s="7"/>
      <c r="D262" s="12" t="s">
        <v>14</v>
      </c>
      <c r="E262" s="7">
        <v>926</v>
      </c>
      <c r="F262" s="7"/>
    </row>
    <row r="263" spans="1:6" x14ac:dyDescent="0.35">
      <c r="A263" s="14" t="s">
        <v>20</v>
      </c>
      <c r="B263" s="7">
        <v>2105</v>
      </c>
      <c r="C263" s="7"/>
      <c r="D263" s="12" t="s">
        <v>14</v>
      </c>
      <c r="E263" s="7">
        <v>77</v>
      </c>
      <c r="F263" s="7"/>
    </row>
    <row r="264" spans="1:6" x14ac:dyDescent="0.35">
      <c r="A264" s="14" t="s">
        <v>20</v>
      </c>
      <c r="B264" s="7">
        <v>2436</v>
      </c>
      <c r="C264" s="7"/>
      <c r="D264" s="12" t="s">
        <v>14</v>
      </c>
      <c r="E264" s="7">
        <v>1748</v>
      </c>
      <c r="F264" s="7"/>
    </row>
    <row r="265" spans="1:6" x14ac:dyDescent="0.35">
      <c r="A265" s="14" t="s">
        <v>20</v>
      </c>
      <c r="B265" s="7">
        <v>80</v>
      </c>
      <c r="C265" s="7"/>
      <c r="D265" s="12" t="s">
        <v>14</v>
      </c>
      <c r="E265" s="7">
        <v>79</v>
      </c>
      <c r="F265" s="7"/>
    </row>
    <row r="266" spans="1:6" x14ac:dyDescent="0.35">
      <c r="A266" s="14" t="s">
        <v>20</v>
      </c>
      <c r="B266" s="7">
        <v>42</v>
      </c>
      <c r="C266" s="7"/>
      <c r="D266" s="12" t="s">
        <v>14</v>
      </c>
      <c r="E266" s="7">
        <v>889</v>
      </c>
      <c r="F266" s="7"/>
    </row>
    <row r="267" spans="1:6" x14ac:dyDescent="0.35">
      <c r="A267" s="14" t="s">
        <v>20</v>
      </c>
      <c r="B267" s="7">
        <v>139</v>
      </c>
      <c r="C267" s="7"/>
      <c r="D267" s="12" t="s">
        <v>14</v>
      </c>
      <c r="E267" s="7">
        <v>56</v>
      </c>
      <c r="F267" s="7"/>
    </row>
    <row r="268" spans="1:6" x14ac:dyDescent="0.35">
      <c r="A268" s="14" t="s">
        <v>20</v>
      </c>
      <c r="B268" s="7">
        <v>159</v>
      </c>
      <c r="C268" s="7"/>
      <c r="D268" s="12" t="s">
        <v>14</v>
      </c>
      <c r="E268" s="7">
        <v>1</v>
      </c>
      <c r="F268" s="7"/>
    </row>
    <row r="269" spans="1:6" x14ac:dyDescent="0.35">
      <c r="A269" s="14" t="s">
        <v>20</v>
      </c>
      <c r="B269" s="7">
        <v>381</v>
      </c>
      <c r="C269" s="7"/>
      <c r="D269" s="12" t="s">
        <v>14</v>
      </c>
      <c r="E269" s="7">
        <v>83</v>
      </c>
      <c r="F269" s="7"/>
    </row>
    <row r="270" spans="1:6" x14ac:dyDescent="0.35">
      <c r="A270" s="14" t="s">
        <v>20</v>
      </c>
      <c r="B270" s="7">
        <v>194</v>
      </c>
      <c r="C270" s="7"/>
      <c r="D270" s="12" t="s">
        <v>14</v>
      </c>
      <c r="E270" s="7">
        <v>2025</v>
      </c>
      <c r="F270" s="7"/>
    </row>
    <row r="271" spans="1:6" x14ac:dyDescent="0.35">
      <c r="A271" s="14" t="s">
        <v>20</v>
      </c>
      <c r="B271" s="7">
        <v>106</v>
      </c>
      <c r="C271" s="7"/>
      <c r="D271" s="12" t="s">
        <v>14</v>
      </c>
      <c r="E271" s="7">
        <v>14</v>
      </c>
      <c r="F271" s="7"/>
    </row>
    <row r="272" spans="1:6" x14ac:dyDescent="0.35">
      <c r="A272" s="14" t="s">
        <v>20</v>
      </c>
      <c r="B272" s="7">
        <v>142</v>
      </c>
      <c r="C272" s="7"/>
      <c r="D272" s="12" t="s">
        <v>14</v>
      </c>
      <c r="E272" s="7">
        <v>656</v>
      </c>
      <c r="F272" s="7"/>
    </row>
    <row r="273" spans="1:6" x14ac:dyDescent="0.35">
      <c r="A273" s="14" t="s">
        <v>20</v>
      </c>
      <c r="B273" s="7">
        <v>211</v>
      </c>
      <c r="C273" s="7"/>
      <c r="D273" s="12" t="s">
        <v>14</v>
      </c>
      <c r="E273" s="7">
        <v>1596</v>
      </c>
      <c r="F273" s="7"/>
    </row>
    <row r="274" spans="1:6" x14ac:dyDescent="0.35">
      <c r="A274" s="14" t="s">
        <v>20</v>
      </c>
      <c r="B274" s="7">
        <v>2756</v>
      </c>
      <c r="C274" s="7"/>
      <c r="D274" s="12" t="s">
        <v>14</v>
      </c>
      <c r="E274" s="7">
        <v>10</v>
      </c>
      <c r="F274" s="7"/>
    </row>
    <row r="275" spans="1:6" x14ac:dyDescent="0.35">
      <c r="A275" s="14" t="s">
        <v>20</v>
      </c>
      <c r="B275" s="7">
        <v>173</v>
      </c>
      <c r="C275" s="7"/>
      <c r="D275" s="12" t="s">
        <v>14</v>
      </c>
      <c r="E275" s="7">
        <v>1121</v>
      </c>
      <c r="F275" s="7"/>
    </row>
    <row r="276" spans="1:6" x14ac:dyDescent="0.35">
      <c r="A276" s="14" t="s">
        <v>20</v>
      </c>
      <c r="B276" s="7">
        <v>87</v>
      </c>
      <c r="C276" s="7"/>
      <c r="D276" s="12" t="s">
        <v>14</v>
      </c>
      <c r="E276" s="7">
        <v>15</v>
      </c>
      <c r="F276" s="7"/>
    </row>
    <row r="277" spans="1:6" x14ac:dyDescent="0.35">
      <c r="A277" s="14" t="s">
        <v>20</v>
      </c>
      <c r="B277" s="7">
        <v>1572</v>
      </c>
      <c r="C277" s="7"/>
      <c r="D277" s="12" t="s">
        <v>14</v>
      </c>
      <c r="E277" s="7">
        <v>191</v>
      </c>
      <c r="F277" s="7"/>
    </row>
    <row r="278" spans="1:6" x14ac:dyDescent="0.35">
      <c r="A278" s="14" t="s">
        <v>20</v>
      </c>
      <c r="B278" s="7">
        <v>2346</v>
      </c>
      <c r="C278" s="7"/>
      <c r="D278" s="12" t="s">
        <v>14</v>
      </c>
      <c r="E278" s="7">
        <v>16</v>
      </c>
      <c r="F278" s="7"/>
    </row>
    <row r="279" spans="1:6" x14ac:dyDescent="0.35">
      <c r="A279" s="14" t="s">
        <v>20</v>
      </c>
      <c r="B279" s="7">
        <v>115</v>
      </c>
      <c r="C279" s="7"/>
      <c r="D279" s="12" t="s">
        <v>14</v>
      </c>
      <c r="E279" s="7">
        <v>17</v>
      </c>
      <c r="F279" s="7"/>
    </row>
    <row r="280" spans="1:6" x14ac:dyDescent="0.35">
      <c r="A280" s="14" t="s">
        <v>20</v>
      </c>
      <c r="B280" s="7">
        <v>85</v>
      </c>
      <c r="C280" s="7"/>
      <c r="D280" s="12" t="s">
        <v>14</v>
      </c>
      <c r="E280" s="7">
        <v>34</v>
      </c>
      <c r="F280" s="7"/>
    </row>
    <row r="281" spans="1:6" x14ac:dyDescent="0.35">
      <c r="A281" s="14" t="s">
        <v>20</v>
      </c>
      <c r="B281" s="7">
        <v>144</v>
      </c>
      <c r="C281" s="7"/>
      <c r="D281" s="12" t="s">
        <v>14</v>
      </c>
      <c r="E281" s="7">
        <v>1</v>
      </c>
      <c r="F281" s="7"/>
    </row>
    <row r="282" spans="1:6" x14ac:dyDescent="0.35">
      <c r="A282" s="14" t="s">
        <v>20</v>
      </c>
      <c r="B282" s="7">
        <v>2443</v>
      </c>
      <c r="C282" s="7"/>
      <c r="D282" s="12" t="s">
        <v>14</v>
      </c>
      <c r="E282" s="7">
        <v>1274</v>
      </c>
      <c r="F282" s="7"/>
    </row>
    <row r="283" spans="1:6" x14ac:dyDescent="0.35">
      <c r="A283" s="14" t="s">
        <v>20</v>
      </c>
      <c r="B283" s="7">
        <v>64</v>
      </c>
      <c r="C283" s="7"/>
      <c r="D283" s="12" t="s">
        <v>14</v>
      </c>
      <c r="E283" s="7">
        <v>210</v>
      </c>
      <c r="F283" s="7"/>
    </row>
    <row r="284" spans="1:6" x14ac:dyDescent="0.35">
      <c r="A284" s="14" t="s">
        <v>20</v>
      </c>
      <c r="B284" s="7">
        <v>268</v>
      </c>
      <c r="C284" s="7"/>
      <c r="D284" s="12" t="s">
        <v>14</v>
      </c>
      <c r="E284" s="7">
        <v>248</v>
      </c>
      <c r="F284" s="7"/>
    </row>
    <row r="285" spans="1:6" x14ac:dyDescent="0.35">
      <c r="A285" s="14" t="s">
        <v>20</v>
      </c>
      <c r="B285" s="7">
        <v>195</v>
      </c>
      <c r="C285" s="7"/>
      <c r="D285" s="12" t="s">
        <v>14</v>
      </c>
      <c r="E285" s="7">
        <v>513</v>
      </c>
      <c r="F285" s="7"/>
    </row>
    <row r="286" spans="1:6" x14ac:dyDescent="0.35">
      <c r="A286" s="14" t="s">
        <v>20</v>
      </c>
      <c r="B286" s="7">
        <v>186</v>
      </c>
      <c r="C286" s="7"/>
      <c r="D286" s="12" t="s">
        <v>14</v>
      </c>
      <c r="E286" s="7">
        <v>3410</v>
      </c>
      <c r="F286" s="7"/>
    </row>
    <row r="287" spans="1:6" x14ac:dyDescent="0.35">
      <c r="A287" s="14" t="s">
        <v>20</v>
      </c>
      <c r="B287" s="7">
        <v>460</v>
      </c>
      <c r="C287" s="7"/>
      <c r="D287" s="12" t="s">
        <v>14</v>
      </c>
      <c r="E287" s="7">
        <v>10</v>
      </c>
      <c r="F287" s="7"/>
    </row>
    <row r="288" spans="1:6" x14ac:dyDescent="0.35">
      <c r="A288" s="14" t="s">
        <v>20</v>
      </c>
      <c r="B288" s="7">
        <v>2528</v>
      </c>
      <c r="C288" s="7"/>
      <c r="D288" s="12" t="s">
        <v>14</v>
      </c>
      <c r="E288" s="7">
        <v>2201</v>
      </c>
      <c r="F288" s="7"/>
    </row>
    <row r="289" spans="1:6" x14ac:dyDescent="0.35">
      <c r="A289" s="14" t="s">
        <v>20</v>
      </c>
      <c r="B289" s="7">
        <v>3657</v>
      </c>
      <c r="C289" s="7"/>
      <c r="D289" s="12" t="s">
        <v>14</v>
      </c>
      <c r="E289" s="7">
        <v>676</v>
      </c>
      <c r="F289" s="7"/>
    </row>
    <row r="290" spans="1:6" x14ac:dyDescent="0.35">
      <c r="A290" s="14" t="s">
        <v>20</v>
      </c>
      <c r="B290" s="7">
        <v>131</v>
      </c>
      <c r="C290" s="7"/>
      <c r="D290" s="12" t="s">
        <v>14</v>
      </c>
      <c r="E290" s="7">
        <v>831</v>
      </c>
      <c r="F290" s="7"/>
    </row>
    <row r="291" spans="1:6" x14ac:dyDescent="0.35">
      <c r="A291" s="14" t="s">
        <v>20</v>
      </c>
      <c r="B291" s="7">
        <v>239</v>
      </c>
      <c r="C291" s="7"/>
      <c r="D291" s="12" t="s">
        <v>14</v>
      </c>
      <c r="E291" s="7">
        <v>859</v>
      </c>
      <c r="F291" s="7"/>
    </row>
    <row r="292" spans="1:6" x14ac:dyDescent="0.35">
      <c r="A292" s="14" t="s">
        <v>20</v>
      </c>
      <c r="B292" s="7">
        <v>78</v>
      </c>
      <c r="C292" s="7"/>
      <c r="D292" s="12" t="s">
        <v>14</v>
      </c>
      <c r="E292" s="7">
        <v>45</v>
      </c>
      <c r="F292" s="7"/>
    </row>
    <row r="293" spans="1:6" x14ac:dyDescent="0.35">
      <c r="A293" s="14" t="s">
        <v>20</v>
      </c>
      <c r="B293" s="7">
        <v>1773</v>
      </c>
      <c r="C293" s="7"/>
      <c r="D293" s="12" t="s">
        <v>14</v>
      </c>
      <c r="E293" s="7">
        <v>6</v>
      </c>
      <c r="F293" s="7"/>
    </row>
    <row r="294" spans="1:6" x14ac:dyDescent="0.35">
      <c r="A294" s="14" t="s">
        <v>20</v>
      </c>
      <c r="B294" s="7">
        <v>32</v>
      </c>
      <c r="C294" s="7"/>
      <c r="D294" s="12" t="s">
        <v>14</v>
      </c>
      <c r="E294" s="7">
        <v>7</v>
      </c>
      <c r="F294" s="7"/>
    </row>
    <row r="295" spans="1:6" x14ac:dyDescent="0.35">
      <c r="A295" s="14" t="s">
        <v>20</v>
      </c>
      <c r="B295" s="7">
        <v>369</v>
      </c>
      <c r="C295" s="7"/>
      <c r="D295" s="12" t="s">
        <v>14</v>
      </c>
      <c r="E295" s="7">
        <v>31</v>
      </c>
      <c r="F295" s="7"/>
    </row>
    <row r="296" spans="1:6" x14ac:dyDescent="0.35">
      <c r="A296" s="14" t="s">
        <v>20</v>
      </c>
      <c r="B296" s="7">
        <v>89</v>
      </c>
      <c r="C296" s="7"/>
      <c r="D296" s="12" t="s">
        <v>14</v>
      </c>
      <c r="E296" s="7">
        <v>78</v>
      </c>
      <c r="F296" s="7"/>
    </row>
    <row r="297" spans="1:6" x14ac:dyDescent="0.35">
      <c r="A297" s="14" t="s">
        <v>20</v>
      </c>
      <c r="B297" s="7">
        <v>147</v>
      </c>
      <c r="C297" s="7"/>
      <c r="D297" s="12" t="s">
        <v>14</v>
      </c>
      <c r="E297" s="7">
        <v>1225</v>
      </c>
      <c r="F297" s="7"/>
    </row>
    <row r="298" spans="1:6" x14ac:dyDescent="0.35">
      <c r="A298" s="14" t="s">
        <v>20</v>
      </c>
      <c r="B298" s="7">
        <v>126</v>
      </c>
      <c r="C298" s="7"/>
      <c r="D298" s="12" t="s">
        <v>14</v>
      </c>
      <c r="E298" s="7">
        <v>1</v>
      </c>
      <c r="F298" s="7"/>
    </row>
    <row r="299" spans="1:6" x14ac:dyDescent="0.35">
      <c r="A299" s="14" t="s">
        <v>20</v>
      </c>
      <c r="B299" s="7">
        <v>2218</v>
      </c>
      <c r="C299" s="7"/>
      <c r="D299" s="12" t="s">
        <v>14</v>
      </c>
      <c r="E299" s="7">
        <v>67</v>
      </c>
      <c r="F299" s="7"/>
    </row>
    <row r="300" spans="1:6" x14ac:dyDescent="0.35">
      <c r="A300" s="14" t="s">
        <v>20</v>
      </c>
      <c r="B300" s="7">
        <v>202</v>
      </c>
      <c r="C300" s="7"/>
      <c r="D300" s="12" t="s">
        <v>14</v>
      </c>
      <c r="E300" s="7">
        <v>19</v>
      </c>
      <c r="F300" s="7"/>
    </row>
    <row r="301" spans="1:6" x14ac:dyDescent="0.35">
      <c r="A301" s="14" t="s">
        <v>20</v>
      </c>
      <c r="B301" s="7">
        <v>140</v>
      </c>
      <c r="C301" s="7"/>
      <c r="D301" s="12" t="s">
        <v>14</v>
      </c>
      <c r="E301" s="7">
        <v>2108</v>
      </c>
      <c r="F301" s="7"/>
    </row>
    <row r="302" spans="1:6" x14ac:dyDescent="0.35">
      <c r="A302" s="14" t="s">
        <v>20</v>
      </c>
      <c r="B302" s="7">
        <v>1052</v>
      </c>
      <c r="C302" s="7"/>
      <c r="D302" s="12" t="s">
        <v>14</v>
      </c>
      <c r="E302" s="7">
        <v>679</v>
      </c>
      <c r="F302" s="7"/>
    </row>
    <row r="303" spans="1:6" x14ac:dyDescent="0.35">
      <c r="A303" s="14" t="s">
        <v>20</v>
      </c>
      <c r="B303" s="7">
        <v>247</v>
      </c>
      <c r="C303" s="7"/>
      <c r="D303" s="12" t="s">
        <v>14</v>
      </c>
      <c r="E303" s="7">
        <v>36</v>
      </c>
      <c r="F303" s="7"/>
    </row>
    <row r="304" spans="1:6" x14ac:dyDescent="0.35">
      <c r="A304" s="14" t="s">
        <v>20</v>
      </c>
      <c r="B304" s="7">
        <v>84</v>
      </c>
      <c r="C304" s="7"/>
      <c r="D304" s="12" t="s">
        <v>14</v>
      </c>
      <c r="E304" s="7">
        <v>47</v>
      </c>
      <c r="F304" s="7"/>
    </row>
    <row r="305" spans="1:6" x14ac:dyDescent="0.35">
      <c r="A305" s="14" t="s">
        <v>20</v>
      </c>
      <c r="B305" s="7">
        <v>88</v>
      </c>
      <c r="C305" s="7"/>
      <c r="D305" s="12" t="s">
        <v>14</v>
      </c>
      <c r="E305" s="7">
        <v>70</v>
      </c>
      <c r="F305" s="7"/>
    </row>
    <row r="306" spans="1:6" x14ac:dyDescent="0.35">
      <c r="A306" s="14" t="s">
        <v>20</v>
      </c>
      <c r="B306" s="7">
        <v>156</v>
      </c>
      <c r="C306" s="7"/>
      <c r="D306" s="12" t="s">
        <v>14</v>
      </c>
      <c r="E306" s="7">
        <v>154</v>
      </c>
      <c r="F306" s="7"/>
    </row>
    <row r="307" spans="1:6" x14ac:dyDescent="0.35">
      <c r="A307" s="14" t="s">
        <v>20</v>
      </c>
      <c r="B307" s="7">
        <v>2985</v>
      </c>
      <c r="C307" s="7"/>
      <c r="D307" s="12" t="s">
        <v>14</v>
      </c>
      <c r="E307" s="7">
        <v>22</v>
      </c>
      <c r="F307" s="7"/>
    </row>
    <row r="308" spans="1:6" x14ac:dyDescent="0.35">
      <c r="A308" s="14" t="s">
        <v>20</v>
      </c>
      <c r="B308" s="7">
        <v>762</v>
      </c>
      <c r="C308" s="7"/>
      <c r="D308" s="12" t="s">
        <v>14</v>
      </c>
      <c r="E308" s="7">
        <v>1758</v>
      </c>
      <c r="F308" s="7"/>
    </row>
    <row r="309" spans="1:6" x14ac:dyDescent="0.35">
      <c r="A309" s="14" t="s">
        <v>20</v>
      </c>
      <c r="B309" s="7">
        <v>554</v>
      </c>
      <c r="C309" s="7"/>
      <c r="D309" s="12" t="s">
        <v>14</v>
      </c>
      <c r="E309" s="7">
        <v>94</v>
      </c>
      <c r="F309" s="7"/>
    </row>
    <row r="310" spans="1:6" x14ac:dyDescent="0.35">
      <c r="A310" s="14" t="s">
        <v>20</v>
      </c>
      <c r="B310" s="7">
        <v>135</v>
      </c>
      <c r="C310" s="7"/>
      <c r="D310" s="12" t="s">
        <v>14</v>
      </c>
      <c r="E310" s="7">
        <v>33</v>
      </c>
      <c r="F310" s="7"/>
    </row>
    <row r="311" spans="1:6" x14ac:dyDescent="0.35">
      <c r="A311" s="14" t="s">
        <v>20</v>
      </c>
      <c r="B311" s="7">
        <v>122</v>
      </c>
      <c r="C311" s="7"/>
      <c r="D311" s="12" t="s">
        <v>14</v>
      </c>
      <c r="E311" s="7">
        <v>1</v>
      </c>
      <c r="F311" s="7"/>
    </row>
    <row r="312" spans="1:6" x14ac:dyDescent="0.35">
      <c r="A312" s="14" t="s">
        <v>20</v>
      </c>
      <c r="B312" s="7">
        <v>221</v>
      </c>
      <c r="C312" s="7"/>
      <c r="D312" s="12" t="s">
        <v>14</v>
      </c>
      <c r="E312" s="7">
        <v>31</v>
      </c>
      <c r="F312" s="7"/>
    </row>
    <row r="313" spans="1:6" x14ac:dyDescent="0.35">
      <c r="A313" s="14" t="s">
        <v>20</v>
      </c>
      <c r="B313" s="7">
        <v>126</v>
      </c>
      <c r="C313" s="7"/>
      <c r="D313" s="12" t="s">
        <v>14</v>
      </c>
      <c r="E313" s="7">
        <v>35</v>
      </c>
      <c r="F313" s="7"/>
    </row>
    <row r="314" spans="1:6" x14ac:dyDescent="0.35">
      <c r="A314" s="14" t="s">
        <v>20</v>
      </c>
      <c r="B314" s="7">
        <v>1022</v>
      </c>
      <c r="C314" s="7"/>
      <c r="D314" s="12" t="s">
        <v>14</v>
      </c>
      <c r="E314" s="7">
        <v>63</v>
      </c>
      <c r="F314" s="7"/>
    </row>
    <row r="315" spans="1:6" x14ac:dyDescent="0.35">
      <c r="A315" s="14" t="s">
        <v>20</v>
      </c>
      <c r="B315" s="7">
        <v>3177</v>
      </c>
      <c r="C315" s="7"/>
      <c r="D315" s="12" t="s">
        <v>14</v>
      </c>
      <c r="E315" s="7">
        <v>526</v>
      </c>
      <c r="F315" s="7"/>
    </row>
    <row r="316" spans="1:6" x14ac:dyDescent="0.35">
      <c r="A316" s="14" t="s">
        <v>20</v>
      </c>
      <c r="B316" s="7">
        <v>198</v>
      </c>
      <c r="C316" s="7"/>
      <c r="D316" s="12" t="s">
        <v>14</v>
      </c>
      <c r="E316" s="7">
        <v>121</v>
      </c>
      <c r="F316" s="7"/>
    </row>
    <row r="317" spans="1:6" x14ac:dyDescent="0.35">
      <c r="A317" s="14" t="s">
        <v>20</v>
      </c>
      <c r="B317" s="7">
        <v>85</v>
      </c>
      <c r="C317" s="7"/>
      <c r="D317" s="12" t="s">
        <v>14</v>
      </c>
      <c r="E317" s="7">
        <v>67</v>
      </c>
      <c r="F317" s="7"/>
    </row>
    <row r="318" spans="1:6" x14ac:dyDescent="0.35">
      <c r="A318" s="14" t="s">
        <v>20</v>
      </c>
      <c r="B318" s="7">
        <v>3596</v>
      </c>
      <c r="C318" s="7"/>
      <c r="D318" s="12" t="s">
        <v>14</v>
      </c>
      <c r="E318" s="7">
        <v>57</v>
      </c>
      <c r="F318" s="7"/>
    </row>
    <row r="319" spans="1:6" x14ac:dyDescent="0.35">
      <c r="A319" s="14" t="s">
        <v>20</v>
      </c>
      <c r="B319" s="7">
        <v>244</v>
      </c>
      <c r="C319" s="7"/>
      <c r="D319" s="12" t="s">
        <v>14</v>
      </c>
      <c r="E319" s="7">
        <v>1229</v>
      </c>
      <c r="F319" s="7"/>
    </row>
    <row r="320" spans="1:6" x14ac:dyDescent="0.35">
      <c r="A320" s="14" t="s">
        <v>20</v>
      </c>
      <c r="B320" s="7">
        <v>5180</v>
      </c>
      <c r="C320" s="7"/>
      <c r="D320" s="12" t="s">
        <v>14</v>
      </c>
      <c r="E320" s="7">
        <v>12</v>
      </c>
      <c r="F320" s="7"/>
    </row>
    <row r="321" spans="1:6" x14ac:dyDescent="0.35">
      <c r="A321" s="14" t="s">
        <v>20</v>
      </c>
      <c r="B321" s="7">
        <v>589</v>
      </c>
      <c r="C321" s="7"/>
      <c r="D321" s="12" t="s">
        <v>14</v>
      </c>
      <c r="E321" s="7">
        <v>452</v>
      </c>
      <c r="F321" s="7"/>
    </row>
    <row r="322" spans="1:6" x14ac:dyDescent="0.35">
      <c r="A322" s="14" t="s">
        <v>20</v>
      </c>
      <c r="B322" s="7">
        <v>2725</v>
      </c>
      <c r="C322" s="7"/>
      <c r="D322" s="12" t="s">
        <v>14</v>
      </c>
      <c r="E322" s="7">
        <v>1886</v>
      </c>
      <c r="F322" s="7"/>
    </row>
    <row r="323" spans="1:6" x14ac:dyDescent="0.35">
      <c r="A323" s="14" t="s">
        <v>20</v>
      </c>
      <c r="B323" s="7">
        <v>300</v>
      </c>
      <c r="C323" s="7"/>
      <c r="D323" s="12" t="s">
        <v>14</v>
      </c>
      <c r="E323" s="7">
        <v>1825</v>
      </c>
      <c r="F323" s="7"/>
    </row>
    <row r="324" spans="1:6" x14ac:dyDescent="0.35">
      <c r="A324" s="14" t="s">
        <v>20</v>
      </c>
      <c r="B324" s="7">
        <v>144</v>
      </c>
      <c r="C324" s="7"/>
      <c r="D324" s="12" t="s">
        <v>14</v>
      </c>
      <c r="E324" s="7">
        <v>31</v>
      </c>
      <c r="F324" s="7"/>
    </row>
    <row r="325" spans="1:6" x14ac:dyDescent="0.35">
      <c r="A325" s="14" t="s">
        <v>20</v>
      </c>
      <c r="B325" s="7">
        <v>87</v>
      </c>
      <c r="C325" s="7"/>
      <c r="D325" s="12" t="s">
        <v>14</v>
      </c>
      <c r="E325" s="7">
        <v>107</v>
      </c>
      <c r="F325" s="7"/>
    </row>
    <row r="326" spans="1:6" x14ac:dyDescent="0.35">
      <c r="A326" s="14" t="s">
        <v>20</v>
      </c>
      <c r="B326" s="7">
        <v>3116</v>
      </c>
      <c r="C326" s="7"/>
      <c r="D326" s="12" t="s">
        <v>14</v>
      </c>
      <c r="E326" s="7">
        <v>27</v>
      </c>
      <c r="F326" s="7"/>
    </row>
    <row r="327" spans="1:6" x14ac:dyDescent="0.35">
      <c r="A327" s="14" t="s">
        <v>20</v>
      </c>
      <c r="B327" s="7">
        <v>909</v>
      </c>
      <c r="C327" s="7"/>
      <c r="D327" s="12" t="s">
        <v>14</v>
      </c>
      <c r="E327" s="7">
        <v>1221</v>
      </c>
      <c r="F327" s="7"/>
    </row>
    <row r="328" spans="1:6" x14ac:dyDescent="0.35">
      <c r="A328" s="14" t="s">
        <v>20</v>
      </c>
      <c r="B328" s="7">
        <v>1613</v>
      </c>
      <c r="C328" s="7"/>
      <c r="D328" s="12" t="s">
        <v>14</v>
      </c>
      <c r="E328" s="7">
        <v>1</v>
      </c>
      <c r="F328" s="7"/>
    </row>
    <row r="329" spans="1:6" x14ac:dyDescent="0.35">
      <c r="A329" s="14" t="s">
        <v>20</v>
      </c>
      <c r="B329" s="7">
        <v>136</v>
      </c>
      <c r="C329" s="7"/>
      <c r="D329" s="12" t="s">
        <v>14</v>
      </c>
      <c r="E329" s="7">
        <v>16</v>
      </c>
      <c r="F329" s="7"/>
    </row>
    <row r="330" spans="1:6" x14ac:dyDescent="0.35">
      <c r="A330" s="14" t="s">
        <v>20</v>
      </c>
      <c r="B330" s="7">
        <v>130</v>
      </c>
      <c r="C330" s="7"/>
      <c r="D330" s="12" t="s">
        <v>14</v>
      </c>
      <c r="E330" s="7">
        <v>41</v>
      </c>
      <c r="F330" s="7"/>
    </row>
    <row r="331" spans="1:6" x14ac:dyDescent="0.35">
      <c r="A331" s="14" t="s">
        <v>20</v>
      </c>
      <c r="B331" s="7">
        <v>102</v>
      </c>
      <c r="C331" s="7"/>
      <c r="D331" s="12" t="s">
        <v>14</v>
      </c>
      <c r="E331" s="7">
        <v>523</v>
      </c>
      <c r="F331" s="7"/>
    </row>
    <row r="332" spans="1:6" x14ac:dyDescent="0.35">
      <c r="A332" s="14" t="s">
        <v>20</v>
      </c>
      <c r="B332" s="7">
        <v>4006</v>
      </c>
      <c r="C332" s="7"/>
      <c r="D332" s="12" t="s">
        <v>14</v>
      </c>
      <c r="E332" s="7">
        <v>141</v>
      </c>
      <c r="F332" s="7"/>
    </row>
    <row r="333" spans="1:6" x14ac:dyDescent="0.35">
      <c r="A333" s="14" t="s">
        <v>20</v>
      </c>
      <c r="B333" s="7">
        <v>1629</v>
      </c>
      <c r="C333" s="7"/>
      <c r="D333" s="12" t="s">
        <v>14</v>
      </c>
      <c r="E333" s="7">
        <v>52</v>
      </c>
      <c r="F333" s="7"/>
    </row>
    <row r="334" spans="1:6" x14ac:dyDescent="0.35">
      <c r="A334" s="14" t="s">
        <v>20</v>
      </c>
      <c r="B334" s="7">
        <v>2188</v>
      </c>
      <c r="C334" s="7"/>
      <c r="D334" s="12" t="s">
        <v>14</v>
      </c>
      <c r="E334" s="7">
        <v>225</v>
      </c>
      <c r="F334" s="7"/>
    </row>
    <row r="335" spans="1:6" x14ac:dyDescent="0.35">
      <c r="A335" s="14" t="s">
        <v>20</v>
      </c>
      <c r="B335" s="7">
        <v>2409</v>
      </c>
      <c r="C335" s="7"/>
      <c r="D335" s="12" t="s">
        <v>14</v>
      </c>
      <c r="E335" s="7">
        <v>38</v>
      </c>
      <c r="F335" s="7"/>
    </row>
    <row r="336" spans="1:6" x14ac:dyDescent="0.35">
      <c r="A336" s="14" t="s">
        <v>20</v>
      </c>
      <c r="B336" s="7">
        <v>194</v>
      </c>
      <c r="C336" s="7"/>
      <c r="D336" s="12" t="s">
        <v>14</v>
      </c>
      <c r="E336" s="7">
        <v>15</v>
      </c>
      <c r="F336" s="7"/>
    </row>
    <row r="337" spans="1:6" x14ac:dyDescent="0.35">
      <c r="A337" s="14" t="s">
        <v>20</v>
      </c>
      <c r="B337" s="7">
        <v>1140</v>
      </c>
      <c r="C337" s="7"/>
      <c r="D337" s="12" t="s">
        <v>14</v>
      </c>
      <c r="E337" s="7">
        <v>37</v>
      </c>
      <c r="F337" s="7"/>
    </row>
    <row r="338" spans="1:6" x14ac:dyDescent="0.35">
      <c r="A338" s="14" t="s">
        <v>20</v>
      </c>
      <c r="B338" s="7">
        <v>102</v>
      </c>
      <c r="C338" s="7"/>
      <c r="D338" s="12" t="s">
        <v>14</v>
      </c>
      <c r="E338" s="7">
        <v>112</v>
      </c>
      <c r="F338" s="7"/>
    </row>
    <row r="339" spans="1:6" x14ac:dyDescent="0.35">
      <c r="A339" s="14" t="s">
        <v>20</v>
      </c>
      <c r="B339" s="7">
        <v>2857</v>
      </c>
      <c r="C339" s="7"/>
      <c r="D339" s="12" t="s">
        <v>14</v>
      </c>
      <c r="E339" s="7">
        <v>21</v>
      </c>
      <c r="F339" s="7"/>
    </row>
    <row r="340" spans="1:6" x14ac:dyDescent="0.35">
      <c r="A340" s="14" t="s">
        <v>20</v>
      </c>
      <c r="B340" s="7">
        <v>107</v>
      </c>
      <c r="C340" s="7"/>
      <c r="D340" s="12" t="s">
        <v>14</v>
      </c>
      <c r="E340" s="7">
        <v>67</v>
      </c>
      <c r="F340" s="7"/>
    </row>
    <row r="341" spans="1:6" x14ac:dyDescent="0.35">
      <c r="A341" s="14" t="s">
        <v>20</v>
      </c>
      <c r="B341" s="7">
        <v>160</v>
      </c>
      <c r="C341" s="7"/>
      <c r="D341" s="12" t="s">
        <v>14</v>
      </c>
      <c r="E341" s="7">
        <v>78</v>
      </c>
      <c r="F341" s="7"/>
    </row>
    <row r="342" spans="1:6" x14ac:dyDescent="0.35">
      <c r="A342" s="14" t="s">
        <v>20</v>
      </c>
      <c r="B342" s="7">
        <v>2230</v>
      </c>
      <c r="C342" s="7"/>
      <c r="D342" s="12" t="s">
        <v>14</v>
      </c>
      <c r="E342" s="7">
        <v>67</v>
      </c>
      <c r="F342" s="7"/>
    </row>
    <row r="343" spans="1:6" x14ac:dyDescent="0.35">
      <c r="A343" s="14" t="s">
        <v>20</v>
      </c>
      <c r="B343" s="7">
        <v>316</v>
      </c>
      <c r="C343" s="7"/>
      <c r="D343" s="12" t="s">
        <v>14</v>
      </c>
      <c r="E343" s="7">
        <v>263</v>
      </c>
      <c r="F343" s="7"/>
    </row>
    <row r="344" spans="1:6" x14ac:dyDescent="0.35">
      <c r="A344" s="14" t="s">
        <v>20</v>
      </c>
      <c r="B344" s="7">
        <v>117</v>
      </c>
      <c r="C344" s="7"/>
      <c r="D344" s="12" t="s">
        <v>14</v>
      </c>
      <c r="E344" s="7">
        <v>1691</v>
      </c>
      <c r="F344" s="7"/>
    </row>
    <row r="345" spans="1:6" x14ac:dyDescent="0.35">
      <c r="A345" s="14" t="s">
        <v>20</v>
      </c>
      <c r="B345" s="7">
        <v>6406</v>
      </c>
      <c r="C345" s="7"/>
      <c r="D345" s="12" t="s">
        <v>14</v>
      </c>
      <c r="E345" s="7">
        <v>181</v>
      </c>
      <c r="F345" s="7"/>
    </row>
    <row r="346" spans="1:6" x14ac:dyDescent="0.35">
      <c r="A346" s="14" t="s">
        <v>20</v>
      </c>
      <c r="B346" s="7">
        <v>192</v>
      </c>
      <c r="C346" s="7"/>
      <c r="D346" s="12" t="s">
        <v>14</v>
      </c>
      <c r="E346" s="7">
        <v>13</v>
      </c>
      <c r="F346" s="7"/>
    </row>
    <row r="347" spans="1:6" x14ac:dyDescent="0.35">
      <c r="A347" s="14" t="s">
        <v>20</v>
      </c>
      <c r="B347" s="7">
        <v>26</v>
      </c>
      <c r="C347" s="7"/>
      <c r="D347" s="12" t="s">
        <v>14</v>
      </c>
      <c r="E347" s="7">
        <v>1</v>
      </c>
      <c r="F347" s="7"/>
    </row>
    <row r="348" spans="1:6" x14ac:dyDescent="0.35">
      <c r="A348" s="14" t="s">
        <v>20</v>
      </c>
      <c r="B348" s="7">
        <v>723</v>
      </c>
      <c r="C348" s="7"/>
      <c r="D348" s="12" t="s">
        <v>14</v>
      </c>
      <c r="E348" s="7">
        <v>21</v>
      </c>
      <c r="F348" s="7"/>
    </row>
    <row r="349" spans="1:6" x14ac:dyDescent="0.35">
      <c r="A349" s="14" t="s">
        <v>20</v>
      </c>
      <c r="B349" s="7">
        <v>170</v>
      </c>
      <c r="C349" s="7"/>
      <c r="D349" s="12" t="s">
        <v>14</v>
      </c>
      <c r="E349" s="7">
        <v>830</v>
      </c>
      <c r="F349" s="7"/>
    </row>
    <row r="350" spans="1:6" x14ac:dyDescent="0.35">
      <c r="A350" s="14" t="s">
        <v>20</v>
      </c>
      <c r="B350" s="7">
        <v>238</v>
      </c>
      <c r="C350" s="7"/>
      <c r="D350" s="12" t="s">
        <v>14</v>
      </c>
      <c r="E350" s="7">
        <v>130</v>
      </c>
      <c r="F350" s="7"/>
    </row>
    <row r="351" spans="1:6" x14ac:dyDescent="0.35">
      <c r="A351" s="14" t="s">
        <v>20</v>
      </c>
      <c r="B351" s="7">
        <v>55</v>
      </c>
      <c r="C351" s="7"/>
      <c r="D351" s="12" t="s">
        <v>14</v>
      </c>
      <c r="E351" s="7">
        <v>55</v>
      </c>
      <c r="F351" s="7"/>
    </row>
    <row r="352" spans="1:6" x14ac:dyDescent="0.35">
      <c r="A352" s="14" t="s">
        <v>20</v>
      </c>
      <c r="B352" s="7">
        <v>128</v>
      </c>
      <c r="C352" s="7"/>
      <c r="D352" s="12" t="s">
        <v>14</v>
      </c>
      <c r="E352" s="7">
        <v>114</v>
      </c>
      <c r="F352" s="7"/>
    </row>
    <row r="353" spans="1:6" x14ac:dyDescent="0.35">
      <c r="A353" s="14" t="s">
        <v>20</v>
      </c>
      <c r="B353" s="7">
        <v>2144</v>
      </c>
      <c r="C353" s="7"/>
      <c r="D353" s="12" t="s">
        <v>14</v>
      </c>
      <c r="E353" s="7">
        <v>594</v>
      </c>
      <c r="F353" s="7"/>
    </row>
    <row r="354" spans="1:6" x14ac:dyDescent="0.35">
      <c r="A354" s="14" t="s">
        <v>20</v>
      </c>
      <c r="B354" s="7">
        <v>2693</v>
      </c>
      <c r="C354" s="7"/>
      <c r="D354" s="12" t="s">
        <v>14</v>
      </c>
      <c r="E354" s="7">
        <v>24</v>
      </c>
      <c r="F354" s="7"/>
    </row>
    <row r="355" spans="1:6" x14ac:dyDescent="0.35">
      <c r="A355" s="14" t="s">
        <v>20</v>
      </c>
      <c r="B355" s="7">
        <v>432</v>
      </c>
      <c r="C355" s="7"/>
      <c r="D355" s="12" t="s">
        <v>14</v>
      </c>
      <c r="E355" s="7">
        <v>252</v>
      </c>
      <c r="F355" s="7"/>
    </row>
    <row r="356" spans="1:6" x14ac:dyDescent="0.35">
      <c r="A356" s="14" t="s">
        <v>20</v>
      </c>
      <c r="B356" s="7">
        <v>189</v>
      </c>
      <c r="C356" s="7"/>
      <c r="D356" s="12" t="s">
        <v>14</v>
      </c>
      <c r="E356" s="7">
        <v>67</v>
      </c>
      <c r="F356" s="7"/>
    </row>
    <row r="357" spans="1:6" x14ac:dyDescent="0.35">
      <c r="A357" s="14" t="s">
        <v>20</v>
      </c>
      <c r="B357" s="7">
        <v>154</v>
      </c>
      <c r="C357" s="7"/>
      <c r="D357" s="12" t="s">
        <v>14</v>
      </c>
      <c r="E357" s="7">
        <v>742</v>
      </c>
      <c r="F357" s="7"/>
    </row>
    <row r="358" spans="1:6" x14ac:dyDescent="0.35">
      <c r="A358" s="14" t="s">
        <v>20</v>
      </c>
      <c r="B358" s="7">
        <v>96</v>
      </c>
      <c r="C358" s="7"/>
      <c r="D358" s="12" t="s">
        <v>14</v>
      </c>
      <c r="E358" s="7">
        <v>75</v>
      </c>
      <c r="F358" s="7"/>
    </row>
    <row r="359" spans="1:6" x14ac:dyDescent="0.35">
      <c r="A359" s="14" t="s">
        <v>20</v>
      </c>
      <c r="B359" s="7">
        <v>3063</v>
      </c>
      <c r="C359" s="7"/>
      <c r="D359" s="12" t="s">
        <v>14</v>
      </c>
      <c r="E359" s="7">
        <v>4405</v>
      </c>
      <c r="F359" s="7"/>
    </row>
    <row r="360" spans="1:6" x14ac:dyDescent="0.35">
      <c r="A360" s="14" t="s">
        <v>20</v>
      </c>
      <c r="B360" s="7">
        <v>2266</v>
      </c>
      <c r="C360" s="7"/>
      <c r="D360" s="12" t="s">
        <v>14</v>
      </c>
      <c r="E360" s="7">
        <v>92</v>
      </c>
      <c r="F360" s="7"/>
    </row>
    <row r="361" spans="1:6" x14ac:dyDescent="0.35">
      <c r="A361" s="14" t="s">
        <v>20</v>
      </c>
      <c r="B361" s="7">
        <v>194</v>
      </c>
      <c r="C361" s="7"/>
      <c r="D361" s="12" t="s">
        <v>14</v>
      </c>
      <c r="E361" s="7">
        <v>64</v>
      </c>
      <c r="F361" s="7"/>
    </row>
    <row r="362" spans="1:6" x14ac:dyDescent="0.35">
      <c r="A362" s="14" t="s">
        <v>20</v>
      </c>
      <c r="B362" s="7">
        <v>129</v>
      </c>
      <c r="C362" s="7"/>
      <c r="D362" s="12" t="s">
        <v>14</v>
      </c>
      <c r="E362" s="7">
        <v>64</v>
      </c>
      <c r="F362" s="7"/>
    </row>
    <row r="363" spans="1:6" x14ac:dyDescent="0.35">
      <c r="A363" s="14" t="s">
        <v>20</v>
      </c>
      <c r="B363" s="7">
        <v>375</v>
      </c>
      <c r="C363" s="7"/>
      <c r="D363" s="12" t="s">
        <v>14</v>
      </c>
      <c r="E363" s="7">
        <v>842</v>
      </c>
      <c r="F363" s="7"/>
    </row>
    <row r="364" spans="1:6" x14ac:dyDescent="0.35">
      <c r="A364" s="14" t="s">
        <v>20</v>
      </c>
      <c r="B364" s="7">
        <v>409</v>
      </c>
      <c r="C364" s="7"/>
      <c r="D364" s="12" t="s">
        <v>14</v>
      </c>
      <c r="E364" s="7">
        <v>112</v>
      </c>
      <c r="F364" s="7"/>
    </row>
    <row r="365" spans="1:6" x14ac:dyDescent="0.35">
      <c r="A365" s="14" t="s">
        <v>20</v>
      </c>
      <c r="B365" s="7">
        <v>234</v>
      </c>
      <c r="C365" s="7"/>
      <c r="D365" s="12" t="s">
        <v>14</v>
      </c>
      <c r="E365" s="7">
        <v>374</v>
      </c>
      <c r="F365" s="7"/>
    </row>
    <row r="366" spans="1:6" x14ac:dyDescent="0.35">
      <c r="A366" s="14" t="s">
        <v>20</v>
      </c>
      <c r="B366" s="7">
        <v>3016</v>
      </c>
      <c r="C366" s="7"/>
      <c r="D366" s="7"/>
      <c r="E366" s="7"/>
      <c r="F366" s="7"/>
    </row>
    <row r="367" spans="1:6" x14ac:dyDescent="0.35">
      <c r="A367" s="14" t="s">
        <v>20</v>
      </c>
      <c r="B367" s="7">
        <v>264</v>
      </c>
      <c r="C367" s="7"/>
      <c r="D367" s="7"/>
      <c r="E367" s="7"/>
      <c r="F367" s="7"/>
    </row>
    <row r="368" spans="1:6" x14ac:dyDescent="0.35">
      <c r="A368" s="14" t="s">
        <v>20</v>
      </c>
      <c r="B368" s="7">
        <v>272</v>
      </c>
      <c r="C368" s="7"/>
      <c r="D368" s="7"/>
      <c r="E368" s="7"/>
      <c r="F368" s="7"/>
    </row>
    <row r="369" spans="1:6" x14ac:dyDescent="0.35">
      <c r="A369" s="14" t="s">
        <v>20</v>
      </c>
      <c r="B369" s="7">
        <v>419</v>
      </c>
      <c r="C369" s="7"/>
      <c r="D369" s="7"/>
      <c r="E369" s="7"/>
      <c r="F369" s="7"/>
    </row>
    <row r="370" spans="1:6" x14ac:dyDescent="0.35">
      <c r="A370" s="14" t="s">
        <v>20</v>
      </c>
      <c r="B370" s="7">
        <v>1621</v>
      </c>
      <c r="C370" s="7"/>
      <c r="D370" s="7"/>
      <c r="E370" s="7"/>
      <c r="F370" s="7"/>
    </row>
    <row r="371" spans="1:6" x14ac:dyDescent="0.35">
      <c r="A371" s="14" t="s">
        <v>20</v>
      </c>
      <c r="B371" s="7">
        <v>1101</v>
      </c>
      <c r="C371" s="7"/>
      <c r="D371" s="7"/>
      <c r="E371" s="7"/>
      <c r="F371" s="7"/>
    </row>
    <row r="372" spans="1:6" x14ac:dyDescent="0.35">
      <c r="A372" s="14" t="s">
        <v>20</v>
      </c>
      <c r="B372" s="7">
        <v>1073</v>
      </c>
      <c r="C372" s="7"/>
      <c r="D372" s="7"/>
      <c r="E372" s="7"/>
      <c r="F372" s="7"/>
    </row>
    <row r="373" spans="1:6" x14ac:dyDescent="0.35">
      <c r="A373" s="14" t="s">
        <v>20</v>
      </c>
      <c r="B373" s="7">
        <v>331</v>
      </c>
      <c r="C373" s="7"/>
      <c r="D373" s="7"/>
      <c r="E373" s="7"/>
      <c r="F373" s="7"/>
    </row>
    <row r="374" spans="1:6" x14ac:dyDescent="0.35">
      <c r="A374" s="14" t="s">
        <v>20</v>
      </c>
      <c r="B374" s="7">
        <v>1170</v>
      </c>
      <c r="C374" s="7"/>
      <c r="D374" s="7"/>
      <c r="E374" s="7"/>
      <c r="F374" s="7"/>
    </row>
    <row r="375" spans="1:6" x14ac:dyDescent="0.35">
      <c r="A375" s="14" t="s">
        <v>20</v>
      </c>
      <c r="B375" s="7">
        <v>363</v>
      </c>
      <c r="C375" s="7"/>
      <c r="D375" s="7"/>
      <c r="E375" s="7"/>
      <c r="F375" s="7"/>
    </row>
    <row r="376" spans="1:6" x14ac:dyDescent="0.35">
      <c r="A376" s="14" t="s">
        <v>20</v>
      </c>
      <c r="B376" s="7">
        <v>103</v>
      </c>
      <c r="C376" s="7"/>
      <c r="D376" s="7"/>
      <c r="E376" s="7"/>
      <c r="F376" s="7"/>
    </row>
    <row r="377" spans="1:6" x14ac:dyDescent="0.35">
      <c r="A377" s="14" t="s">
        <v>20</v>
      </c>
      <c r="B377" s="7">
        <v>147</v>
      </c>
      <c r="C377" s="7"/>
      <c r="D377" s="7"/>
      <c r="E377" s="7"/>
      <c r="F377" s="7"/>
    </row>
    <row r="378" spans="1:6" x14ac:dyDescent="0.35">
      <c r="A378" s="14" t="s">
        <v>20</v>
      </c>
      <c r="B378" s="7">
        <v>110</v>
      </c>
      <c r="C378" s="7"/>
      <c r="D378" s="7"/>
      <c r="E378" s="7"/>
      <c r="F378" s="7"/>
    </row>
    <row r="379" spans="1:6" x14ac:dyDescent="0.35">
      <c r="A379" s="14" t="s">
        <v>20</v>
      </c>
      <c r="B379" s="7">
        <v>134</v>
      </c>
      <c r="C379" s="7"/>
      <c r="D379" s="7"/>
      <c r="E379" s="7"/>
      <c r="F379" s="7"/>
    </row>
    <row r="380" spans="1:6" x14ac:dyDescent="0.35">
      <c r="A380" s="14" t="s">
        <v>20</v>
      </c>
      <c r="B380" s="7">
        <v>269</v>
      </c>
      <c r="C380" s="7"/>
      <c r="D380" s="7"/>
      <c r="E380" s="7"/>
      <c r="F380" s="7"/>
    </row>
    <row r="381" spans="1:6" x14ac:dyDescent="0.35">
      <c r="A381" s="14" t="s">
        <v>20</v>
      </c>
      <c r="B381" s="7">
        <v>175</v>
      </c>
      <c r="C381" s="7"/>
      <c r="D381" s="7"/>
      <c r="E381" s="7"/>
      <c r="F381" s="7"/>
    </row>
    <row r="382" spans="1:6" x14ac:dyDescent="0.35">
      <c r="A382" s="14" t="s">
        <v>20</v>
      </c>
      <c r="B382" s="7">
        <v>69</v>
      </c>
      <c r="C382" s="7"/>
      <c r="D382" s="7"/>
      <c r="E382" s="7"/>
      <c r="F382" s="7"/>
    </row>
    <row r="383" spans="1:6" x14ac:dyDescent="0.35">
      <c r="A383" s="14" t="s">
        <v>20</v>
      </c>
      <c r="B383" s="7">
        <v>190</v>
      </c>
      <c r="C383" s="7"/>
      <c r="D383" s="7"/>
      <c r="E383" s="7"/>
      <c r="F383" s="7"/>
    </row>
    <row r="384" spans="1:6" x14ac:dyDescent="0.35">
      <c r="A384" s="14" t="s">
        <v>20</v>
      </c>
      <c r="B384" s="7">
        <v>237</v>
      </c>
      <c r="C384" s="7"/>
      <c r="D384" s="7"/>
      <c r="E384" s="7"/>
      <c r="F384" s="7"/>
    </row>
    <row r="385" spans="1:6" x14ac:dyDescent="0.35">
      <c r="A385" s="14" t="s">
        <v>20</v>
      </c>
      <c r="B385" s="7">
        <v>196</v>
      </c>
      <c r="C385" s="7"/>
      <c r="D385" s="7"/>
      <c r="E385" s="7"/>
      <c r="F385" s="7"/>
    </row>
    <row r="386" spans="1:6" x14ac:dyDescent="0.35">
      <c r="A386" s="14" t="s">
        <v>20</v>
      </c>
      <c r="B386" s="7">
        <v>7295</v>
      </c>
      <c r="C386" s="7"/>
      <c r="D386" s="7"/>
      <c r="E386" s="7"/>
      <c r="F386" s="7"/>
    </row>
    <row r="387" spans="1:6" x14ac:dyDescent="0.35">
      <c r="A387" s="14" t="s">
        <v>20</v>
      </c>
      <c r="B387" s="7">
        <v>2893</v>
      </c>
      <c r="C387" s="7"/>
      <c r="D387" s="7"/>
      <c r="E387" s="7"/>
      <c r="F387" s="7"/>
    </row>
    <row r="388" spans="1:6" x14ac:dyDescent="0.35">
      <c r="A388" s="14" t="s">
        <v>20</v>
      </c>
      <c r="B388" s="7">
        <v>820</v>
      </c>
      <c r="C388" s="7"/>
      <c r="D388" s="7"/>
      <c r="E388" s="7"/>
      <c r="F388" s="7"/>
    </row>
    <row r="389" spans="1:6" x14ac:dyDescent="0.35">
      <c r="A389" s="14" t="s">
        <v>20</v>
      </c>
      <c r="B389" s="7">
        <v>2038</v>
      </c>
      <c r="C389" s="7"/>
      <c r="D389" s="7"/>
      <c r="E389" s="7"/>
      <c r="F389" s="7"/>
    </row>
    <row r="390" spans="1:6" x14ac:dyDescent="0.35">
      <c r="A390" s="14" t="s">
        <v>20</v>
      </c>
      <c r="B390" s="7">
        <v>116</v>
      </c>
      <c r="C390" s="7"/>
      <c r="D390" s="7"/>
      <c r="E390" s="7"/>
      <c r="F390" s="7"/>
    </row>
    <row r="391" spans="1:6" x14ac:dyDescent="0.35">
      <c r="A391" s="14" t="s">
        <v>20</v>
      </c>
      <c r="B391" s="7">
        <v>1345</v>
      </c>
      <c r="C391" s="7"/>
      <c r="D391" s="7"/>
      <c r="E391" s="7"/>
      <c r="F391" s="7"/>
    </row>
    <row r="392" spans="1:6" x14ac:dyDescent="0.35">
      <c r="A392" s="14" t="s">
        <v>20</v>
      </c>
      <c r="B392" s="7">
        <v>168</v>
      </c>
      <c r="C392" s="7"/>
      <c r="D392" s="7"/>
      <c r="E392" s="7"/>
      <c r="F392" s="7"/>
    </row>
    <row r="393" spans="1:6" x14ac:dyDescent="0.35">
      <c r="A393" s="14" t="s">
        <v>20</v>
      </c>
      <c r="B393" s="7">
        <v>137</v>
      </c>
      <c r="C393" s="7"/>
      <c r="D393" s="7"/>
      <c r="E393" s="7"/>
      <c r="F393" s="7"/>
    </row>
    <row r="394" spans="1:6" x14ac:dyDescent="0.35">
      <c r="A394" s="14" t="s">
        <v>20</v>
      </c>
      <c r="B394" s="7">
        <v>186</v>
      </c>
      <c r="C394" s="7"/>
      <c r="D394" s="7"/>
      <c r="E394" s="7"/>
      <c r="F394" s="7"/>
    </row>
    <row r="395" spans="1:6" x14ac:dyDescent="0.35">
      <c r="A395" s="14" t="s">
        <v>20</v>
      </c>
      <c r="B395" s="7">
        <v>125</v>
      </c>
      <c r="C395" s="7"/>
      <c r="D395" s="7"/>
      <c r="E395" s="7"/>
      <c r="F395" s="7"/>
    </row>
    <row r="396" spans="1:6" x14ac:dyDescent="0.35">
      <c r="A396" s="14" t="s">
        <v>20</v>
      </c>
      <c r="B396" s="7">
        <v>202</v>
      </c>
      <c r="C396" s="7"/>
      <c r="D396" s="7"/>
      <c r="E396" s="7"/>
      <c r="F396" s="7"/>
    </row>
    <row r="397" spans="1:6" x14ac:dyDescent="0.35">
      <c r="A397" s="14" t="s">
        <v>20</v>
      </c>
      <c r="B397" s="7">
        <v>103</v>
      </c>
      <c r="C397" s="7"/>
      <c r="D397" s="7"/>
      <c r="E397" s="7"/>
      <c r="F397" s="7"/>
    </row>
    <row r="398" spans="1:6" x14ac:dyDescent="0.35">
      <c r="A398" s="14" t="s">
        <v>20</v>
      </c>
      <c r="B398" s="7">
        <v>1785</v>
      </c>
      <c r="C398" s="7"/>
      <c r="D398" s="7"/>
      <c r="E398" s="7"/>
      <c r="F398" s="7"/>
    </row>
    <row r="399" spans="1:6" x14ac:dyDescent="0.35">
      <c r="A399" s="14" t="s">
        <v>20</v>
      </c>
      <c r="B399" s="7">
        <v>157</v>
      </c>
      <c r="C399" s="7"/>
      <c r="D399" s="7"/>
      <c r="E399" s="7"/>
      <c r="F399" s="7"/>
    </row>
    <row r="400" spans="1:6" x14ac:dyDescent="0.35">
      <c r="A400" s="14" t="s">
        <v>20</v>
      </c>
      <c r="B400" s="7">
        <v>555</v>
      </c>
      <c r="C400" s="7"/>
      <c r="D400" s="7"/>
      <c r="E400" s="7"/>
      <c r="F400" s="7"/>
    </row>
    <row r="401" spans="1:6" x14ac:dyDescent="0.35">
      <c r="A401" s="14" t="s">
        <v>20</v>
      </c>
      <c r="B401" s="7">
        <v>297</v>
      </c>
      <c r="C401" s="7"/>
      <c r="D401" s="7"/>
      <c r="E401" s="7"/>
      <c r="F401" s="7"/>
    </row>
    <row r="402" spans="1:6" x14ac:dyDescent="0.35">
      <c r="A402" s="14" t="s">
        <v>20</v>
      </c>
      <c r="B402" s="7">
        <v>123</v>
      </c>
      <c r="C402" s="7"/>
      <c r="D402" s="7"/>
      <c r="E402" s="7"/>
      <c r="F402" s="7"/>
    </row>
    <row r="403" spans="1:6" x14ac:dyDescent="0.35">
      <c r="A403" s="14" t="s">
        <v>20</v>
      </c>
      <c r="B403" s="7">
        <v>3036</v>
      </c>
      <c r="C403" s="7"/>
      <c r="D403" s="7"/>
      <c r="E403" s="7"/>
      <c r="F403" s="7"/>
    </row>
    <row r="404" spans="1:6" x14ac:dyDescent="0.35">
      <c r="A404" s="14" t="s">
        <v>20</v>
      </c>
      <c r="B404" s="7">
        <v>144</v>
      </c>
      <c r="C404" s="7"/>
      <c r="D404" s="7"/>
      <c r="E404" s="7"/>
      <c r="F404" s="7"/>
    </row>
    <row r="405" spans="1:6" x14ac:dyDescent="0.35">
      <c r="A405" s="14" t="s">
        <v>20</v>
      </c>
      <c r="B405" s="7">
        <v>121</v>
      </c>
      <c r="C405" s="7"/>
      <c r="D405" s="7"/>
      <c r="E405" s="7"/>
      <c r="F405" s="7"/>
    </row>
    <row r="406" spans="1:6" x14ac:dyDescent="0.35">
      <c r="A406" s="14" t="s">
        <v>20</v>
      </c>
      <c r="B406" s="7">
        <v>181</v>
      </c>
      <c r="C406" s="7"/>
      <c r="D406" s="7"/>
      <c r="E406" s="7"/>
      <c r="F406" s="7"/>
    </row>
    <row r="407" spans="1:6" x14ac:dyDescent="0.35">
      <c r="A407" s="14" t="s">
        <v>20</v>
      </c>
      <c r="B407" s="7">
        <v>122</v>
      </c>
      <c r="C407" s="7"/>
      <c r="D407" s="7"/>
      <c r="E407" s="7"/>
      <c r="F407" s="7"/>
    </row>
    <row r="408" spans="1:6" x14ac:dyDescent="0.35">
      <c r="A408" s="14" t="s">
        <v>20</v>
      </c>
      <c r="B408" s="7">
        <v>1071</v>
      </c>
      <c r="C408" s="7"/>
      <c r="D408" s="7"/>
      <c r="E408" s="7"/>
      <c r="F408" s="7"/>
    </row>
    <row r="409" spans="1:6" x14ac:dyDescent="0.35">
      <c r="A409" s="14" t="s">
        <v>20</v>
      </c>
      <c r="B409" s="7">
        <v>980</v>
      </c>
      <c r="C409" s="7"/>
      <c r="D409" s="7"/>
      <c r="E409" s="7"/>
      <c r="F409" s="7"/>
    </row>
    <row r="410" spans="1:6" x14ac:dyDescent="0.35">
      <c r="A410" s="14" t="s">
        <v>20</v>
      </c>
      <c r="B410" s="7">
        <v>536</v>
      </c>
      <c r="C410" s="7"/>
      <c r="D410" s="7"/>
      <c r="E410" s="7"/>
      <c r="F410" s="7"/>
    </row>
    <row r="411" spans="1:6" x14ac:dyDescent="0.35">
      <c r="A411" s="14" t="s">
        <v>20</v>
      </c>
      <c r="B411" s="7">
        <v>1991</v>
      </c>
      <c r="C411" s="7"/>
      <c r="D411" s="7"/>
      <c r="E411" s="7"/>
      <c r="F411" s="7"/>
    </row>
    <row r="412" spans="1:6" x14ac:dyDescent="0.35">
      <c r="A412" s="14" t="s">
        <v>20</v>
      </c>
      <c r="B412" s="7">
        <v>180</v>
      </c>
      <c r="C412" s="7"/>
      <c r="D412" s="7"/>
      <c r="E412" s="7"/>
      <c r="F412" s="7"/>
    </row>
    <row r="413" spans="1:6" x14ac:dyDescent="0.35">
      <c r="A413" s="14" t="s">
        <v>20</v>
      </c>
      <c r="B413" s="7">
        <v>130</v>
      </c>
      <c r="C413" s="7"/>
      <c r="D413" s="7"/>
      <c r="E413" s="7"/>
      <c r="F413" s="7"/>
    </row>
    <row r="414" spans="1:6" x14ac:dyDescent="0.35">
      <c r="A414" s="14" t="s">
        <v>20</v>
      </c>
      <c r="B414" s="7">
        <v>122</v>
      </c>
      <c r="C414" s="7"/>
      <c r="D414" s="7"/>
      <c r="E414" s="7"/>
      <c r="F414" s="7"/>
    </row>
    <row r="415" spans="1:6" x14ac:dyDescent="0.35">
      <c r="A415" s="14" t="s">
        <v>20</v>
      </c>
      <c r="B415" s="7">
        <v>140</v>
      </c>
      <c r="C415" s="7"/>
      <c r="D415" s="7"/>
      <c r="E415" s="7"/>
      <c r="F415" s="7"/>
    </row>
    <row r="416" spans="1:6" x14ac:dyDescent="0.35">
      <c r="A416" s="14" t="s">
        <v>20</v>
      </c>
      <c r="B416" s="7">
        <v>3388</v>
      </c>
      <c r="C416" s="7"/>
      <c r="D416" s="7"/>
      <c r="E416" s="7"/>
      <c r="F416" s="7"/>
    </row>
    <row r="417" spans="1:6" x14ac:dyDescent="0.35">
      <c r="A417" s="14" t="s">
        <v>20</v>
      </c>
      <c r="B417" s="7">
        <v>280</v>
      </c>
      <c r="C417" s="7"/>
      <c r="D417" s="7"/>
      <c r="E417" s="7"/>
      <c r="F417" s="7"/>
    </row>
    <row r="418" spans="1:6" x14ac:dyDescent="0.35">
      <c r="A418" s="14" t="s">
        <v>20</v>
      </c>
      <c r="B418" s="7">
        <v>366</v>
      </c>
      <c r="C418" s="7"/>
      <c r="D418" s="7"/>
      <c r="E418" s="7"/>
      <c r="F418" s="7"/>
    </row>
    <row r="419" spans="1:6" x14ac:dyDescent="0.35">
      <c r="A419" s="14" t="s">
        <v>20</v>
      </c>
      <c r="B419" s="7">
        <v>270</v>
      </c>
      <c r="C419" s="7"/>
      <c r="D419" s="7"/>
      <c r="E419" s="7"/>
      <c r="F419" s="7"/>
    </row>
    <row r="420" spans="1:6" x14ac:dyDescent="0.35">
      <c r="A420" s="14" t="s">
        <v>20</v>
      </c>
      <c r="B420" s="7">
        <v>137</v>
      </c>
      <c r="C420" s="7"/>
      <c r="D420" s="7"/>
      <c r="E420" s="7"/>
      <c r="F420" s="7"/>
    </row>
    <row r="421" spans="1:6" x14ac:dyDescent="0.35">
      <c r="A421" s="14" t="s">
        <v>20</v>
      </c>
      <c r="B421" s="7">
        <v>3205</v>
      </c>
      <c r="C421" s="7"/>
      <c r="D421" s="7"/>
      <c r="E421" s="7"/>
      <c r="F421" s="7"/>
    </row>
    <row r="422" spans="1:6" x14ac:dyDescent="0.35">
      <c r="A422" s="14" t="s">
        <v>20</v>
      </c>
      <c r="B422" s="7">
        <v>288</v>
      </c>
      <c r="C422" s="7"/>
      <c r="D422" s="7"/>
      <c r="E422" s="7"/>
      <c r="F422" s="7"/>
    </row>
    <row r="423" spans="1:6" x14ac:dyDescent="0.35">
      <c r="A423" s="14" t="s">
        <v>20</v>
      </c>
      <c r="B423" s="7">
        <v>148</v>
      </c>
      <c r="C423" s="7"/>
      <c r="D423" s="7"/>
      <c r="E423" s="7"/>
      <c r="F423" s="7"/>
    </row>
    <row r="424" spans="1:6" x14ac:dyDescent="0.35">
      <c r="A424" s="14" t="s">
        <v>20</v>
      </c>
      <c r="B424" s="7">
        <v>114</v>
      </c>
      <c r="C424" s="7"/>
      <c r="D424" s="7"/>
      <c r="E424" s="7"/>
      <c r="F424" s="7"/>
    </row>
    <row r="425" spans="1:6" x14ac:dyDescent="0.35">
      <c r="A425" s="14" t="s">
        <v>20</v>
      </c>
      <c r="B425" s="7">
        <v>1518</v>
      </c>
      <c r="C425" s="7"/>
      <c r="D425" s="7"/>
      <c r="E425" s="7"/>
      <c r="F425" s="7"/>
    </row>
    <row r="426" spans="1:6" x14ac:dyDescent="0.35">
      <c r="A426" s="14" t="s">
        <v>20</v>
      </c>
      <c r="B426" s="7">
        <v>166</v>
      </c>
      <c r="C426" s="7"/>
      <c r="D426" s="7"/>
      <c r="E426" s="7"/>
      <c r="F426" s="7"/>
    </row>
    <row r="427" spans="1:6" x14ac:dyDescent="0.35">
      <c r="A427" s="14" t="s">
        <v>20</v>
      </c>
      <c r="B427" s="7">
        <v>100</v>
      </c>
      <c r="C427" s="7"/>
      <c r="D427" s="7"/>
      <c r="E427" s="7"/>
      <c r="F427" s="7"/>
    </row>
    <row r="428" spans="1:6" x14ac:dyDescent="0.35">
      <c r="A428" s="14" t="s">
        <v>20</v>
      </c>
      <c r="B428" s="7">
        <v>235</v>
      </c>
      <c r="C428" s="7"/>
      <c r="D428" s="7"/>
      <c r="E428" s="7"/>
      <c r="F428" s="7"/>
    </row>
    <row r="429" spans="1:6" x14ac:dyDescent="0.35">
      <c r="A429" s="14" t="s">
        <v>20</v>
      </c>
      <c r="B429" s="7">
        <v>148</v>
      </c>
      <c r="C429" s="7"/>
      <c r="D429" s="7"/>
      <c r="E429" s="7"/>
      <c r="F429" s="7"/>
    </row>
    <row r="430" spans="1:6" x14ac:dyDescent="0.35">
      <c r="A430" s="14" t="s">
        <v>20</v>
      </c>
      <c r="B430" s="7">
        <v>198</v>
      </c>
      <c r="C430" s="7"/>
      <c r="D430" s="7"/>
      <c r="E430" s="7"/>
      <c r="F430" s="7"/>
    </row>
    <row r="431" spans="1:6" x14ac:dyDescent="0.35">
      <c r="A431" s="14" t="s">
        <v>20</v>
      </c>
      <c r="B431" s="7">
        <v>150</v>
      </c>
      <c r="C431" s="7"/>
      <c r="D431" s="7"/>
      <c r="E431" s="7"/>
      <c r="F431" s="7"/>
    </row>
    <row r="432" spans="1:6" x14ac:dyDescent="0.35">
      <c r="A432" s="14" t="s">
        <v>20</v>
      </c>
      <c r="B432" s="7">
        <v>216</v>
      </c>
      <c r="C432" s="7"/>
      <c r="D432" s="7"/>
      <c r="E432" s="7"/>
      <c r="F432" s="7"/>
    </row>
    <row r="433" spans="1:6" x14ac:dyDescent="0.35">
      <c r="A433" s="14" t="s">
        <v>20</v>
      </c>
      <c r="B433" s="7">
        <v>5139</v>
      </c>
      <c r="C433" s="7"/>
      <c r="D433" s="7"/>
      <c r="E433" s="7"/>
      <c r="F433" s="7"/>
    </row>
    <row r="434" spans="1:6" x14ac:dyDescent="0.35">
      <c r="A434" s="14" t="s">
        <v>20</v>
      </c>
      <c r="B434" s="7">
        <v>2353</v>
      </c>
      <c r="C434" s="7"/>
      <c r="D434" s="7"/>
      <c r="E434" s="7"/>
      <c r="F434" s="7"/>
    </row>
    <row r="435" spans="1:6" x14ac:dyDescent="0.35">
      <c r="A435" s="14" t="s">
        <v>20</v>
      </c>
      <c r="B435" s="7">
        <v>78</v>
      </c>
      <c r="C435" s="7"/>
      <c r="D435" s="7"/>
      <c r="E435" s="7"/>
      <c r="F435" s="7"/>
    </row>
    <row r="436" spans="1:6" x14ac:dyDescent="0.35">
      <c r="A436" s="14" t="s">
        <v>20</v>
      </c>
      <c r="B436" s="7">
        <v>174</v>
      </c>
      <c r="C436" s="7"/>
      <c r="D436" s="7"/>
      <c r="E436" s="7"/>
      <c r="F436" s="7"/>
    </row>
    <row r="437" spans="1:6" x14ac:dyDescent="0.35">
      <c r="A437" s="14" t="s">
        <v>20</v>
      </c>
      <c r="B437" s="7">
        <v>164</v>
      </c>
      <c r="C437" s="7"/>
      <c r="D437" s="7"/>
      <c r="E437" s="7"/>
      <c r="F437" s="7"/>
    </row>
    <row r="438" spans="1:6" x14ac:dyDescent="0.35">
      <c r="A438" s="14" t="s">
        <v>20</v>
      </c>
      <c r="B438" s="7">
        <v>161</v>
      </c>
      <c r="C438" s="7"/>
      <c r="D438" s="7"/>
      <c r="E438" s="7"/>
      <c r="F438" s="7"/>
    </row>
    <row r="439" spans="1:6" x14ac:dyDescent="0.35">
      <c r="A439" s="14" t="s">
        <v>20</v>
      </c>
      <c r="B439" s="7">
        <v>138</v>
      </c>
      <c r="C439" s="7"/>
      <c r="D439" s="7"/>
      <c r="E439" s="7"/>
      <c r="F439" s="7"/>
    </row>
    <row r="440" spans="1:6" x14ac:dyDescent="0.35">
      <c r="A440" s="14" t="s">
        <v>20</v>
      </c>
      <c r="B440" s="7">
        <v>3308</v>
      </c>
      <c r="C440" s="7"/>
      <c r="D440" s="7"/>
      <c r="E440" s="7"/>
      <c r="F440" s="7"/>
    </row>
    <row r="441" spans="1:6" x14ac:dyDescent="0.35">
      <c r="A441" s="14" t="s">
        <v>20</v>
      </c>
      <c r="B441" s="7">
        <v>127</v>
      </c>
      <c r="C441" s="7"/>
      <c r="D441" s="7"/>
      <c r="E441" s="7"/>
      <c r="F441" s="7"/>
    </row>
    <row r="442" spans="1:6" x14ac:dyDescent="0.35">
      <c r="A442" s="14" t="s">
        <v>20</v>
      </c>
      <c r="B442" s="7">
        <v>207</v>
      </c>
      <c r="C442" s="7"/>
      <c r="D442" s="7"/>
      <c r="E442" s="7"/>
      <c r="F442" s="7"/>
    </row>
    <row r="443" spans="1:6" x14ac:dyDescent="0.35">
      <c r="A443" s="14" t="s">
        <v>20</v>
      </c>
      <c r="B443" s="7">
        <v>181</v>
      </c>
      <c r="C443" s="7"/>
      <c r="D443" s="7"/>
      <c r="E443" s="7"/>
      <c r="F443" s="7"/>
    </row>
    <row r="444" spans="1:6" x14ac:dyDescent="0.35">
      <c r="A444" s="14" t="s">
        <v>20</v>
      </c>
      <c r="B444" s="7">
        <v>110</v>
      </c>
      <c r="C444" s="7"/>
      <c r="D444" s="7"/>
      <c r="E444" s="7"/>
      <c r="F444" s="7"/>
    </row>
    <row r="445" spans="1:6" x14ac:dyDescent="0.35">
      <c r="A445" s="14" t="s">
        <v>20</v>
      </c>
      <c r="B445" s="7">
        <v>185</v>
      </c>
      <c r="C445" s="7"/>
      <c r="D445" s="7"/>
      <c r="E445" s="7"/>
      <c r="F445" s="7"/>
    </row>
    <row r="446" spans="1:6" x14ac:dyDescent="0.35">
      <c r="A446" s="14" t="s">
        <v>20</v>
      </c>
      <c r="B446" s="7">
        <v>121</v>
      </c>
      <c r="C446" s="7"/>
      <c r="D446" s="7"/>
      <c r="E446" s="7"/>
      <c r="F446" s="7"/>
    </row>
    <row r="447" spans="1:6" x14ac:dyDescent="0.35">
      <c r="A447" s="14" t="s">
        <v>20</v>
      </c>
      <c r="B447" s="7">
        <v>106</v>
      </c>
      <c r="C447" s="7"/>
      <c r="D447" s="7"/>
      <c r="E447" s="7"/>
      <c r="F447" s="7"/>
    </row>
    <row r="448" spans="1:6" x14ac:dyDescent="0.35">
      <c r="A448" s="14" t="s">
        <v>20</v>
      </c>
      <c r="B448" s="7">
        <v>142</v>
      </c>
      <c r="C448" s="7"/>
      <c r="D448" s="7"/>
      <c r="E448" s="7"/>
      <c r="F448" s="7"/>
    </row>
    <row r="449" spans="1:6" x14ac:dyDescent="0.35">
      <c r="A449" s="14" t="s">
        <v>20</v>
      </c>
      <c r="B449" s="7">
        <v>233</v>
      </c>
      <c r="C449" s="7"/>
      <c r="D449" s="7"/>
      <c r="E449" s="7"/>
      <c r="F449" s="7"/>
    </row>
    <row r="450" spans="1:6" x14ac:dyDescent="0.35">
      <c r="A450" s="14" t="s">
        <v>20</v>
      </c>
      <c r="B450" s="7">
        <v>218</v>
      </c>
      <c r="C450" s="7"/>
      <c r="D450" s="7"/>
      <c r="E450" s="7"/>
      <c r="F450" s="7"/>
    </row>
    <row r="451" spans="1:6" x14ac:dyDescent="0.35">
      <c r="A451" s="14" t="s">
        <v>20</v>
      </c>
      <c r="B451" s="7">
        <v>76</v>
      </c>
      <c r="C451" s="7"/>
      <c r="D451" s="7"/>
      <c r="E451" s="7"/>
      <c r="F451" s="7"/>
    </row>
    <row r="452" spans="1:6" x14ac:dyDescent="0.35">
      <c r="A452" s="14" t="s">
        <v>20</v>
      </c>
      <c r="B452" s="7">
        <v>43</v>
      </c>
      <c r="C452" s="7"/>
      <c r="D452" s="7"/>
      <c r="E452" s="7"/>
      <c r="F452" s="7"/>
    </row>
    <row r="453" spans="1:6" x14ac:dyDescent="0.35">
      <c r="A453" s="14" t="s">
        <v>20</v>
      </c>
      <c r="B453" s="7">
        <v>221</v>
      </c>
      <c r="C453" s="7"/>
      <c r="D453" s="7"/>
      <c r="E453" s="7"/>
      <c r="F453" s="7"/>
    </row>
    <row r="454" spans="1:6" x14ac:dyDescent="0.35">
      <c r="A454" s="14" t="s">
        <v>20</v>
      </c>
      <c r="B454" s="7">
        <v>2805</v>
      </c>
      <c r="C454" s="7"/>
      <c r="D454" s="7"/>
      <c r="E454" s="7"/>
      <c r="F454" s="7"/>
    </row>
    <row r="455" spans="1:6" x14ac:dyDescent="0.35">
      <c r="A455" s="14" t="s">
        <v>20</v>
      </c>
      <c r="B455" s="7">
        <v>68</v>
      </c>
      <c r="C455" s="7"/>
      <c r="D455" s="7"/>
      <c r="E455" s="7"/>
      <c r="F455" s="7"/>
    </row>
    <row r="456" spans="1:6" x14ac:dyDescent="0.35">
      <c r="A456" s="14" t="s">
        <v>20</v>
      </c>
      <c r="B456" s="7">
        <v>183</v>
      </c>
      <c r="C456" s="7"/>
      <c r="D456" s="7"/>
      <c r="E456" s="7"/>
      <c r="F456" s="7"/>
    </row>
    <row r="457" spans="1:6" x14ac:dyDescent="0.35">
      <c r="A457" s="14" t="s">
        <v>20</v>
      </c>
      <c r="B457" s="7">
        <v>133</v>
      </c>
      <c r="C457" s="7"/>
      <c r="D457" s="7"/>
      <c r="E457" s="7"/>
      <c r="F457" s="7"/>
    </row>
    <row r="458" spans="1:6" x14ac:dyDescent="0.35">
      <c r="A458" s="14" t="s">
        <v>20</v>
      </c>
      <c r="B458" s="7">
        <v>2489</v>
      </c>
      <c r="C458" s="7"/>
      <c r="D458" s="7"/>
      <c r="E458" s="7"/>
      <c r="F458" s="7"/>
    </row>
    <row r="459" spans="1:6" x14ac:dyDescent="0.35">
      <c r="A459" s="14" t="s">
        <v>20</v>
      </c>
      <c r="B459" s="7">
        <v>69</v>
      </c>
      <c r="C459" s="7"/>
      <c r="D459" s="7"/>
      <c r="E459" s="7"/>
      <c r="F459" s="7"/>
    </row>
    <row r="460" spans="1:6" x14ac:dyDescent="0.35">
      <c r="A460" s="14" t="s">
        <v>20</v>
      </c>
      <c r="B460" s="7">
        <v>279</v>
      </c>
      <c r="C460" s="7"/>
      <c r="D460" s="7"/>
      <c r="E460" s="7"/>
      <c r="F460" s="7"/>
    </row>
    <row r="461" spans="1:6" x14ac:dyDescent="0.35">
      <c r="A461" s="14" t="s">
        <v>20</v>
      </c>
      <c r="B461" s="7">
        <v>210</v>
      </c>
      <c r="C461" s="7"/>
      <c r="D461" s="7"/>
      <c r="E461" s="7"/>
      <c r="F461" s="7"/>
    </row>
    <row r="462" spans="1:6" x14ac:dyDescent="0.35">
      <c r="A462" s="14" t="s">
        <v>20</v>
      </c>
      <c r="B462" s="7">
        <v>2100</v>
      </c>
      <c r="C462" s="7"/>
      <c r="D462" s="7"/>
      <c r="E462" s="7"/>
      <c r="F462" s="7"/>
    </row>
    <row r="463" spans="1:6" x14ac:dyDescent="0.35">
      <c r="A463" s="14" t="s">
        <v>20</v>
      </c>
      <c r="B463" s="7">
        <v>252</v>
      </c>
      <c r="C463" s="7"/>
      <c r="D463" s="7"/>
      <c r="E463" s="7"/>
      <c r="F463" s="7"/>
    </row>
    <row r="464" spans="1:6" x14ac:dyDescent="0.35">
      <c r="A464" s="14" t="s">
        <v>20</v>
      </c>
      <c r="B464" s="7">
        <v>1280</v>
      </c>
      <c r="C464" s="7"/>
      <c r="D464" s="7"/>
      <c r="E464" s="7"/>
      <c r="F464" s="7"/>
    </row>
    <row r="465" spans="1:6" x14ac:dyDescent="0.35">
      <c r="A465" s="14" t="s">
        <v>20</v>
      </c>
      <c r="B465" s="7">
        <v>157</v>
      </c>
      <c r="C465" s="7"/>
      <c r="D465" s="7"/>
      <c r="E465" s="7"/>
      <c r="F465" s="7"/>
    </row>
    <row r="466" spans="1:6" x14ac:dyDescent="0.35">
      <c r="A466" s="14" t="s">
        <v>20</v>
      </c>
      <c r="B466" s="7">
        <v>194</v>
      </c>
      <c r="C466" s="7"/>
      <c r="D466" s="7"/>
      <c r="E466" s="7"/>
      <c r="F466" s="7"/>
    </row>
    <row r="467" spans="1:6" x14ac:dyDescent="0.35">
      <c r="A467" s="14" t="s">
        <v>20</v>
      </c>
      <c r="B467" s="7">
        <v>82</v>
      </c>
      <c r="C467" s="7"/>
      <c r="D467" s="7"/>
      <c r="E467" s="7"/>
      <c r="F467" s="7"/>
    </row>
    <row r="468" spans="1:6" x14ac:dyDescent="0.35">
      <c r="A468" s="14" t="s">
        <v>20</v>
      </c>
      <c r="B468" s="7">
        <v>4233</v>
      </c>
      <c r="C468" s="7"/>
      <c r="D468" s="7"/>
      <c r="E468" s="7"/>
      <c r="F468" s="7"/>
    </row>
    <row r="469" spans="1:6" x14ac:dyDescent="0.35">
      <c r="A469" s="14" t="s">
        <v>20</v>
      </c>
      <c r="B469" s="7">
        <v>1297</v>
      </c>
      <c r="C469" s="7"/>
      <c r="D469" s="7"/>
      <c r="E469" s="7"/>
      <c r="F469" s="7"/>
    </row>
    <row r="470" spans="1:6" x14ac:dyDescent="0.35">
      <c r="A470" s="14" t="s">
        <v>20</v>
      </c>
      <c r="B470" s="7">
        <v>165</v>
      </c>
      <c r="C470" s="7"/>
      <c r="D470" s="7"/>
      <c r="E470" s="7"/>
      <c r="F470" s="7"/>
    </row>
    <row r="471" spans="1:6" x14ac:dyDescent="0.35">
      <c r="A471" s="14" t="s">
        <v>20</v>
      </c>
      <c r="B471" s="7">
        <v>119</v>
      </c>
      <c r="C471" s="7"/>
      <c r="D471" s="7"/>
      <c r="E471" s="7"/>
      <c r="F471" s="7"/>
    </row>
    <row r="472" spans="1:6" x14ac:dyDescent="0.35">
      <c r="A472" s="14" t="s">
        <v>20</v>
      </c>
      <c r="B472" s="7">
        <v>1797</v>
      </c>
      <c r="C472" s="7"/>
      <c r="D472" s="7"/>
      <c r="E472" s="7"/>
      <c r="F472" s="7"/>
    </row>
    <row r="473" spans="1:6" x14ac:dyDescent="0.35">
      <c r="A473" s="14" t="s">
        <v>20</v>
      </c>
      <c r="B473" s="7">
        <v>261</v>
      </c>
      <c r="C473" s="7"/>
      <c r="D473" s="7"/>
      <c r="E473" s="7"/>
      <c r="F473" s="7"/>
    </row>
    <row r="474" spans="1:6" x14ac:dyDescent="0.35">
      <c r="A474" s="14" t="s">
        <v>20</v>
      </c>
      <c r="B474" s="7">
        <v>157</v>
      </c>
      <c r="C474" s="7"/>
      <c r="D474" s="7"/>
      <c r="E474" s="7"/>
      <c r="F474" s="7"/>
    </row>
    <row r="475" spans="1:6" x14ac:dyDescent="0.35">
      <c r="A475" s="14" t="s">
        <v>20</v>
      </c>
      <c r="B475" s="7">
        <v>3533</v>
      </c>
      <c r="C475" s="7"/>
      <c r="D475" s="7"/>
      <c r="E475" s="7"/>
      <c r="F475" s="7"/>
    </row>
    <row r="476" spans="1:6" x14ac:dyDescent="0.35">
      <c r="A476" s="14" t="s">
        <v>20</v>
      </c>
      <c r="B476" s="7">
        <v>155</v>
      </c>
      <c r="C476" s="7"/>
      <c r="D476" s="7"/>
      <c r="E476" s="7"/>
      <c r="F476" s="7"/>
    </row>
    <row r="477" spans="1:6" x14ac:dyDescent="0.35">
      <c r="A477" s="14" t="s">
        <v>20</v>
      </c>
      <c r="B477" s="7">
        <v>132</v>
      </c>
      <c r="C477" s="7"/>
      <c r="D477" s="7"/>
      <c r="E477" s="7"/>
      <c r="F477" s="7"/>
    </row>
    <row r="478" spans="1:6" x14ac:dyDescent="0.35">
      <c r="A478" s="14" t="s">
        <v>20</v>
      </c>
      <c r="B478" s="7">
        <v>1354</v>
      </c>
      <c r="C478" s="7"/>
      <c r="D478" s="7"/>
      <c r="E478" s="7"/>
      <c r="F478" s="7"/>
    </row>
    <row r="479" spans="1:6" x14ac:dyDescent="0.35">
      <c r="A479" s="14" t="s">
        <v>20</v>
      </c>
      <c r="B479" s="7">
        <v>48</v>
      </c>
      <c r="C479" s="7"/>
      <c r="D479" s="7"/>
      <c r="E479" s="7"/>
      <c r="F479" s="7"/>
    </row>
    <row r="480" spans="1:6" x14ac:dyDescent="0.35">
      <c r="A480" s="14" t="s">
        <v>20</v>
      </c>
      <c r="B480" s="7">
        <v>110</v>
      </c>
      <c r="C480" s="7"/>
      <c r="D480" s="7"/>
      <c r="E480" s="7"/>
      <c r="F480" s="7"/>
    </row>
    <row r="481" spans="1:6" x14ac:dyDescent="0.35">
      <c r="A481" s="14" t="s">
        <v>20</v>
      </c>
      <c r="B481" s="7">
        <v>172</v>
      </c>
      <c r="C481" s="7"/>
      <c r="D481" s="7"/>
      <c r="E481" s="7"/>
      <c r="F481" s="7"/>
    </row>
    <row r="482" spans="1:6" x14ac:dyDescent="0.35">
      <c r="A482" s="14" t="s">
        <v>20</v>
      </c>
      <c r="B482" s="7">
        <v>307</v>
      </c>
      <c r="C482" s="7"/>
      <c r="D482" s="7"/>
      <c r="E482" s="7"/>
      <c r="F482" s="7"/>
    </row>
    <row r="483" spans="1:6" x14ac:dyDescent="0.35">
      <c r="A483" s="14" t="s">
        <v>20</v>
      </c>
      <c r="B483" s="7">
        <v>160</v>
      </c>
      <c r="C483" s="7"/>
      <c r="D483" s="7"/>
      <c r="E483" s="7"/>
      <c r="F483" s="7"/>
    </row>
    <row r="484" spans="1:6" x14ac:dyDescent="0.35">
      <c r="A484" s="14" t="s">
        <v>20</v>
      </c>
      <c r="B484" s="7">
        <v>1467</v>
      </c>
      <c r="C484" s="7"/>
      <c r="D484" s="7"/>
      <c r="E484" s="7"/>
      <c r="F484" s="7"/>
    </row>
    <row r="485" spans="1:6" x14ac:dyDescent="0.35">
      <c r="A485" s="14" t="s">
        <v>20</v>
      </c>
      <c r="B485" s="7">
        <v>2662</v>
      </c>
      <c r="C485" s="7"/>
      <c r="D485" s="7"/>
      <c r="E485" s="7"/>
      <c r="F485" s="7"/>
    </row>
    <row r="486" spans="1:6" x14ac:dyDescent="0.35">
      <c r="A486" s="14" t="s">
        <v>20</v>
      </c>
      <c r="B486" s="7">
        <v>452</v>
      </c>
      <c r="C486" s="7"/>
      <c r="D486" s="7"/>
      <c r="E486" s="7"/>
      <c r="F486" s="7"/>
    </row>
    <row r="487" spans="1:6" x14ac:dyDescent="0.35">
      <c r="A487" s="14" t="s">
        <v>20</v>
      </c>
      <c r="B487" s="7">
        <v>158</v>
      </c>
      <c r="C487" s="7"/>
      <c r="D487" s="7"/>
      <c r="E487" s="7"/>
      <c r="F487" s="7"/>
    </row>
    <row r="488" spans="1:6" x14ac:dyDescent="0.35">
      <c r="A488" s="14" t="s">
        <v>20</v>
      </c>
      <c r="B488" s="7">
        <v>225</v>
      </c>
      <c r="C488" s="7"/>
      <c r="D488" s="7"/>
      <c r="E488" s="7"/>
      <c r="F488" s="7"/>
    </row>
    <row r="489" spans="1:6" x14ac:dyDescent="0.35">
      <c r="A489" s="14" t="s">
        <v>20</v>
      </c>
      <c r="B489" s="7">
        <v>65</v>
      </c>
      <c r="C489" s="7"/>
      <c r="D489" s="7"/>
      <c r="E489" s="7"/>
      <c r="F489" s="7"/>
    </row>
    <row r="490" spans="1:6" x14ac:dyDescent="0.35">
      <c r="A490" s="14" t="s">
        <v>20</v>
      </c>
      <c r="B490" s="7">
        <v>163</v>
      </c>
      <c r="C490" s="7"/>
      <c r="D490" s="7"/>
      <c r="E490" s="7"/>
      <c r="F490" s="7"/>
    </row>
    <row r="491" spans="1:6" x14ac:dyDescent="0.35">
      <c r="A491" s="14" t="s">
        <v>20</v>
      </c>
      <c r="B491" s="7">
        <v>85</v>
      </c>
      <c r="C491" s="7"/>
      <c r="D491" s="7"/>
      <c r="E491" s="7"/>
      <c r="F491" s="7"/>
    </row>
    <row r="492" spans="1:6" x14ac:dyDescent="0.35">
      <c r="A492" s="14" t="s">
        <v>20</v>
      </c>
      <c r="B492" s="7">
        <v>217</v>
      </c>
      <c r="C492" s="7"/>
      <c r="D492" s="7"/>
      <c r="E492" s="7"/>
      <c r="F492" s="7"/>
    </row>
    <row r="493" spans="1:6" x14ac:dyDescent="0.35">
      <c r="A493" s="14" t="s">
        <v>20</v>
      </c>
      <c r="B493" s="7">
        <v>150</v>
      </c>
      <c r="C493" s="7"/>
      <c r="D493" s="7"/>
      <c r="E493" s="7"/>
      <c r="F493" s="7"/>
    </row>
    <row r="494" spans="1:6" x14ac:dyDescent="0.35">
      <c r="A494" s="14" t="s">
        <v>20</v>
      </c>
      <c r="B494" s="7">
        <v>3272</v>
      </c>
      <c r="C494" s="7"/>
      <c r="D494" s="7"/>
      <c r="E494" s="7"/>
      <c r="F494" s="7"/>
    </row>
    <row r="495" spans="1:6" x14ac:dyDescent="0.35">
      <c r="A495" s="14" t="s">
        <v>20</v>
      </c>
      <c r="B495" s="7">
        <v>300</v>
      </c>
      <c r="C495" s="7"/>
      <c r="D495" s="7"/>
      <c r="E495" s="7"/>
      <c r="F495" s="7"/>
    </row>
    <row r="496" spans="1:6" x14ac:dyDescent="0.35">
      <c r="A496" s="14" t="s">
        <v>20</v>
      </c>
      <c r="B496" s="7">
        <v>126</v>
      </c>
      <c r="C496" s="7"/>
      <c r="D496" s="7"/>
      <c r="E496" s="7"/>
      <c r="F496" s="7"/>
    </row>
    <row r="497" spans="1:6" x14ac:dyDescent="0.35">
      <c r="A497" s="14" t="s">
        <v>20</v>
      </c>
      <c r="B497" s="7">
        <v>2320</v>
      </c>
      <c r="C497" s="7"/>
      <c r="D497" s="7"/>
      <c r="E497" s="7"/>
      <c r="F497" s="7"/>
    </row>
    <row r="498" spans="1:6" x14ac:dyDescent="0.35">
      <c r="A498" s="14" t="s">
        <v>20</v>
      </c>
      <c r="B498" s="7">
        <v>81</v>
      </c>
      <c r="C498" s="7"/>
      <c r="D498" s="7"/>
      <c r="E498" s="7"/>
      <c r="F498" s="7"/>
    </row>
    <row r="499" spans="1:6" x14ac:dyDescent="0.35">
      <c r="A499" s="14" t="s">
        <v>20</v>
      </c>
      <c r="B499" s="7">
        <v>1887</v>
      </c>
      <c r="C499" s="7"/>
      <c r="D499" s="7"/>
      <c r="E499" s="7"/>
      <c r="F499" s="7"/>
    </row>
    <row r="500" spans="1:6" x14ac:dyDescent="0.35">
      <c r="A500" s="14" t="s">
        <v>20</v>
      </c>
      <c r="B500" s="7">
        <v>4358</v>
      </c>
      <c r="C500" s="7"/>
      <c r="D500" s="7"/>
      <c r="E500" s="7"/>
      <c r="F500" s="7"/>
    </row>
    <row r="501" spans="1:6" x14ac:dyDescent="0.35">
      <c r="A501" s="14" t="s">
        <v>20</v>
      </c>
      <c r="B501" s="7">
        <v>53</v>
      </c>
      <c r="C501" s="7"/>
      <c r="D501" s="7"/>
      <c r="E501" s="7"/>
      <c r="F501" s="7"/>
    </row>
    <row r="502" spans="1:6" x14ac:dyDescent="0.35">
      <c r="A502" s="14" t="s">
        <v>20</v>
      </c>
      <c r="B502" s="7">
        <v>2414</v>
      </c>
      <c r="C502" s="7"/>
      <c r="D502" s="7"/>
      <c r="E502" s="7"/>
      <c r="F502" s="7"/>
    </row>
    <row r="503" spans="1:6" x14ac:dyDescent="0.35">
      <c r="A503" s="14" t="s">
        <v>20</v>
      </c>
      <c r="B503" s="7">
        <v>80</v>
      </c>
      <c r="C503" s="7"/>
      <c r="D503" s="7"/>
      <c r="E503" s="7"/>
      <c r="F503" s="7"/>
    </row>
    <row r="504" spans="1:6" x14ac:dyDescent="0.35">
      <c r="A504" s="14" t="s">
        <v>20</v>
      </c>
      <c r="B504" s="7">
        <v>193</v>
      </c>
      <c r="C504" s="7"/>
      <c r="D504" s="7"/>
      <c r="E504" s="7"/>
      <c r="F504" s="7"/>
    </row>
    <row r="505" spans="1:6" x14ac:dyDescent="0.35">
      <c r="A505" s="14" t="s">
        <v>20</v>
      </c>
      <c r="B505" s="7">
        <v>52</v>
      </c>
      <c r="C505" s="7"/>
      <c r="D505" s="7"/>
      <c r="E505" s="7"/>
      <c r="F505" s="7"/>
    </row>
    <row r="506" spans="1:6" x14ac:dyDescent="0.35">
      <c r="A506" s="14" t="s">
        <v>20</v>
      </c>
      <c r="B506" s="7">
        <v>290</v>
      </c>
      <c r="C506" s="7"/>
      <c r="D506" s="7"/>
      <c r="E506" s="7"/>
      <c r="F506" s="7"/>
    </row>
    <row r="507" spans="1:6" x14ac:dyDescent="0.35">
      <c r="A507" s="14" t="s">
        <v>20</v>
      </c>
      <c r="B507" s="7">
        <v>122</v>
      </c>
      <c r="C507" s="7"/>
      <c r="D507" s="7"/>
      <c r="E507" s="7"/>
      <c r="F507" s="7"/>
    </row>
    <row r="508" spans="1:6" x14ac:dyDescent="0.35">
      <c r="A508" s="14" t="s">
        <v>20</v>
      </c>
      <c r="B508" s="7">
        <v>1470</v>
      </c>
      <c r="C508" s="7"/>
      <c r="D508" s="7"/>
      <c r="E508" s="7"/>
      <c r="F508" s="7"/>
    </row>
    <row r="509" spans="1:6" x14ac:dyDescent="0.35">
      <c r="A509" s="14" t="s">
        <v>20</v>
      </c>
      <c r="B509" s="7">
        <v>165</v>
      </c>
      <c r="C509" s="7"/>
      <c r="D509" s="7"/>
      <c r="E509" s="7"/>
      <c r="F509" s="7"/>
    </row>
    <row r="510" spans="1:6" x14ac:dyDescent="0.35">
      <c r="A510" s="14" t="s">
        <v>20</v>
      </c>
      <c r="B510" s="7">
        <v>182</v>
      </c>
      <c r="C510" s="7"/>
      <c r="D510" s="7"/>
      <c r="E510" s="7"/>
      <c r="F510" s="7"/>
    </row>
    <row r="511" spans="1:6" x14ac:dyDescent="0.35">
      <c r="A511" s="14" t="s">
        <v>20</v>
      </c>
      <c r="B511" s="7">
        <v>199</v>
      </c>
      <c r="C511" s="7"/>
      <c r="D511" s="7"/>
      <c r="E511" s="7"/>
      <c r="F511" s="7"/>
    </row>
    <row r="512" spans="1:6" x14ac:dyDescent="0.35">
      <c r="A512" s="14" t="s">
        <v>20</v>
      </c>
      <c r="B512" s="7">
        <v>56</v>
      </c>
      <c r="C512" s="7"/>
      <c r="D512" s="7"/>
      <c r="E512" s="7"/>
      <c r="F512" s="7"/>
    </row>
    <row r="513" spans="1:6" x14ac:dyDescent="0.35">
      <c r="A513" s="14" t="s">
        <v>20</v>
      </c>
      <c r="B513" s="7">
        <v>1460</v>
      </c>
      <c r="C513" s="7"/>
      <c r="D513" s="7"/>
      <c r="E513" s="7"/>
      <c r="F513" s="7"/>
    </row>
    <row r="514" spans="1:6" x14ac:dyDescent="0.35">
      <c r="A514" s="14" t="s">
        <v>20</v>
      </c>
      <c r="B514" s="7">
        <v>123</v>
      </c>
      <c r="C514" s="7"/>
      <c r="D514" s="7"/>
      <c r="E514" s="7"/>
      <c r="F514" s="7"/>
    </row>
    <row r="515" spans="1:6" x14ac:dyDescent="0.35">
      <c r="A515" s="14" t="s">
        <v>20</v>
      </c>
      <c r="B515" s="7">
        <v>159</v>
      </c>
      <c r="C515" s="7"/>
      <c r="D515" s="7"/>
      <c r="E515" s="7"/>
      <c r="F515" s="7"/>
    </row>
    <row r="516" spans="1:6" x14ac:dyDescent="0.35">
      <c r="A516" s="14" t="s">
        <v>20</v>
      </c>
      <c r="B516" s="7">
        <v>110</v>
      </c>
      <c r="C516" s="7"/>
      <c r="D516" s="7"/>
      <c r="E516" s="7"/>
      <c r="F516" s="7"/>
    </row>
    <row r="517" spans="1:6" x14ac:dyDescent="0.35">
      <c r="A517" s="14" t="s">
        <v>20</v>
      </c>
      <c r="B517" s="7">
        <v>236</v>
      </c>
      <c r="C517" s="7"/>
      <c r="D517" s="7"/>
      <c r="E517" s="7"/>
      <c r="F517" s="7"/>
    </row>
    <row r="518" spans="1:6" x14ac:dyDescent="0.35">
      <c r="A518" s="14" t="s">
        <v>20</v>
      </c>
      <c r="B518" s="7">
        <v>191</v>
      </c>
      <c r="C518" s="7"/>
      <c r="D518" s="7"/>
      <c r="E518" s="7"/>
      <c r="F518" s="7"/>
    </row>
    <row r="519" spans="1:6" x14ac:dyDescent="0.35">
      <c r="A519" s="14" t="s">
        <v>20</v>
      </c>
      <c r="B519" s="7">
        <v>3934</v>
      </c>
      <c r="C519" s="7"/>
      <c r="D519" s="7"/>
      <c r="E519" s="7"/>
      <c r="F519" s="7"/>
    </row>
    <row r="520" spans="1:6" x14ac:dyDescent="0.35">
      <c r="A520" s="14" t="s">
        <v>20</v>
      </c>
      <c r="B520" s="7">
        <v>80</v>
      </c>
      <c r="C520" s="7"/>
      <c r="D520" s="7"/>
      <c r="E520" s="7"/>
      <c r="F520" s="7"/>
    </row>
    <row r="521" spans="1:6" x14ac:dyDescent="0.35">
      <c r="A521" s="14" t="s">
        <v>20</v>
      </c>
      <c r="B521" s="7">
        <v>462</v>
      </c>
      <c r="C521" s="7"/>
      <c r="D521" s="7"/>
      <c r="E521" s="7"/>
      <c r="F521" s="7"/>
    </row>
    <row r="522" spans="1:6" x14ac:dyDescent="0.35">
      <c r="A522" s="14" t="s">
        <v>20</v>
      </c>
      <c r="B522" s="7">
        <v>179</v>
      </c>
      <c r="C522" s="7"/>
      <c r="D522" s="7"/>
      <c r="E522" s="7"/>
      <c r="F522" s="7"/>
    </row>
    <row r="523" spans="1:6" x14ac:dyDescent="0.35">
      <c r="A523" s="14" t="s">
        <v>20</v>
      </c>
      <c r="B523" s="7">
        <v>1866</v>
      </c>
      <c r="C523" s="7"/>
      <c r="D523" s="7"/>
      <c r="E523" s="7"/>
      <c r="F523" s="7"/>
    </row>
    <row r="524" spans="1:6" x14ac:dyDescent="0.35">
      <c r="A524" s="14" t="s">
        <v>20</v>
      </c>
      <c r="B524" s="7">
        <v>156</v>
      </c>
      <c r="C524" s="7"/>
      <c r="D524" s="7"/>
      <c r="E524" s="7"/>
      <c r="F524" s="7"/>
    </row>
    <row r="525" spans="1:6" x14ac:dyDescent="0.35">
      <c r="A525" s="14" t="s">
        <v>20</v>
      </c>
      <c r="B525" s="7">
        <v>255</v>
      </c>
      <c r="C525" s="7"/>
      <c r="D525" s="7"/>
      <c r="E525" s="7"/>
      <c r="F525" s="7"/>
    </row>
    <row r="526" spans="1:6" x14ac:dyDescent="0.35">
      <c r="A526" s="14" t="s">
        <v>20</v>
      </c>
      <c r="B526" s="7">
        <v>2261</v>
      </c>
      <c r="C526" s="7"/>
      <c r="D526" s="7"/>
      <c r="E526" s="7"/>
      <c r="F526" s="7"/>
    </row>
    <row r="527" spans="1:6" x14ac:dyDescent="0.35">
      <c r="A527" s="14" t="s">
        <v>20</v>
      </c>
      <c r="B527" s="7">
        <v>40</v>
      </c>
      <c r="C527" s="7"/>
      <c r="D527" s="7"/>
      <c r="E527" s="7"/>
      <c r="F527" s="7"/>
    </row>
    <row r="528" spans="1:6" x14ac:dyDescent="0.35">
      <c r="A528" s="14" t="s">
        <v>20</v>
      </c>
      <c r="B528" s="7">
        <v>2289</v>
      </c>
      <c r="C528" s="7"/>
      <c r="D528" s="7"/>
      <c r="E528" s="7"/>
      <c r="F528" s="7"/>
    </row>
    <row r="529" spans="1:6" x14ac:dyDescent="0.35">
      <c r="A529" s="14" t="s">
        <v>20</v>
      </c>
      <c r="B529" s="7">
        <v>65</v>
      </c>
      <c r="C529" s="7"/>
      <c r="D529" s="7"/>
      <c r="E529" s="7"/>
      <c r="F529" s="7"/>
    </row>
    <row r="530" spans="1:6" x14ac:dyDescent="0.35">
      <c r="A530" s="14" t="s">
        <v>20</v>
      </c>
      <c r="B530" s="7">
        <v>3777</v>
      </c>
      <c r="C530" s="7"/>
      <c r="D530" s="7"/>
      <c r="E530" s="7"/>
      <c r="F530" s="7"/>
    </row>
    <row r="531" spans="1:6" x14ac:dyDescent="0.35">
      <c r="A531" s="14" t="s">
        <v>20</v>
      </c>
      <c r="B531" s="7">
        <v>184</v>
      </c>
      <c r="C531" s="7"/>
      <c r="D531" s="7"/>
      <c r="E531" s="7"/>
      <c r="F531" s="7"/>
    </row>
    <row r="532" spans="1:6" x14ac:dyDescent="0.35">
      <c r="A532" s="14" t="s">
        <v>20</v>
      </c>
      <c r="B532" s="7">
        <v>85</v>
      </c>
      <c r="C532" s="7"/>
      <c r="D532" s="7"/>
      <c r="E532" s="7"/>
      <c r="F532" s="7"/>
    </row>
    <row r="533" spans="1:6" x14ac:dyDescent="0.35">
      <c r="A533" s="14" t="s">
        <v>20</v>
      </c>
      <c r="B533" s="7">
        <v>144</v>
      </c>
      <c r="C533" s="7"/>
      <c r="D533" s="7"/>
      <c r="E533" s="7"/>
      <c r="F533" s="7"/>
    </row>
    <row r="534" spans="1:6" x14ac:dyDescent="0.35">
      <c r="A534" s="14" t="s">
        <v>20</v>
      </c>
      <c r="B534" s="7">
        <v>1902</v>
      </c>
      <c r="C534" s="7"/>
      <c r="D534" s="7"/>
      <c r="E534" s="7"/>
      <c r="F534" s="7"/>
    </row>
    <row r="535" spans="1:6" x14ac:dyDescent="0.35">
      <c r="A535" s="14" t="s">
        <v>20</v>
      </c>
      <c r="B535" s="7">
        <v>105</v>
      </c>
      <c r="C535" s="7"/>
      <c r="D535" s="7"/>
      <c r="E535" s="7"/>
      <c r="F535" s="7"/>
    </row>
    <row r="536" spans="1:6" x14ac:dyDescent="0.35">
      <c r="A536" s="14" t="s">
        <v>20</v>
      </c>
      <c r="B536" s="7">
        <v>132</v>
      </c>
      <c r="C536" s="7"/>
      <c r="D536" s="7"/>
      <c r="E536" s="7"/>
      <c r="F536" s="7"/>
    </row>
    <row r="537" spans="1:6" x14ac:dyDescent="0.35">
      <c r="A537" s="14" t="s">
        <v>20</v>
      </c>
      <c r="B537" s="7">
        <v>96</v>
      </c>
      <c r="C537" s="7"/>
      <c r="D537" s="7"/>
      <c r="E537" s="7"/>
      <c r="F537" s="7"/>
    </row>
    <row r="538" spans="1:6" x14ac:dyDescent="0.35">
      <c r="A538" s="14" t="s">
        <v>20</v>
      </c>
      <c r="B538" s="7">
        <v>114</v>
      </c>
      <c r="C538" s="7"/>
      <c r="D538" s="7"/>
      <c r="E538" s="7"/>
      <c r="F538" s="7"/>
    </row>
    <row r="539" spans="1:6" x14ac:dyDescent="0.35">
      <c r="A539" s="14" t="s">
        <v>20</v>
      </c>
      <c r="B539" s="7">
        <v>203</v>
      </c>
      <c r="C539" s="7"/>
      <c r="D539" s="7"/>
      <c r="E539" s="7"/>
      <c r="F539" s="7"/>
    </row>
    <row r="540" spans="1:6" x14ac:dyDescent="0.35">
      <c r="A540" s="14" t="s">
        <v>20</v>
      </c>
      <c r="B540" s="7">
        <v>1559</v>
      </c>
      <c r="C540" s="7"/>
      <c r="D540" s="7"/>
      <c r="E540" s="7"/>
      <c r="F540" s="7"/>
    </row>
    <row r="541" spans="1:6" x14ac:dyDescent="0.35">
      <c r="A541" s="14" t="s">
        <v>20</v>
      </c>
      <c r="B541" s="7">
        <v>1548</v>
      </c>
      <c r="C541" s="7"/>
      <c r="D541" s="7"/>
      <c r="E541" s="7"/>
      <c r="F541" s="7"/>
    </row>
    <row r="542" spans="1:6" x14ac:dyDescent="0.35">
      <c r="A542" s="14" t="s">
        <v>20</v>
      </c>
      <c r="B542" s="7">
        <v>80</v>
      </c>
      <c r="C542" s="7"/>
      <c r="D542" s="7"/>
      <c r="E542" s="7"/>
      <c r="F542" s="7"/>
    </row>
    <row r="543" spans="1:6" x14ac:dyDescent="0.35">
      <c r="A543" s="14" t="s">
        <v>20</v>
      </c>
      <c r="B543" s="7">
        <v>131</v>
      </c>
      <c r="C543" s="7"/>
      <c r="D543" s="7"/>
      <c r="E543" s="7"/>
      <c r="F543" s="7"/>
    </row>
    <row r="544" spans="1:6" x14ac:dyDescent="0.35">
      <c r="A544" s="14" t="s">
        <v>20</v>
      </c>
      <c r="B544" s="7">
        <v>112</v>
      </c>
      <c r="C544" s="7"/>
      <c r="D544" s="7"/>
      <c r="E544" s="7"/>
      <c r="F544" s="7"/>
    </row>
    <row r="545" spans="1:6" x14ac:dyDescent="0.35">
      <c r="A545" s="14" t="s">
        <v>20</v>
      </c>
      <c r="B545" s="7">
        <v>155</v>
      </c>
      <c r="C545" s="7"/>
      <c r="D545" s="7"/>
      <c r="E545" s="7"/>
      <c r="F545" s="7"/>
    </row>
    <row r="546" spans="1:6" x14ac:dyDescent="0.35">
      <c r="A546" s="14" t="s">
        <v>20</v>
      </c>
      <c r="B546" s="7">
        <v>266</v>
      </c>
      <c r="C546" s="7"/>
      <c r="D546" s="7"/>
      <c r="E546" s="7"/>
      <c r="F546" s="7"/>
    </row>
    <row r="547" spans="1:6" x14ac:dyDescent="0.35">
      <c r="A547" s="14" t="s">
        <v>20</v>
      </c>
      <c r="B547" s="7">
        <v>155</v>
      </c>
      <c r="C547" s="7"/>
      <c r="D547" s="7"/>
      <c r="E547" s="7"/>
      <c r="F547" s="7"/>
    </row>
    <row r="548" spans="1:6" x14ac:dyDescent="0.35">
      <c r="A548" s="14" t="s">
        <v>20</v>
      </c>
      <c r="B548" s="7">
        <v>207</v>
      </c>
      <c r="C548" s="7"/>
      <c r="D548" s="7"/>
      <c r="E548" s="7"/>
      <c r="F548" s="7"/>
    </row>
    <row r="549" spans="1:6" x14ac:dyDescent="0.35">
      <c r="A549" s="14" t="s">
        <v>20</v>
      </c>
      <c r="B549" s="7">
        <v>245</v>
      </c>
      <c r="C549" s="7"/>
      <c r="D549" s="7"/>
      <c r="E549" s="7"/>
      <c r="F549" s="7"/>
    </row>
    <row r="550" spans="1:6" x14ac:dyDescent="0.35">
      <c r="A550" s="14" t="s">
        <v>20</v>
      </c>
      <c r="B550" s="7">
        <v>1573</v>
      </c>
      <c r="C550" s="7"/>
      <c r="D550" s="7"/>
      <c r="E550" s="7"/>
      <c r="F550" s="7"/>
    </row>
    <row r="551" spans="1:6" x14ac:dyDescent="0.35">
      <c r="A551" s="14" t="s">
        <v>20</v>
      </c>
      <c r="B551" s="7">
        <v>114</v>
      </c>
      <c r="C551" s="7"/>
      <c r="D551" s="7"/>
      <c r="E551" s="7"/>
      <c r="F551" s="7"/>
    </row>
    <row r="552" spans="1:6" x14ac:dyDescent="0.35">
      <c r="A552" s="14" t="s">
        <v>20</v>
      </c>
      <c r="B552" s="7">
        <v>93</v>
      </c>
      <c r="C552" s="7"/>
      <c r="D552" s="7"/>
      <c r="E552" s="7"/>
      <c r="F552" s="7"/>
    </row>
    <row r="553" spans="1:6" x14ac:dyDescent="0.35">
      <c r="A553" s="14" t="s">
        <v>20</v>
      </c>
      <c r="B553" s="7">
        <v>1681</v>
      </c>
      <c r="C553" s="7"/>
      <c r="D553" s="7"/>
      <c r="E553" s="7"/>
      <c r="F553" s="7"/>
    </row>
    <row r="554" spans="1:6" x14ac:dyDescent="0.35">
      <c r="A554" s="14" t="s">
        <v>20</v>
      </c>
      <c r="B554" s="7">
        <v>32</v>
      </c>
      <c r="C554" s="7"/>
      <c r="D554" s="7"/>
      <c r="E554" s="7"/>
      <c r="F554" s="7"/>
    </row>
    <row r="555" spans="1:6" x14ac:dyDescent="0.35">
      <c r="A555" s="14" t="s">
        <v>20</v>
      </c>
      <c r="B555" s="7">
        <v>135</v>
      </c>
      <c r="C555" s="7"/>
      <c r="D555" s="7"/>
      <c r="E555" s="7"/>
      <c r="F555" s="7"/>
    </row>
    <row r="556" spans="1:6" x14ac:dyDescent="0.35">
      <c r="A556" s="14" t="s">
        <v>20</v>
      </c>
      <c r="B556" s="7">
        <v>140</v>
      </c>
      <c r="C556" s="7"/>
      <c r="D556" s="7"/>
      <c r="E556" s="7"/>
      <c r="F556" s="7"/>
    </row>
    <row r="557" spans="1:6" x14ac:dyDescent="0.35">
      <c r="A557" s="14" t="s">
        <v>20</v>
      </c>
      <c r="B557" s="7">
        <v>92</v>
      </c>
      <c r="C557" s="7"/>
      <c r="D557" s="7"/>
      <c r="E557" s="7"/>
      <c r="F557" s="7"/>
    </row>
    <row r="558" spans="1:6" x14ac:dyDescent="0.35">
      <c r="A558" s="14" t="s">
        <v>20</v>
      </c>
      <c r="B558" s="7">
        <v>1015</v>
      </c>
      <c r="C558" s="7"/>
      <c r="D558" s="7"/>
      <c r="E558" s="7"/>
      <c r="F558" s="7"/>
    </row>
    <row r="559" spans="1:6" x14ac:dyDescent="0.35">
      <c r="A559" s="14" t="s">
        <v>20</v>
      </c>
      <c r="B559" s="7">
        <v>323</v>
      </c>
      <c r="C559" s="7"/>
      <c r="D559" s="7"/>
      <c r="E559" s="7"/>
      <c r="F559" s="7"/>
    </row>
    <row r="560" spans="1:6" x14ac:dyDescent="0.35">
      <c r="A560" s="14" t="s">
        <v>20</v>
      </c>
      <c r="B560" s="7">
        <v>2326</v>
      </c>
      <c r="C560" s="7"/>
      <c r="D560" s="7"/>
      <c r="E560" s="7"/>
      <c r="F560" s="7"/>
    </row>
    <row r="561" spans="1:6" x14ac:dyDescent="0.35">
      <c r="A561" s="14" t="s">
        <v>20</v>
      </c>
      <c r="B561" s="7">
        <v>381</v>
      </c>
      <c r="C561" s="7"/>
      <c r="D561" s="7"/>
      <c r="E561" s="7"/>
      <c r="F561" s="7"/>
    </row>
    <row r="562" spans="1:6" x14ac:dyDescent="0.35">
      <c r="A562" s="14" t="s">
        <v>20</v>
      </c>
      <c r="B562" s="7">
        <v>480</v>
      </c>
      <c r="C562" s="7"/>
      <c r="D562" s="7"/>
      <c r="E562" s="7"/>
      <c r="F562" s="7"/>
    </row>
    <row r="563" spans="1:6" x14ac:dyDescent="0.35">
      <c r="A563" s="14" t="s">
        <v>20</v>
      </c>
      <c r="B563" s="7">
        <v>226</v>
      </c>
      <c r="C563" s="7"/>
      <c r="D563" s="7"/>
      <c r="E563" s="7"/>
      <c r="F563" s="7"/>
    </row>
    <row r="564" spans="1:6" x14ac:dyDescent="0.35">
      <c r="A564" s="14" t="s">
        <v>20</v>
      </c>
      <c r="B564" s="7">
        <v>241</v>
      </c>
      <c r="C564" s="7"/>
      <c r="D564" s="7"/>
      <c r="E564" s="7"/>
      <c r="F564" s="7"/>
    </row>
    <row r="565" spans="1:6" x14ac:dyDescent="0.35">
      <c r="A565" s="14" t="s">
        <v>20</v>
      </c>
      <c r="B565" s="7">
        <v>132</v>
      </c>
      <c r="C565" s="7"/>
      <c r="D565" s="7"/>
      <c r="E565" s="7"/>
      <c r="F565" s="7"/>
    </row>
    <row r="566" spans="1:6" x14ac:dyDescent="0.35">
      <c r="A566" s="14" t="s">
        <v>20</v>
      </c>
      <c r="B566" s="7">
        <v>2043</v>
      </c>
      <c r="C566" s="7"/>
      <c r="D566" s="7"/>
      <c r="E566" s="7"/>
      <c r="F566" s="7"/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Goal Analysis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Neal Labern</cp:lastModifiedBy>
  <dcterms:created xsi:type="dcterms:W3CDTF">2021-09-29T18:52:28Z</dcterms:created>
  <dcterms:modified xsi:type="dcterms:W3CDTF">2024-04-30T19:44:14Z</dcterms:modified>
</cp:coreProperties>
</file>