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aniewski\Box\COVAIL\COVAIL_Rochester23X075F\data_meta\panels\"/>
    </mc:Choice>
  </mc:AlternateContent>
  <xr:revisionPtr revIDLastSave="0" documentId="13_ncr:1_{B25BD63D-A5EB-4E86-B453-C3974751527D}" xr6:coauthVersionLast="47" xr6:coauthVersionMax="47" xr10:uidLastSave="{00000000-0000-0000-0000-000000000000}"/>
  <bookViews>
    <workbookView xWindow="12435" yWindow="1815" windowWidth="39300" windowHeight="18390" activeTab="1" xr2:uid="{482127F5-34CD-4156-8BDC-F4FDF1F6DF61}"/>
  </bookViews>
  <sheets>
    <sheet name="panel_AIM_linked" sheetId="1" r:id="rId1"/>
    <sheet name="panel_AIM_linked_surfac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9" i="2" l="1"/>
  <c r="U38" i="2"/>
  <c r="T39" i="2"/>
  <c r="T38" i="2" s="1"/>
  <c r="T36" i="2" a="1"/>
  <c r="T36" i="2" s="1"/>
  <c r="U36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35" i="2" s="1" a="1"/>
  <c r="V35" i="2" s="1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S23" i="2"/>
  <c r="S21" i="2"/>
  <c r="S34" i="2" l="1"/>
  <c r="R34" i="2"/>
  <c r="T34" i="2" s="1" a="1"/>
  <c r="T34" i="2" s="1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S33" i="2"/>
  <c r="R33" i="2"/>
  <c r="T33" i="2" s="1" a="1"/>
  <c r="T33" i="2" s="1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S32" i="2"/>
  <c r="R32" i="2"/>
  <c r="T32" i="2" s="1" a="1"/>
  <c r="T32" i="2" s="1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S31" i="2"/>
  <c r="R31" i="2"/>
  <c r="T31" i="2" s="1" a="1"/>
  <c r="T31" i="2" s="1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S30" i="2"/>
  <c r="R30" i="2"/>
  <c r="T30" i="2" s="1" a="1"/>
  <c r="T30" i="2" s="1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S29" i="2"/>
  <c r="R29" i="2"/>
  <c r="T29" i="2" s="1" a="1"/>
  <c r="T29" i="2" s="1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S28" i="2"/>
  <c r="R28" i="2"/>
  <c r="T28" i="2" s="1" a="1"/>
  <c r="T28" i="2" s="1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S27" i="2"/>
  <c r="R27" i="2"/>
  <c r="T27" i="2" s="1" a="1"/>
  <c r="T27" i="2" s="1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S26" i="2"/>
  <c r="R26" i="2"/>
  <c r="T26" i="2" s="1" a="1"/>
  <c r="T26" i="2" s="1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S25" i="2"/>
  <c r="R25" i="2"/>
  <c r="T25" i="2" s="1" a="1"/>
  <c r="T25" i="2" s="1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S24" i="2"/>
  <c r="R24" i="2"/>
  <c r="T24" i="2" s="1" a="1"/>
  <c r="T24" i="2" s="1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R23" i="2"/>
  <c r="T23" i="2" s="1" a="1"/>
  <c r="T23" i="2" s="1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S22" i="2"/>
  <c r="R22" i="2"/>
  <c r="T22" i="2" s="1" a="1"/>
  <c r="T22" i="2" s="1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R21" i="2"/>
  <c r="T21" i="2" s="1" a="1"/>
  <c r="T21" i="2" s="1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S20" i="2"/>
  <c r="R20" i="2"/>
  <c r="T20" i="2" s="1" a="1"/>
  <c r="T20" i="2" s="1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S19" i="2"/>
  <c r="R19" i="2"/>
  <c r="T19" i="2" s="1" a="1"/>
  <c r="T19" i="2" s="1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S18" i="2"/>
  <c r="R18" i="2"/>
  <c r="T18" i="2" s="1" a="1"/>
  <c r="T18" i="2" s="1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S17" i="2"/>
  <c r="R17" i="2"/>
  <c r="T17" i="2" s="1" a="1"/>
  <c r="T17" i="2" s="1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S16" i="2"/>
  <c r="R16" i="2"/>
  <c r="T16" i="2" s="1" a="1"/>
  <c r="T16" i="2" s="1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S15" i="2"/>
  <c r="R15" i="2"/>
  <c r="T15" i="2" s="1" a="1"/>
  <c r="T15" i="2" s="1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S14" i="2"/>
  <c r="R14" i="2"/>
  <c r="T14" i="2" s="1" a="1"/>
  <c r="T14" i="2" s="1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S13" i="2"/>
  <c r="R13" i="2"/>
  <c r="T13" i="2" s="1" a="1"/>
  <c r="T13" i="2" s="1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S12" i="2"/>
  <c r="R12" i="2"/>
  <c r="T12" i="2" s="1" a="1"/>
  <c r="T12" i="2" s="1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S11" i="2"/>
  <c r="R11" i="2"/>
  <c r="T11" i="2" s="1" a="1"/>
  <c r="T11" i="2" s="1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S10" i="2"/>
  <c r="R10" i="2"/>
  <c r="T10" i="2" s="1" a="1"/>
  <c r="T10" i="2" s="1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S9" i="2"/>
  <c r="R9" i="2"/>
  <c r="T9" i="2" s="1" a="1"/>
  <c r="T9" i="2" s="1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S8" i="2"/>
  <c r="R8" i="2"/>
  <c r="T8" i="2" s="1" a="1"/>
  <c r="T8" i="2" s="1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S7" i="2"/>
  <c r="R7" i="2"/>
  <c r="T7" i="2" s="1" a="1"/>
  <c r="T7" i="2" s="1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S6" i="2"/>
  <c r="R6" i="2"/>
  <c r="T6" i="2" s="1" a="1"/>
  <c r="T6" i="2" s="1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S5" i="2"/>
  <c r="R5" i="2"/>
  <c r="T5" i="2" s="1" a="1"/>
  <c r="T5" i="2" s="1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S4" i="2"/>
  <c r="R4" i="2"/>
  <c r="T4" i="2" s="1" a="1"/>
  <c r="T4" i="2" s="1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S3" i="2"/>
  <c r="R3" i="2"/>
  <c r="T3" i="2" s="1" a="1"/>
  <c r="T3" i="2" s="1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S2" i="2"/>
  <c r="R2" i="2"/>
  <c r="T2" i="2" s="1" a="1"/>
  <c r="T2" i="2" s="1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T35" i="2" l="1"/>
  <c r="A33" i="1" l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<sst xmlns="http://schemas.openxmlformats.org/spreadsheetml/2006/main" count="42" uniqueCount="23">
  <si>
    <t>detector.order</t>
  </si>
  <si>
    <t>laser</t>
  </si>
  <si>
    <t>excitation</t>
  </si>
  <si>
    <t>emission</t>
  </si>
  <si>
    <t>detector.peak</t>
  </si>
  <si>
    <t>marker</t>
  </si>
  <si>
    <t>marker.alias</t>
  </si>
  <si>
    <t>fluor</t>
  </si>
  <si>
    <t>fluor.alias</t>
  </si>
  <si>
    <t>parameter</t>
  </si>
  <si>
    <t>panel.designation</t>
  </si>
  <si>
    <t>clone</t>
  </si>
  <si>
    <t>vendor</t>
  </si>
  <si>
    <t>platform</t>
  </si>
  <si>
    <t>catalog</t>
  </si>
  <si>
    <t>lot</t>
  </si>
  <si>
    <t>concentration</t>
  </si>
  <si>
    <t>titration</t>
  </si>
  <si>
    <t>location</t>
  </si>
  <si>
    <t>volume.mix.uL</t>
  </si>
  <si>
    <t>volume.mix.note</t>
  </si>
  <si>
    <t>tests</t>
  </si>
  <si>
    <t>is.visible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</si>
</sst>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laniewski\Box\COVAIL\COVAIL_Rochester23X075F\data_meta\panels\panels_COVAIL.xlsx" TargetMode="External"/><Relationship Id="rId1" Type="http://schemas.openxmlformats.org/officeDocument/2006/relationships/externalLinkPath" Target="panels_COV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nel_master"/>
    </sheetNames>
    <sheetDataSet>
      <sheetData sheetId="0">
        <row r="3">
          <cell r="A3">
            <v>2</v>
          </cell>
          <cell r="B3" t="str">
            <v>UV</v>
          </cell>
          <cell r="C3" t="str">
            <v>355</v>
          </cell>
          <cell r="D3">
            <v>395</v>
          </cell>
          <cell r="E3" t="str">
            <v>UV2</v>
          </cell>
          <cell r="F3" t="str">
            <v>CD45RA</v>
          </cell>
          <cell r="G3" t="str">
            <v/>
          </cell>
          <cell r="H3" t="str">
            <v>BUV395</v>
          </cell>
          <cell r="I3" t="str">
            <v>BUV395</v>
          </cell>
          <cell r="J3" t="str">
            <v>CD45RA_BUV395</v>
          </cell>
          <cell r="K3" t="str">
            <v>conserved</v>
          </cell>
          <cell r="L3" t="str">
            <v>5H9</v>
          </cell>
          <cell r="M3" t="str">
            <v>BD</v>
          </cell>
          <cell r="N3" t="str">
            <v>Horizon</v>
          </cell>
          <cell r="O3">
            <v>569489</v>
          </cell>
          <cell r="P3">
            <v>3313308</v>
          </cell>
          <cell r="Q3" t="str">
            <v>50 ug; 250 uL; 200 ug/mL</v>
          </cell>
          <cell r="R3">
            <v>2</v>
          </cell>
          <cell r="S3" t="str">
            <v>surface</v>
          </cell>
        </row>
        <row r="8">
          <cell r="A8">
            <v>7</v>
          </cell>
          <cell r="B8" t="str">
            <v>UV</v>
          </cell>
          <cell r="C8" t="str">
            <v>355</v>
          </cell>
          <cell r="D8">
            <v>500</v>
          </cell>
          <cell r="E8" t="str">
            <v>UV7</v>
          </cell>
          <cell r="F8" t="str">
            <v>CD45RO</v>
          </cell>
          <cell r="G8" t="str">
            <v/>
          </cell>
          <cell r="H8" t="str">
            <v>BUV496</v>
          </cell>
          <cell r="I8" t="str">
            <v>BUV496</v>
          </cell>
          <cell r="J8" t="str">
            <v>CD45RO_BUV496</v>
          </cell>
          <cell r="K8" t="str">
            <v>conserved</v>
          </cell>
          <cell r="L8" t="str">
            <v>UCHL1</v>
          </cell>
          <cell r="M8" t="str">
            <v>BD</v>
          </cell>
          <cell r="N8" t="str">
            <v>OptiBuild</v>
          </cell>
          <cell r="O8">
            <v>749888</v>
          </cell>
          <cell r="P8">
            <v>4229926</v>
          </cell>
          <cell r="Q8" t="str">
            <v>50 ug; 250 uL; 200 ug/mL</v>
          </cell>
          <cell r="R8">
            <v>1</v>
          </cell>
          <cell r="S8" t="str">
            <v>surface</v>
          </cell>
        </row>
        <row r="10">
          <cell r="A10">
            <v>9</v>
          </cell>
          <cell r="B10" t="str">
            <v>UV</v>
          </cell>
          <cell r="C10" t="str">
            <v>355</v>
          </cell>
          <cell r="D10">
            <v>570</v>
          </cell>
          <cell r="E10" t="str">
            <v>UV9</v>
          </cell>
          <cell r="F10" t="str">
            <v>TCRgd</v>
          </cell>
          <cell r="G10" t="str">
            <v/>
          </cell>
          <cell r="H10" t="str">
            <v>BUV563</v>
          </cell>
          <cell r="I10" t="str">
            <v>BUV563</v>
          </cell>
          <cell r="J10" t="str">
            <v>TCRgd_BUV563</v>
          </cell>
          <cell r="K10" t="str">
            <v>conserved</v>
          </cell>
          <cell r="L10" t="str">
            <v>11F2</v>
          </cell>
          <cell r="M10" t="str">
            <v>BD</v>
          </cell>
          <cell r="N10" t="str">
            <v>OptiBuild</v>
          </cell>
          <cell r="O10">
            <v>748534</v>
          </cell>
          <cell r="P10">
            <v>4229925</v>
          </cell>
          <cell r="Q10" t="str">
            <v>50 ug; 250 uL; 200 ug/mL</v>
          </cell>
          <cell r="R10">
            <v>1.5</v>
          </cell>
          <cell r="S10" t="str">
            <v>surface</v>
          </cell>
        </row>
        <row r="11">
          <cell r="A11">
            <v>10</v>
          </cell>
          <cell r="B11" t="str">
            <v>UV</v>
          </cell>
          <cell r="C11" t="str">
            <v>355</v>
          </cell>
          <cell r="D11">
            <v>600</v>
          </cell>
          <cell r="E11" t="str">
            <v>UV10</v>
          </cell>
          <cell r="F11" t="str">
            <v>CD45BC1</v>
          </cell>
          <cell r="G11" t="str">
            <v/>
          </cell>
          <cell r="H11" t="str">
            <v>SBUV605</v>
          </cell>
          <cell r="I11" t="str">
            <v>SBUV605</v>
          </cell>
          <cell r="J11" t="str">
            <v>CD45BC1_SBUV605</v>
          </cell>
          <cell r="K11" t="str">
            <v>barcode</v>
          </cell>
          <cell r="L11" t="str">
            <v>F10-89-4</v>
          </cell>
          <cell r="M11" t="str">
            <v>Bio-Rad</v>
          </cell>
          <cell r="O11" t="str">
            <v>MCA87SBUV605</v>
          </cell>
          <cell r="P11">
            <v>100006781</v>
          </cell>
          <cell r="Q11" t="str">
            <v>100 TESTS/0.5 mL</v>
          </cell>
          <cell r="R11">
            <v>0.5</v>
          </cell>
          <cell r="S11" t="str">
            <v>surface-barcode</v>
          </cell>
        </row>
        <row r="15">
          <cell r="A15">
            <v>14</v>
          </cell>
          <cell r="B15" t="str">
            <v>UV</v>
          </cell>
          <cell r="C15" t="str">
            <v>355</v>
          </cell>
          <cell r="D15">
            <v>750</v>
          </cell>
          <cell r="E15" t="str">
            <v>UV14</v>
          </cell>
          <cell r="F15" t="str">
            <v>CD154</v>
          </cell>
          <cell r="G15" t="str">
            <v>CD40L</v>
          </cell>
          <cell r="H15" t="str">
            <v>BUV737</v>
          </cell>
          <cell r="I15" t="str">
            <v>BUV737</v>
          </cell>
          <cell r="J15" t="str">
            <v>CD154_BUV737</v>
          </cell>
          <cell r="K15" t="str">
            <v>AIM</v>
          </cell>
          <cell r="L15" t="str">
            <v>24-31</v>
          </cell>
          <cell r="M15" t="str">
            <v>BD</v>
          </cell>
          <cell r="N15" t="str">
            <v>OptiBuild</v>
          </cell>
          <cell r="O15">
            <v>752856</v>
          </cell>
          <cell r="P15">
            <v>4229927</v>
          </cell>
          <cell r="Q15" t="str">
            <v>50 ug; 250 uL; 200 ug/mL</v>
          </cell>
          <cell r="R15">
            <v>1</v>
          </cell>
          <cell r="S15" t="str">
            <v>surface</v>
          </cell>
        </row>
        <row r="18">
          <cell r="A18">
            <v>16</v>
          </cell>
          <cell r="B18" t="str">
            <v>UV</v>
          </cell>
          <cell r="C18" t="str">
            <v>355</v>
          </cell>
          <cell r="D18">
            <v>800</v>
          </cell>
          <cell r="E18" t="str">
            <v>UV16</v>
          </cell>
          <cell r="F18" t="str">
            <v>CD8</v>
          </cell>
          <cell r="G18" t="str">
            <v/>
          </cell>
          <cell r="H18" t="str">
            <v>BUV805</v>
          </cell>
          <cell r="I18" t="str">
            <v>BUV805</v>
          </cell>
          <cell r="J18" t="str">
            <v>CD8_BUV805</v>
          </cell>
          <cell r="K18" t="str">
            <v>conserved</v>
          </cell>
          <cell r="L18" t="str">
            <v>RPA-T8</v>
          </cell>
          <cell r="M18" t="str">
            <v>BD</v>
          </cell>
          <cell r="N18" t="str">
            <v>Horizon</v>
          </cell>
          <cell r="O18">
            <v>568334</v>
          </cell>
          <cell r="P18">
            <v>4235549</v>
          </cell>
          <cell r="Q18" t="str">
            <v>50 ug; 250 uL; 200 ug/mL</v>
          </cell>
          <cell r="R18">
            <v>0.5</v>
          </cell>
          <cell r="S18" t="str">
            <v>surface</v>
          </cell>
        </row>
        <row r="19">
          <cell r="A19">
            <v>17</v>
          </cell>
          <cell r="B19" t="str">
            <v>V</v>
          </cell>
          <cell r="C19" t="str">
            <v>405</v>
          </cell>
          <cell r="D19">
            <v>420</v>
          </cell>
          <cell r="E19" t="str">
            <v>V1</v>
          </cell>
          <cell r="F19" t="str">
            <v>CD197</v>
          </cell>
          <cell r="G19" t="str">
            <v>CCR7</v>
          </cell>
          <cell r="H19" t="str">
            <v>BV421</v>
          </cell>
          <cell r="I19" t="str">
            <v>BV421</v>
          </cell>
          <cell r="J19" t="str">
            <v>CD197_BV421</v>
          </cell>
          <cell r="K19" t="str">
            <v>conserved</v>
          </cell>
          <cell r="L19" t="str">
            <v>G043H7</v>
          </cell>
          <cell r="M19" t="str">
            <v>BioLegend</v>
          </cell>
          <cell r="O19">
            <v>353208</v>
          </cell>
          <cell r="P19" t="str">
            <v>B419079</v>
          </cell>
          <cell r="Q19" t="str">
            <v>70 ug; 500 uL; 140 ug/mL</v>
          </cell>
          <cell r="R19">
            <v>1.5</v>
          </cell>
          <cell r="S19" t="str">
            <v>surface</v>
          </cell>
        </row>
        <row r="21">
          <cell r="A21">
            <v>19</v>
          </cell>
          <cell r="B21" t="str">
            <v>V</v>
          </cell>
          <cell r="C21" t="str">
            <v>405</v>
          </cell>
          <cell r="D21">
            <v>450</v>
          </cell>
          <cell r="E21" t="str">
            <v>V3</v>
          </cell>
          <cell r="F21" t="str">
            <v>CD45BC2</v>
          </cell>
          <cell r="G21" t="str">
            <v/>
          </cell>
          <cell r="H21" t="str">
            <v>PacificBlue</v>
          </cell>
          <cell r="I21" t="str">
            <v>Pacific Blue</v>
          </cell>
          <cell r="J21" t="str">
            <v>CD45BC2_PacificBlue</v>
          </cell>
          <cell r="K21" t="str">
            <v>barcode</v>
          </cell>
          <cell r="L21" t="str">
            <v>HI30</v>
          </cell>
          <cell r="M21" t="str">
            <v>BioLegend</v>
          </cell>
          <cell r="O21">
            <v>304029</v>
          </cell>
          <cell r="P21" t="str">
            <v>B416226</v>
          </cell>
          <cell r="Q21" t="str">
            <v>200 ug; 500 uL; 400 ug/mL</v>
          </cell>
          <cell r="R21" t="str">
            <v>1:1500</v>
          </cell>
          <cell r="S21" t="str">
            <v>surface-barcode</v>
          </cell>
        </row>
        <row r="23">
          <cell r="A23">
            <v>21</v>
          </cell>
          <cell r="B23" t="str">
            <v>V</v>
          </cell>
          <cell r="C23" t="str">
            <v>405</v>
          </cell>
          <cell r="D23">
            <v>500</v>
          </cell>
          <cell r="E23" t="str">
            <v>V5</v>
          </cell>
          <cell r="F23" t="str">
            <v>CD45BC3</v>
          </cell>
          <cell r="G23" t="str">
            <v/>
          </cell>
          <cell r="H23" t="str">
            <v>SBV475</v>
          </cell>
          <cell r="I23" t="str">
            <v>SBV475</v>
          </cell>
          <cell r="J23" t="str">
            <v>CD45BC3_SBV475</v>
          </cell>
          <cell r="K23" t="str">
            <v>barcode</v>
          </cell>
          <cell r="L23" t="str">
            <v>F10-89-4</v>
          </cell>
          <cell r="M23" t="str">
            <v>Bio-Rad</v>
          </cell>
          <cell r="O23" t="str">
            <v>MCA87SBV475</v>
          </cell>
          <cell r="P23">
            <v>100005836</v>
          </cell>
          <cell r="Q23" t="str">
            <v>100 TESTS/0.5 mL</v>
          </cell>
          <cell r="R23">
            <v>0.5</v>
          </cell>
          <cell r="S23" t="str">
            <v>surface-barcode</v>
          </cell>
        </row>
        <row r="28">
          <cell r="A28">
            <v>26</v>
          </cell>
          <cell r="B28" t="str">
            <v>V</v>
          </cell>
          <cell r="C28" t="str">
            <v>405</v>
          </cell>
          <cell r="D28">
            <v>600</v>
          </cell>
          <cell r="E28" t="str">
            <v>V10</v>
          </cell>
          <cell r="F28" t="str">
            <v>CD57</v>
          </cell>
          <cell r="G28" t="str">
            <v/>
          </cell>
          <cell r="H28" t="str">
            <v>BV605</v>
          </cell>
          <cell r="I28" t="str">
            <v>BV605</v>
          </cell>
          <cell r="J28" t="str">
            <v>CD57_BV605</v>
          </cell>
          <cell r="K28" t="str">
            <v>conserved</v>
          </cell>
          <cell r="L28" t="str">
            <v>QA17A04</v>
          </cell>
          <cell r="M28" t="str">
            <v>BioLegend</v>
          </cell>
          <cell r="O28">
            <v>393304</v>
          </cell>
          <cell r="P28" t="str">
            <v>B401784</v>
          </cell>
          <cell r="Q28" t="str">
            <v>25 ug; 500 uL; 50 ug/mL</v>
          </cell>
          <cell r="R28">
            <v>0.5</v>
          </cell>
          <cell r="S28" t="str">
            <v>surface</v>
          </cell>
        </row>
        <row r="29">
          <cell r="A29">
            <v>27</v>
          </cell>
          <cell r="B29" t="str">
            <v>V</v>
          </cell>
          <cell r="C29" t="str">
            <v>405</v>
          </cell>
          <cell r="D29">
            <v>660</v>
          </cell>
          <cell r="E29" t="str">
            <v>V11</v>
          </cell>
          <cell r="F29" t="str">
            <v>CD193</v>
          </cell>
          <cell r="G29" t="str">
            <v>CCR3</v>
          </cell>
          <cell r="H29" t="str">
            <v>BV650</v>
          </cell>
          <cell r="I29" t="str">
            <v>BV650</v>
          </cell>
          <cell r="J29" t="str">
            <v>CD193_BV650</v>
          </cell>
          <cell r="K29" t="str">
            <v>conserved</v>
          </cell>
          <cell r="L29" t="str">
            <v>5E8</v>
          </cell>
          <cell r="M29" t="str">
            <v>BD</v>
          </cell>
          <cell r="N29" t="str">
            <v>OptiBuild</v>
          </cell>
          <cell r="O29">
            <v>743060</v>
          </cell>
          <cell r="P29">
            <v>4229924</v>
          </cell>
          <cell r="Q29" t="str">
            <v>50 ug; 250 uL; 200 ug/mL</v>
          </cell>
          <cell r="R29">
            <v>1</v>
          </cell>
          <cell r="S29" t="str">
            <v>surface</v>
          </cell>
        </row>
        <row r="31">
          <cell r="A31">
            <v>29</v>
          </cell>
          <cell r="B31" t="str">
            <v>V</v>
          </cell>
          <cell r="C31" t="str">
            <v>405</v>
          </cell>
          <cell r="D31">
            <v>700</v>
          </cell>
          <cell r="E31" t="str">
            <v>V13</v>
          </cell>
          <cell r="F31" t="str">
            <v>CD45BC4</v>
          </cell>
          <cell r="G31" t="str">
            <v/>
          </cell>
          <cell r="H31" t="str">
            <v>BV711</v>
          </cell>
          <cell r="I31" t="str">
            <v>BV711</v>
          </cell>
          <cell r="J31" t="str">
            <v>CD45BC4_BV711</v>
          </cell>
          <cell r="K31" t="str">
            <v>barcode</v>
          </cell>
          <cell r="L31" t="str">
            <v>HI30</v>
          </cell>
          <cell r="M31" t="str">
            <v>BioLegend</v>
          </cell>
          <cell r="O31">
            <v>304050</v>
          </cell>
          <cell r="P31" t="str">
            <v>B396110</v>
          </cell>
          <cell r="Q31" t="str">
            <v>25 ug; 500 uL; 50 ug/mL</v>
          </cell>
          <cell r="R31">
            <v>0.25</v>
          </cell>
          <cell r="S31" t="str">
            <v>surface-barcode</v>
          </cell>
        </row>
        <row r="32">
          <cell r="A32">
            <v>30</v>
          </cell>
          <cell r="B32" t="str">
            <v>V</v>
          </cell>
          <cell r="C32" t="str">
            <v>405</v>
          </cell>
          <cell r="D32">
            <v>750</v>
          </cell>
          <cell r="E32" t="str">
            <v>V14</v>
          </cell>
          <cell r="F32" t="str">
            <v>CD127</v>
          </cell>
          <cell r="G32" t="str">
            <v>IL-7Ra</v>
          </cell>
          <cell r="H32" t="str">
            <v>BV750</v>
          </cell>
          <cell r="I32" t="str">
            <v>BV750</v>
          </cell>
          <cell r="J32" t="str">
            <v>CD127_BV750</v>
          </cell>
          <cell r="K32" t="str">
            <v>conserved</v>
          </cell>
          <cell r="L32" t="str">
            <v>A019D5</v>
          </cell>
          <cell r="M32" t="str">
            <v>BioLegend</v>
          </cell>
          <cell r="O32">
            <v>351370</v>
          </cell>
          <cell r="P32" t="str">
            <v>B412410</v>
          </cell>
          <cell r="Q32" t="str">
            <v>50 ug; 500 uL; 100 ug/mL</v>
          </cell>
          <cell r="R32">
            <v>1.5</v>
          </cell>
          <cell r="S32" t="str">
            <v>surface</v>
          </cell>
        </row>
        <row r="33">
          <cell r="A33">
            <v>31</v>
          </cell>
          <cell r="B33" t="str">
            <v>V</v>
          </cell>
          <cell r="C33" t="str">
            <v>405</v>
          </cell>
          <cell r="D33">
            <v>780</v>
          </cell>
          <cell r="E33" t="str">
            <v>V15</v>
          </cell>
          <cell r="F33" t="str">
            <v>CD56</v>
          </cell>
          <cell r="G33" t="str">
            <v/>
          </cell>
          <cell r="H33" t="str">
            <v>BV785</v>
          </cell>
          <cell r="I33" t="str">
            <v>BV785</v>
          </cell>
          <cell r="J33" t="str">
            <v>CD56_BV785</v>
          </cell>
          <cell r="K33" t="str">
            <v>conserved</v>
          </cell>
          <cell r="L33" t="str">
            <v>5.1H11</v>
          </cell>
          <cell r="R33">
            <v>0.5</v>
          </cell>
          <cell r="S33" t="str">
            <v>surface</v>
          </cell>
        </row>
        <row r="36">
          <cell r="A36">
            <v>34</v>
          </cell>
          <cell r="B36" t="str">
            <v>B</v>
          </cell>
          <cell r="C36" t="str">
            <v>488</v>
          </cell>
          <cell r="D36">
            <v>520</v>
          </cell>
          <cell r="E36" t="str">
            <v>B2</v>
          </cell>
          <cell r="F36" t="str">
            <v>CD199</v>
          </cell>
          <cell r="G36" t="str">
            <v>CCR9</v>
          </cell>
          <cell r="H36" t="str">
            <v>KIRAVIABlue520</v>
          </cell>
          <cell r="I36" t="str">
            <v>KIRAVIA Blue 520</v>
          </cell>
          <cell r="J36" t="str">
            <v>CD199_KIRAVIABlue520</v>
          </cell>
          <cell r="K36" t="str">
            <v>conserved</v>
          </cell>
          <cell r="L36" t="str">
            <v>L053E8</v>
          </cell>
          <cell r="R36">
            <v>1.5</v>
          </cell>
          <cell r="S36" t="str">
            <v>surface</v>
          </cell>
        </row>
        <row r="37">
          <cell r="A37">
            <v>35</v>
          </cell>
          <cell r="B37" t="str">
            <v>B</v>
          </cell>
          <cell r="C37" t="str">
            <v>488</v>
          </cell>
          <cell r="D37">
            <v>550</v>
          </cell>
          <cell r="E37" t="str">
            <v>B3</v>
          </cell>
          <cell r="F37" t="str">
            <v>CD49a</v>
          </cell>
          <cell r="G37" t="str">
            <v/>
          </cell>
          <cell r="H37" t="str">
            <v>RB545</v>
          </cell>
          <cell r="I37" t="str">
            <v>RB545</v>
          </cell>
          <cell r="J37" t="str">
            <v>CD49a_RB545</v>
          </cell>
          <cell r="K37" t="str">
            <v>conserved</v>
          </cell>
          <cell r="L37" t="str">
            <v>SR84</v>
          </cell>
          <cell r="R37">
            <v>0.5</v>
          </cell>
          <cell r="S37" t="str">
            <v>surface</v>
          </cell>
        </row>
        <row r="40">
          <cell r="A40">
            <v>38</v>
          </cell>
          <cell r="B40" t="str">
            <v>B</v>
          </cell>
          <cell r="C40">
            <v>488</v>
          </cell>
          <cell r="D40">
            <v>613</v>
          </cell>
          <cell r="E40" t="str">
            <v>B6</v>
          </cell>
          <cell r="F40" t="str">
            <v>CD25</v>
          </cell>
          <cell r="G40" t="str">
            <v/>
          </cell>
          <cell r="H40" t="str">
            <v>RB613</v>
          </cell>
          <cell r="I40" t="str">
            <v>RB613</v>
          </cell>
          <cell r="J40" t="str">
            <v>CD25_RB613</v>
          </cell>
          <cell r="K40" t="str">
            <v>AIM</v>
          </cell>
          <cell r="L40" t="str">
            <v>2A3</v>
          </cell>
          <cell r="M40" t="str">
            <v>BD</v>
          </cell>
          <cell r="N40" t="str">
            <v>Horizon</v>
          </cell>
          <cell r="O40">
            <v>571097</v>
          </cell>
          <cell r="P40">
            <v>4332483</v>
          </cell>
          <cell r="Q40" t="str">
            <v>12.5 ug; 500 uL; 25 ug/mL</v>
          </cell>
          <cell r="R40">
            <v>1</v>
          </cell>
          <cell r="S40" t="str">
            <v>surface</v>
          </cell>
        </row>
        <row r="43">
          <cell r="A43">
            <v>40</v>
          </cell>
          <cell r="B43" t="str">
            <v>B</v>
          </cell>
          <cell r="C43" t="str">
            <v>488</v>
          </cell>
          <cell r="D43">
            <v>680</v>
          </cell>
          <cell r="E43" t="str">
            <v>B8</v>
          </cell>
          <cell r="F43" t="str">
            <v>CD45BC5</v>
          </cell>
          <cell r="H43" t="str">
            <v>PerCP</v>
          </cell>
          <cell r="I43" t="str">
            <v>PerCP</v>
          </cell>
          <cell r="J43" t="str">
            <v>CD45BC5_PerCP</v>
          </cell>
          <cell r="K43" t="str">
            <v>barcode</v>
          </cell>
          <cell r="L43" t="str">
            <v>HI30</v>
          </cell>
          <cell r="M43" t="str">
            <v>BioLegend</v>
          </cell>
          <cell r="O43">
            <v>304026</v>
          </cell>
          <cell r="P43" t="str">
            <v>B402465</v>
          </cell>
          <cell r="Q43" t="str">
            <v>100 ug; 500 uL; 200 ug/mL</v>
          </cell>
          <cell r="R43">
            <v>0.25</v>
          </cell>
          <cell r="S43" t="str">
            <v>surface-barcode</v>
          </cell>
        </row>
        <row r="45">
          <cell r="A45">
            <v>42</v>
          </cell>
          <cell r="B45" t="str">
            <v>B</v>
          </cell>
          <cell r="C45" t="str">
            <v>488</v>
          </cell>
          <cell r="D45">
            <v>700</v>
          </cell>
          <cell r="E45" t="str">
            <v>B10</v>
          </cell>
          <cell r="F45" t="str">
            <v>CD95</v>
          </cell>
          <cell r="G45" t="str">
            <v>FAS</v>
          </cell>
          <cell r="H45" t="str">
            <v>PerCPeFluor710</v>
          </cell>
          <cell r="I45" t="str">
            <v>PerCP-eFluor 710</v>
          </cell>
          <cell r="J45" t="str">
            <v>CD95_PerCPeFluor710</v>
          </cell>
          <cell r="K45" t="str">
            <v>conserved</v>
          </cell>
          <cell r="L45" t="str">
            <v>DX2</v>
          </cell>
          <cell r="R45">
            <v>1.5</v>
          </cell>
          <cell r="S45" t="str">
            <v>surface</v>
          </cell>
        </row>
        <row r="47">
          <cell r="A47">
            <v>44</v>
          </cell>
          <cell r="B47" t="str">
            <v>B</v>
          </cell>
          <cell r="C47" t="str">
            <v>488</v>
          </cell>
          <cell r="D47">
            <v>750</v>
          </cell>
          <cell r="E47" t="str">
            <v>B12</v>
          </cell>
          <cell r="F47" t="str">
            <v>CD3</v>
          </cell>
          <cell r="H47" t="str">
            <v>RB744</v>
          </cell>
          <cell r="I47" t="str">
            <v>RB744</v>
          </cell>
          <cell r="J47" t="str">
            <v>CD3_RB744</v>
          </cell>
          <cell r="K47" t="str">
            <v>conserved</v>
          </cell>
          <cell r="L47" t="str">
            <v>UCHT1</v>
          </cell>
          <cell r="M47" t="str">
            <v>BD</v>
          </cell>
          <cell r="O47">
            <v>570470</v>
          </cell>
          <cell r="R47">
            <v>0.5</v>
          </cell>
          <cell r="S47" t="str">
            <v>intracellular (CYTOKINE)/surface (AIM)</v>
          </cell>
        </row>
        <row r="49">
          <cell r="A49">
            <v>46</v>
          </cell>
          <cell r="B49" t="str">
            <v>B</v>
          </cell>
          <cell r="C49" t="str">
            <v>488</v>
          </cell>
          <cell r="D49">
            <v>800</v>
          </cell>
          <cell r="E49" t="str">
            <v>B14</v>
          </cell>
          <cell r="F49" t="str">
            <v>CD4</v>
          </cell>
          <cell r="G49" t="str">
            <v/>
          </cell>
          <cell r="H49" t="str">
            <v>PerCPFire806</v>
          </cell>
          <cell r="I49" t="str">
            <v>PerCP-Fire 806</v>
          </cell>
          <cell r="J49" t="str">
            <v>CD4_PerCPFire806</v>
          </cell>
          <cell r="K49" t="str">
            <v>conserved</v>
          </cell>
          <cell r="L49" t="str">
            <v>SK3</v>
          </cell>
          <cell r="M49" t="str">
            <v>Biolegend</v>
          </cell>
          <cell r="O49">
            <v>344694</v>
          </cell>
          <cell r="R49">
            <v>0.5</v>
          </cell>
          <cell r="S49" t="str">
            <v>surface</v>
          </cell>
        </row>
        <row r="50">
          <cell r="A50">
            <v>46</v>
          </cell>
          <cell r="B50" t="str">
            <v>B</v>
          </cell>
          <cell r="C50" t="str">
            <v>488</v>
          </cell>
          <cell r="D50">
            <v>800</v>
          </cell>
          <cell r="E50" t="str">
            <v>B14</v>
          </cell>
          <cell r="F50" t="str">
            <v>CD69</v>
          </cell>
          <cell r="G50" t="str">
            <v/>
          </cell>
          <cell r="H50" t="str">
            <v>RB780</v>
          </cell>
          <cell r="I50" t="str">
            <v>RB780</v>
          </cell>
          <cell r="J50" t="str">
            <v>CD69_RB780</v>
          </cell>
          <cell r="K50" t="str">
            <v>conserved</v>
          </cell>
          <cell r="L50" t="str">
            <v>FN50</v>
          </cell>
          <cell r="R50">
            <v>0.5</v>
          </cell>
          <cell r="S50" t="str">
            <v>intracellular (CYTOKINE)/surface (AIM)</v>
          </cell>
        </row>
        <row r="51">
          <cell r="A51">
            <v>47</v>
          </cell>
          <cell r="B51" t="str">
            <v>YG</v>
          </cell>
          <cell r="C51" t="str">
            <v>561</v>
          </cell>
          <cell r="D51">
            <v>570</v>
          </cell>
          <cell r="E51" t="str">
            <v>YG1</v>
          </cell>
          <cell r="F51" t="str">
            <v>CD134</v>
          </cell>
          <cell r="G51" t="str">
            <v>OX40</v>
          </cell>
          <cell r="H51" t="str">
            <v>PE</v>
          </cell>
          <cell r="I51" t="str">
            <v>PE</v>
          </cell>
          <cell r="J51" t="str">
            <v>CD134_PE</v>
          </cell>
          <cell r="K51" t="str">
            <v>AIM</v>
          </cell>
          <cell r="L51" t="str">
            <v>Ber-ACT35</v>
          </cell>
          <cell r="R51">
            <v>1</v>
          </cell>
          <cell r="S51" t="str">
            <v>surface</v>
          </cell>
        </row>
        <row r="52">
          <cell r="A52">
            <v>47</v>
          </cell>
          <cell r="B52" t="str">
            <v>YG</v>
          </cell>
          <cell r="C52" t="str">
            <v>561</v>
          </cell>
          <cell r="D52">
            <v>570</v>
          </cell>
          <cell r="E52" t="str">
            <v>YG1</v>
          </cell>
          <cell r="F52" t="str">
            <v>CD183</v>
          </cell>
          <cell r="G52" t="str">
            <v>CXCR3</v>
          </cell>
          <cell r="H52" t="str">
            <v>RY586</v>
          </cell>
          <cell r="I52" t="str">
            <v>RY586</v>
          </cell>
          <cell r="J52" t="str">
            <v>CD183_RY586</v>
          </cell>
          <cell r="K52" t="str">
            <v>conserved</v>
          </cell>
          <cell r="L52" t="str">
            <v>1C6/CXCR3</v>
          </cell>
          <cell r="R52">
            <v>0.5</v>
          </cell>
          <cell r="S52" t="str">
            <v>surface</v>
          </cell>
        </row>
        <row r="55">
          <cell r="A55">
            <v>49</v>
          </cell>
          <cell r="B55" t="str">
            <v>YG</v>
          </cell>
          <cell r="C55" t="str">
            <v>561</v>
          </cell>
          <cell r="D55">
            <v>600</v>
          </cell>
          <cell r="E55" t="str">
            <v>YG3</v>
          </cell>
          <cell r="F55" t="str">
            <v>CD137</v>
          </cell>
          <cell r="G55" t="str">
            <v>4-1BB</v>
          </cell>
          <cell r="H55" t="str">
            <v>PEDazzle594</v>
          </cell>
          <cell r="I55" t="str">
            <v>PE-Dazzle 594</v>
          </cell>
          <cell r="J55" t="str">
            <v>CD137_PEDazzle594</v>
          </cell>
          <cell r="K55" t="str">
            <v>AIM</v>
          </cell>
          <cell r="L55" t="str">
            <v>4B4-1</v>
          </cell>
          <cell r="R55">
            <v>1</v>
          </cell>
          <cell r="S55" t="str">
            <v>surface</v>
          </cell>
        </row>
        <row r="57">
          <cell r="A57">
            <v>50</v>
          </cell>
          <cell r="B57" t="str">
            <v>YG</v>
          </cell>
          <cell r="C57" t="str">
            <v>561</v>
          </cell>
          <cell r="D57">
            <v>660</v>
          </cell>
          <cell r="E57" t="str">
            <v>YG4</v>
          </cell>
          <cell r="F57" t="str">
            <v>CD103</v>
          </cell>
          <cell r="G57" t="str">
            <v/>
          </cell>
          <cell r="H57" t="str">
            <v>PEFire640</v>
          </cell>
          <cell r="I57" t="str">
            <v>PE-Fire 640</v>
          </cell>
          <cell r="J57" t="str">
            <v>CD103_PEFire640</v>
          </cell>
          <cell r="K57" t="str">
            <v>conserved</v>
          </cell>
          <cell r="L57" t="str">
            <v>Ber-ACT8</v>
          </cell>
          <cell r="R57">
            <v>0.5</v>
          </cell>
          <cell r="S57" t="str">
            <v>surface</v>
          </cell>
        </row>
        <row r="60">
          <cell r="A60">
            <v>53</v>
          </cell>
          <cell r="B60" t="str">
            <v>YG</v>
          </cell>
          <cell r="C60" t="str">
            <v>561</v>
          </cell>
          <cell r="D60">
            <v>700</v>
          </cell>
          <cell r="E60" t="str">
            <v>YG7</v>
          </cell>
          <cell r="F60" t="str">
            <v>CD45BC6</v>
          </cell>
          <cell r="G60" t="str">
            <v/>
          </cell>
          <cell r="H60" t="str">
            <v>SBY720</v>
          </cell>
          <cell r="I60" t="str">
            <v>SBY720</v>
          </cell>
          <cell r="J60" t="str">
            <v>CD45BC6_SBY720</v>
          </cell>
          <cell r="K60" t="str">
            <v>barcode</v>
          </cell>
          <cell r="L60" t="str">
            <v>F10-89-4</v>
          </cell>
          <cell r="M60" t="str">
            <v>Bio-Rad</v>
          </cell>
          <cell r="O60" t="str">
            <v>MCA87SBY720</v>
          </cell>
          <cell r="P60">
            <v>100007331</v>
          </cell>
          <cell r="Q60" t="str">
            <v>100 TESTS/0.5 mL</v>
          </cell>
          <cell r="R60">
            <v>0.25</v>
          </cell>
          <cell r="S60" t="str">
            <v>surface-barcode</v>
          </cell>
        </row>
        <row r="62">
          <cell r="A62">
            <v>55</v>
          </cell>
          <cell r="B62" t="str">
            <v>YG</v>
          </cell>
          <cell r="C62" t="str">
            <v>561</v>
          </cell>
          <cell r="D62">
            <v>780</v>
          </cell>
          <cell r="E62" t="str">
            <v>YG9</v>
          </cell>
          <cell r="F62" t="str">
            <v>CD122</v>
          </cell>
          <cell r="G62" t="str">
            <v>IL-2Rb</v>
          </cell>
          <cell r="H62" t="str">
            <v>PECy7</v>
          </cell>
          <cell r="I62" t="str">
            <v>PE-Cy7</v>
          </cell>
          <cell r="J62" t="str">
            <v>CD122_PECy7</v>
          </cell>
          <cell r="K62" t="str">
            <v>conserved</v>
          </cell>
          <cell r="L62" t="str">
            <v>TU27</v>
          </cell>
          <cell r="R62">
            <v>1</v>
          </cell>
          <cell r="S62" t="str">
            <v>surface</v>
          </cell>
        </row>
        <row r="65">
          <cell r="A65">
            <v>58</v>
          </cell>
          <cell r="B65" t="str">
            <v>R</v>
          </cell>
          <cell r="C65" t="str">
            <v>640</v>
          </cell>
          <cell r="D65">
            <v>680</v>
          </cell>
          <cell r="E65" t="str">
            <v>R2</v>
          </cell>
          <cell r="F65" t="str">
            <v>Ia4b7</v>
          </cell>
          <cell r="G65" t="str">
            <v>Integrin alpha4 beta7</v>
          </cell>
          <cell r="H65" t="str">
            <v>AlexaFluor647</v>
          </cell>
          <cell r="I65" t="str">
            <v>Alexa Fluor 647</v>
          </cell>
          <cell r="J65" t="str">
            <v>Ia4b7_AlexaFluor647</v>
          </cell>
          <cell r="K65" t="str">
            <v>conserved</v>
          </cell>
          <cell r="L65" t="str">
            <v>Vedolizumab297.rMAb</v>
          </cell>
          <cell r="R65">
            <v>1.5</v>
          </cell>
          <cell r="S65" t="str">
            <v>surface</v>
          </cell>
        </row>
        <row r="66">
          <cell r="A66">
            <v>59</v>
          </cell>
          <cell r="B66" t="str">
            <v>R</v>
          </cell>
          <cell r="C66" t="str">
            <v>640</v>
          </cell>
          <cell r="D66">
            <v>690</v>
          </cell>
          <cell r="E66" t="str">
            <v>R3</v>
          </cell>
          <cell r="F66" t="str">
            <v>CD45BC7</v>
          </cell>
          <cell r="G66" t="str">
            <v/>
          </cell>
          <cell r="H66" t="str">
            <v>SparkNIR685</v>
          </cell>
          <cell r="I66" t="str">
            <v>Spark NIR 685</v>
          </cell>
          <cell r="J66" t="str">
            <v>CD45BC7_SparkNIR685</v>
          </cell>
          <cell r="K66" t="str">
            <v>barcode</v>
          </cell>
          <cell r="L66" t="str">
            <v>HI30</v>
          </cell>
          <cell r="M66" t="str">
            <v>BioLegend</v>
          </cell>
          <cell r="O66">
            <v>304098</v>
          </cell>
          <cell r="P66" t="str">
            <v>B420407</v>
          </cell>
          <cell r="Q66" t="str">
            <v>25 ug; 500 uL; 50 ug/mL</v>
          </cell>
          <cell r="R66">
            <v>0.25</v>
          </cell>
          <cell r="S66" t="str">
            <v>surface-barcode</v>
          </cell>
        </row>
        <row r="67">
          <cell r="A67">
            <v>60</v>
          </cell>
          <cell r="B67" t="str">
            <v>R</v>
          </cell>
          <cell r="C67" t="str">
            <v>640</v>
          </cell>
          <cell r="D67">
            <v>738</v>
          </cell>
          <cell r="E67" t="str">
            <v>R4</v>
          </cell>
          <cell r="F67" t="str">
            <v>Viability</v>
          </cell>
          <cell r="G67" t="str">
            <v/>
          </cell>
          <cell r="H67" t="str">
            <v>LIVEDEADScarlet</v>
          </cell>
          <cell r="I67" t="str">
            <v>LIVE DEAD Scarlet</v>
          </cell>
          <cell r="J67" t="str">
            <v>Viability_LIVEDEADScarlet</v>
          </cell>
          <cell r="K67" t="str">
            <v>conserved</v>
          </cell>
          <cell r="R67" t="str">
            <v>1:3200</v>
          </cell>
          <cell r="S67" t="str">
            <v>viability</v>
          </cell>
        </row>
        <row r="70">
          <cell r="A70">
            <v>63</v>
          </cell>
          <cell r="B70" t="str">
            <v>R</v>
          </cell>
          <cell r="C70" t="str">
            <v>640</v>
          </cell>
          <cell r="D70">
            <v>780</v>
          </cell>
          <cell r="E70" t="str">
            <v>R7</v>
          </cell>
          <cell r="F70" t="str">
            <v>CD27</v>
          </cell>
          <cell r="G70" t="str">
            <v/>
          </cell>
          <cell r="H70" t="str">
            <v>APCH7</v>
          </cell>
          <cell r="I70" t="str">
            <v>APC-H7</v>
          </cell>
          <cell r="J70" t="str">
            <v>CD27_APCH7</v>
          </cell>
          <cell r="K70" t="str">
            <v>conserved</v>
          </cell>
          <cell r="L70" t="str">
            <v>M-T271</v>
          </cell>
          <cell r="M70" t="str">
            <v>BD</v>
          </cell>
          <cell r="O70">
            <v>560222</v>
          </cell>
          <cell r="R70">
            <v>1</v>
          </cell>
          <cell r="S70" t="str">
            <v>surface</v>
          </cell>
        </row>
        <row r="71">
          <cell r="A71">
            <v>64</v>
          </cell>
          <cell r="B71" t="str">
            <v>R</v>
          </cell>
          <cell r="C71" t="str">
            <v>640</v>
          </cell>
          <cell r="D71">
            <v>800</v>
          </cell>
          <cell r="E71" t="str">
            <v>R8</v>
          </cell>
          <cell r="F71" t="str">
            <v>KLRG1</v>
          </cell>
          <cell r="G71" t="str">
            <v/>
          </cell>
          <cell r="H71" t="str">
            <v>APCFire810</v>
          </cell>
          <cell r="I71" t="str">
            <v>APC-Fire 810</v>
          </cell>
          <cell r="J71" t="str">
            <v>KLRG1_APCFire810</v>
          </cell>
          <cell r="K71" t="str">
            <v>conserved</v>
          </cell>
          <cell r="L71" t="str">
            <v>SA231A2</v>
          </cell>
          <cell r="R71">
            <v>1</v>
          </cell>
          <cell r="S71" t="str">
            <v>surface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36B38-79BE-4666-9632-BAD691136CF2}" name="Table1" displayName="Table1" ref="A1:S34" totalsRowShown="0">
  <autoFilter ref="A1:S34" xr:uid="{FE236B38-79BE-4666-9632-BAD691136CF2}"/>
  <tableColumns count="19">
    <tableColumn id="1" xr3:uid="{D5C7DE03-5D41-4E6D-AD87-7FFDE2917E6E}" name="detector.order"/>
    <tableColumn id="2" xr3:uid="{A3288B91-8A52-4B26-8312-F113081CE9A2}" name="laser"/>
    <tableColumn id="3" xr3:uid="{CDF71CB1-FA3F-4561-A363-6CEC068670E8}" name="excitation"/>
    <tableColumn id="4" xr3:uid="{157DDD68-8994-472E-8DAE-D56D337FE60D}" name="emission"/>
    <tableColumn id="5" xr3:uid="{D4FB5868-FEB1-4F8A-B113-BF29038C0AE5}" name="detector.peak"/>
    <tableColumn id="6" xr3:uid="{FF0586E8-5582-41CC-B5B6-5239628D033C}" name="marker"/>
    <tableColumn id="7" xr3:uid="{2EBC5E2F-DD82-457C-8C3D-53B3FFC87692}" name="marker.alias"/>
    <tableColumn id="8" xr3:uid="{615022F7-2FBE-4F33-9577-0A862080C4D8}" name="fluor"/>
    <tableColumn id="9" xr3:uid="{70B54D61-4982-4300-A785-5A839B797CC5}" name="fluor.alias"/>
    <tableColumn id="10" xr3:uid="{719755D7-F7F0-4326-B3F1-8849CF467FC7}" name="parameter"/>
    <tableColumn id="11" xr3:uid="{372808C9-74AC-4C60-BB1A-C57D2C329E96}" name="panel.designation"/>
    <tableColumn id="12" xr3:uid="{CCA55F2E-36B3-4C59-86C8-D45EA9B47C4C}" name="clone"/>
    <tableColumn id="13" xr3:uid="{7E248C26-E1AA-4142-8C6A-C8194757379C}" name="vendor"/>
    <tableColumn id="14" xr3:uid="{9A095820-D75A-4784-A517-F37814B46031}" name="platform"/>
    <tableColumn id="15" xr3:uid="{7411068F-9B3C-4F07-976D-FC58A5DD8299}" name="catalog"/>
    <tableColumn id="16" xr3:uid="{91EC9294-DEEB-4E15-BE98-8ADCC5EE0DBA}" name="lot"/>
    <tableColumn id="17" xr3:uid="{8BE3A2E5-5E89-42FF-9B48-244BB531AECA}" name="concentration"/>
    <tableColumn id="18" xr3:uid="{9A8523F5-90F4-4831-AAD8-573D2B6717B3}" name="titration"/>
    <tableColumn id="19" xr3:uid="{1155278A-36A5-4B4C-99AE-3DC9A3EE463C}" name="loca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DB554-A6F3-4A0F-85CA-132C7F089C90}" name="Table13" displayName="Table13" ref="A1:V35" totalsRowCount="1">
  <autoFilter ref="A1:V34" xr:uid="{FE236B38-79BE-4666-9632-BAD691136CF2}">
    <filterColumn colId="18">
      <filters>
        <filter val="intracellular (CYTOKINE)/surface (AIM)"/>
        <filter val="surface"/>
      </filters>
    </filterColumn>
  </autoFilter>
  <tableColumns count="22">
    <tableColumn id="1" xr3:uid="{6BB82E3D-11BC-4991-9647-8191F8A7F44C}" name="detector.order"/>
    <tableColumn id="2" xr3:uid="{6E22C65D-7714-4ECB-9DD2-6E62A340543F}" name="laser"/>
    <tableColumn id="3" xr3:uid="{B100058A-703E-4C24-A01E-7C1A2FAED805}" name="excitation"/>
    <tableColumn id="4" xr3:uid="{89C831C1-22B2-4F3B-B160-2922AA8F4180}" name="emission"/>
    <tableColumn id="5" xr3:uid="{95FC7967-A589-4404-8AF8-ED4B5BEC3B02}" name="detector.peak"/>
    <tableColumn id="6" xr3:uid="{3AFC052E-1FCD-4D7B-9F8D-65F769A1825E}" name="marker"/>
    <tableColumn id="7" xr3:uid="{CA9582EF-C5D8-4A78-8BAC-9752C27E114F}" name="marker.alias"/>
    <tableColumn id="8" xr3:uid="{9418BD89-A54F-4BBA-B2CB-8664132BA90F}" name="fluor"/>
    <tableColumn id="9" xr3:uid="{BC31C474-7184-46CF-80E3-01A8CC6C5B5D}" name="fluor.alias"/>
    <tableColumn id="10" xr3:uid="{FF4D0435-C735-46D7-948A-08224A7BA107}" name="parameter"/>
    <tableColumn id="11" xr3:uid="{748A7156-9A32-4157-AC25-0F9235397CC8}" name="panel.designation"/>
    <tableColumn id="12" xr3:uid="{1356172E-4C29-4FA7-8654-708B9F605A51}" name="clone"/>
    <tableColumn id="13" xr3:uid="{8F3EB84F-20AC-4222-A58A-E429AF5E5B2C}" name="vendor"/>
    <tableColumn id="14" xr3:uid="{02817E96-4FFA-4A7C-A99B-1841C6678FE3}" name="platform"/>
    <tableColumn id="15" xr3:uid="{F95458F4-F90E-47D3-A8E9-7F377458C7DD}" name="catalog"/>
    <tableColumn id="16" xr3:uid="{0EA33F06-ACF7-4554-9FC9-AF299800EB91}" name="lot"/>
    <tableColumn id="17" xr3:uid="{EA927FE6-2F35-4D08-8237-246BAFC4DC60}" name="concentration"/>
    <tableColumn id="18" xr3:uid="{AE54C67B-27BB-4C56-AD07-BFD68449020E}" name="titration"/>
    <tableColumn id="19" xr3:uid="{0E0CBD02-4E5C-4293-9899-B2516B8725F2}" name="location"/>
    <tableColumn id="20" xr3:uid="{45AD600E-07FF-489B-B2D3-680083EF2337}" name="volume.mix.uL" totalsRowFunction="sum" dataDxfId="1">
      <calculatedColumnFormula array="1">Table13[[#This Row],[titration]]*Table3[tests]</calculatedColumnFormula>
    </tableColumn>
    <tableColumn id="21" xr3:uid="{C4164689-39B9-4629-A41E-5B5C0893C6C7}" name="volume.mix.note"/>
    <tableColumn id="22" xr3:uid="{2C9DA88C-7E6F-46BE-8D25-D5DDD14CB083}" name="is.visible" totalsRowFunction="custom" dataDxfId="0">
      <calculatedColumnFormula>SUBTOTAL(103,Table13[[#This Row],[location]])=1</calculatedColumnFormula>
      <totalsRowFormula array="1">_xlfn.UNIQUE(_xlfn._xlws.FILTER(Table13[location],Table13[is.visible]))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8860F4-DA06-4BC4-902B-02506FC64986}" name="Table3" displayName="Table3" ref="T41:T42" totalsRowShown="0">
  <autoFilter ref="T41:T42" xr:uid="{BD8860F4-DA06-4BC4-902B-02506FC64986}"/>
  <tableColumns count="1">
    <tableColumn id="1" xr3:uid="{85E155AA-2284-4859-BEAE-D0C65A276F63}" name="tes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3098-0958-4D63-96D1-52B4D0ADC72E}">
  <dimension ref="A1:S34"/>
  <sheetViews>
    <sheetView workbookViewId="0">
      <selection activeCell="E40" sqref="E40"/>
    </sheetView>
  </sheetViews>
  <sheetFormatPr defaultRowHeight="15" x14ac:dyDescent="0.25"/>
  <cols>
    <col min="1" max="1" width="16.5703125" bestFit="1" customWidth="1"/>
    <col min="2" max="2" width="7.7109375" bestFit="1" customWidth="1"/>
    <col min="3" max="3" width="12.28515625" bestFit="1" customWidth="1"/>
    <col min="4" max="4" width="11.5703125" bestFit="1" customWidth="1"/>
    <col min="5" max="5" width="16" bestFit="1" customWidth="1"/>
    <col min="6" max="6" width="9.5703125" bestFit="1" customWidth="1"/>
    <col min="7" max="7" width="19.85546875" bestFit="1" customWidth="1"/>
    <col min="8" max="8" width="15.42578125" bestFit="1" customWidth="1"/>
    <col min="9" max="9" width="16.28515625" bestFit="1" customWidth="1"/>
    <col min="10" max="10" width="23.7109375" bestFit="1" customWidth="1"/>
    <col min="11" max="11" width="19.7109375" bestFit="1" customWidth="1"/>
    <col min="12" max="12" width="21" bestFit="1" customWidth="1"/>
    <col min="13" max="13" width="10" bestFit="1" customWidth="1"/>
    <col min="14" max="14" width="11" bestFit="1" customWidth="1"/>
    <col min="15" max="15" width="14.5703125" bestFit="1" customWidth="1"/>
    <col min="16" max="16" width="10" bestFit="1" customWidth="1"/>
    <col min="17" max="17" width="23.28515625" bestFit="1" customWidth="1"/>
    <col min="18" max="18" width="10.5703125" bestFit="1" customWidth="1"/>
    <col min="19" max="19" width="15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f>[1]panel_master!A3</f>
        <v>2</v>
      </c>
      <c r="B2" t="str">
        <f>[1]panel_master!B3</f>
        <v>UV</v>
      </c>
      <c r="C2" t="str">
        <f>[1]panel_master!C3</f>
        <v>355</v>
      </c>
      <c r="D2">
        <f>[1]panel_master!D3</f>
        <v>395</v>
      </c>
      <c r="E2" t="str">
        <f>[1]panel_master!E3</f>
        <v>UV2</v>
      </c>
      <c r="F2" t="str">
        <f>[1]panel_master!F3</f>
        <v>CD45RA</v>
      </c>
      <c r="G2" t="str">
        <f>[1]panel_master!G3</f>
        <v/>
      </c>
      <c r="H2" t="str">
        <f>[1]panel_master!H3</f>
        <v>BUV395</v>
      </c>
      <c r="I2" t="str">
        <f>[1]panel_master!I3</f>
        <v>BUV395</v>
      </c>
      <c r="J2" t="str">
        <f>[1]panel_master!J3</f>
        <v>CD45RA_BUV395</v>
      </c>
      <c r="K2" t="str">
        <f>[1]panel_master!K3</f>
        <v>conserved</v>
      </c>
      <c r="L2" t="str">
        <f>[1]panel_master!L3</f>
        <v>5H9</v>
      </c>
      <c r="M2" t="str">
        <f>[1]panel_master!M3</f>
        <v>BD</v>
      </c>
      <c r="N2" t="str">
        <f>[1]panel_master!N3</f>
        <v>Horizon</v>
      </c>
      <c r="O2">
        <f>[1]panel_master!O3</f>
        <v>569489</v>
      </c>
      <c r="P2">
        <f>[1]panel_master!P3</f>
        <v>3313308</v>
      </c>
      <c r="Q2" t="str">
        <f>[1]panel_master!Q3</f>
        <v>50 ug; 250 uL; 200 ug/mL</v>
      </c>
      <c r="R2">
        <f>[1]panel_master!R3</f>
        <v>2</v>
      </c>
      <c r="S2" t="str">
        <f>[1]panel_master!S3</f>
        <v>surface</v>
      </c>
    </row>
    <row r="3" spans="1:19" x14ac:dyDescent="0.25">
      <c r="A3">
        <f>[1]panel_master!A8</f>
        <v>7</v>
      </c>
      <c r="B3" t="str">
        <f>[1]panel_master!B8</f>
        <v>UV</v>
      </c>
      <c r="C3" t="str">
        <f>[1]panel_master!C8</f>
        <v>355</v>
      </c>
      <c r="D3">
        <f>[1]panel_master!D8</f>
        <v>500</v>
      </c>
      <c r="E3" t="str">
        <f>[1]panel_master!E8</f>
        <v>UV7</v>
      </c>
      <c r="F3" t="str">
        <f>[1]panel_master!F8</f>
        <v>CD45RO</v>
      </c>
      <c r="G3" t="str">
        <f>[1]panel_master!G8</f>
        <v/>
      </c>
      <c r="H3" t="str">
        <f>[1]panel_master!H8</f>
        <v>BUV496</v>
      </c>
      <c r="I3" t="str">
        <f>[1]panel_master!I8</f>
        <v>BUV496</v>
      </c>
      <c r="J3" t="str">
        <f>[1]panel_master!J8</f>
        <v>CD45RO_BUV496</v>
      </c>
      <c r="K3" t="str">
        <f>[1]panel_master!K8</f>
        <v>conserved</v>
      </c>
      <c r="L3" t="str">
        <f>[1]panel_master!L8</f>
        <v>UCHL1</v>
      </c>
      <c r="M3" t="str">
        <f>[1]panel_master!M8</f>
        <v>BD</v>
      </c>
      <c r="N3" t="str">
        <f>[1]panel_master!N8</f>
        <v>OptiBuild</v>
      </c>
      <c r="O3">
        <f>[1]panel_master!O8</f>
        <v>749888</v>
      </c>
      <c r="P3">
        <f>[1]panel_master!P8</f>
        <v>4229926</v>
      </c>
      <c r="Q3" t="str">
        <f>[1]panel_master!Q8</f>
        <v>50 ug; 250 uL; 200 ug/mL</v>
      </c>
      <c r="R3">
        <f>[1]panel_master!R8</f>
        <v>1</v>
      </c>
      <c r="S3" t="str">
        <f>[1]panel_master!S8</f>
        <v>surface</v>
      </c>
    </row>
    <row r="4" spans="1:19" x14ac:dyDescent="0.25">
      <c r="A4">
        <f>[1]panel_master!A10</f>
        <v>9</v>
      </c>
      <c r="B4" t="str">
        <f>[1]panel_master!B10</f>
        <v>UV</v>
      </c>
      <c r="C4" t="str">
        <f>[1]panel_master!C10</f>
        <v>355</v>
      </c>
      <c r="D4">
        <f>[1]panel_master!D10</f>
        <v>570</v>
      </c>
      <c r="E4" t="str">
        <f>[1]panel_master!E10</f>
        <v>UV9</v>
      </c>
      <c r="F4" t="str">
        <f>[1]panel_master!F10</f>
        <v>TCRgd</v>
      </c>
      <c r="G4" t="str">
        <f>[1]panel_master!G10</f>
        <v/>
      </c>
      <c r="H4" t="str">
        <f>[1]panel_master!H10</f>
        <v>BUV563</v>
      </c>
      <c r="I4" t="str">
        <f>[1]panel_master!I10</f>
        <v>BUV563</v>
      </c>
      <c r="J4" t="str">
        <f>[1]panel_master!J10</f>
        <v>TCRgd_BUV563</v>
      </c>
      <c r="K4" t="str">
        <f>[1]panel_master!K10</f>
        <v>conserved</v>
      </c>
      <c r="L4" t="str">
        <f>[1]panel_master!L10</f>
        <v>11F2</v>
      </c>
      <c r="M4" t="str">
        <f>[1]panel_master!M10</f>
        <v>BD</v>
      </c>
      <c r="N4" t="str">
        <f>[1]panel_master!N10</f>
        <v>OptiBuild</v>
      </c>
      <c r="O4">
        <f>[1]panel_master!O10</f>
        <v>748534</v>
      </c>
      <c r="P4">
        <f>[1]panel_master!P10</f>
        <v>4229925</v>
      </c>
      <c r="Q4" t="str">
        <f>[1]panel_master!Q10</f>
        <v>50 ug; 250 uL; 200 ug/mL</v>
      </c>
      <c r="R4">
        <f>[1]panel_master!R10</f>
        <v>1.5</v>
      </c>
      <c r="S4" t="str">
        <f>[1]panel_master!S10</f>
        <v>surface</v>
      </c>
    </row>
    <row r="5" spans="1:19" x14ac:dyDescent="0.25">
      <c r="A5">
        <f>[1]panel_master!A11</f>
        <v>10</v>
      </c>
      <c r="B5" t="str">
        <f>[1]panel_master!B11</f>
        <v>UV</v>
      </c>
      <c r="C5" t="str">
        <f>[1]panel_master!C11</f>
        <v>355</v>
      </c>
      <c r="D5">
        <f>[1]panel_master!D11</f>
        <v>600</v>
      </c>
      <c r="E5" t="str">
        <f>[1]panel_master!E11</f>
        <v>UV10</v>
      </c>
      <c r="F5" t="str">
        <f>[1]panel_master!F11</f>
        <v>CD45BC1</v>
      </c>
      <c r="G5" t="str">
        <f>[1]panel_master!G11</f>
        <v/>
      </c>
      <c r="H5" t="str">
        <f>[1]panel_master!H11</f>
        <v>SBUV605</v>
      </c>
      <c r="I5" t="str">
        <f>[1]panel_master!I11</f>
        <v>SBUV605</v>
      </c>
      <c r="J5" t="str">
        <f>[1]panel_master!J11</f>
        <v>CD45BC1_SBUV605</v>
      </c>
      <c r="K5" t="str">
        <f>[1]panel_master!K11</f>
        <v>barcode</v>
      </c>
      <c r="L5" t="str">
        <f>[1]panel_master!L11</f>
        <v>F10-89-4</v>
      </c>
      <c r="M5" t="str">
        <f>[1]panel_master!M11</f>
        <v>Bio-Rad</v>
      </c>
      <c r="N5">
        <f>[1]panel_master!N11</f>
        <v>0</v>
      </c>
      <c r="O5" t="str">
        <f>[1]panel_master!O11</f>
        <v>MCA87SBUV605</v>
      </c>
      <c r="P5">
        <f>[1]panel_master!P11</f>
        <v>100006781</v>
      </c>
      <c r="Q5" t="str">
        <f>[1]panel_master!Q11</f>
        <v>100 TESTS/0.5 mL</v>
      </c>
      <c r="R5">
        <f>[1]panel_master!R11</f>
        <v>0.5</v>
      </c>
      <c r="S5" t="str">
        <f>[1]panel_master!S11</f>
        <v>surface-barcode</v>
      </c>
    </row>
    <row r="6" spans="1:19" x14ac:dyDescent="0.25">
      <c r="A6">
        <f>[1]panel_master!A15</f>
        <v>14</v>
      </c>
      <c r="B6" t="str">
        <f>[1]panel_master!B15</f>
        <v>UV</v>
      </c>
      <c r="C6" t="str">
        <f>[1]panel_master!C15</f>
        <v>355</v>
      </c>
      <c r="D6">
        <f>[1]panel_master!D15</f>
        <v>750</v>
      </c>
      <c r="E6" t="str">
        <f>[1]panel_master!E15</f>
        <v>UV14</v>
      </c>
      <c r="F6" t="str">
        <f>[1]panel_master!F15</f>
        <v>CD154</v>
      </c>
      <c r="G6" t="str">
        <f>[1]panel_master!G15</f>
        <v>CD40L</v>
      </c>
      <c r="H6" t="str">
        <f>[1]panel_master!H15</f>
        <v>BUV737</v>
      </c>
      <c r="I6" t="str">
        <f>[1]panel_master!I15</f>
        <v>BUV737</v>
      </c>
      <c r="J6" t="str">
        <f>[1]panel_master!J15</f>
        <v>CD154_BUV737</v>
      </c>
      <c r="K6" t="str">
        <f>[1]panel_master!K15</f>
        <v>AIM</v>
      </c>
      <c r="L6" t="str">
        <f>[1]panel_master!L15</f>
        <v>24-31</v>
      </c>
      <c r="M6" t="str">
        <f>[1]panel_master!M15</f>
        <v>BD</v>
      </c>
      <c r="N6" t="str">
        <f>[1]panel_master!N15</f>
        <v>OptiBuild</v>
      </c>
      <c r="O6">
        <f>[1]panel_master!O15</f>
        <v>752856</v>
      </c>
      <c r="P6">
        <f>[1]panel_master!P15</f>
        <v>4229927</v>
      </c>
      <c r="Q6" t="str">
        <f>[1]panel_master!Q15</f>
        <v>50 ug; 250 uL; 200 ug/mL</v>
      </c>
      <c r="R6">
        <f>[1]panel_master!R15</f>
        <v>1</v>
      </c>
      <c r="S6" t="str">
        <f>[1]panel_master!S15</f>
        <v>surface</v>
      </c>
    </row>
    <row r="7" spans="1:19" x14ac:dyDescent="0.25">
      <c r="A7">
        <f>[1]panel_master!A18</f>
        <v>16</v>
      </c>
      <c r="B7" t="str">
        <f>[1]panel_master!B18</f>
        <v>UV</v>
      </c>
      <c r="C7" t="str">
        <f>[1]panel_master!C18</f>
        <v>355</v>
      </c>
      <c r="D7">
        <f>[1]panel_master!D18</f>
        <v>800</v>
      </c>
      <c r="E7" t="str">
        <f>[1]panel_master!E18</f>
        <v>UV16</v>
      </c>
      <c r="F7" t="str">
        <f>[1]panel_master!F18</f>
        <v>CD8</v>
      </c>
      <c r="G7" t="str">
        <f>[1]panel_master!G18</f>
        <v/>
      </c>
      <c r="H7" t="str">
        <f>[1]panel_master!H18</f>
        <v>BUV805</v>
      </c>
      <c r="I7" t="str">
        <f>[1]panel_master!I18</f>
        <v>BUV805</v>
      </c>
      <c r="J7" t="str">
        <f>[1]panel_master!J18</f>
        <v>CD8_BUV805</v>
      </c>
      <c r="K7" t="str">
        <f>[1]panel_master!K18</f>
        <v>conserved</v>
      </c>
      <c r="L7" t="str">
        <f>[1]panel_master!L18</f>
        <v>RPA-T8</v>
      </c>
      <c r="M7" t="str">
        <f>[1]panel_master!M18</f>
        <v>BD</v>
      </c>
      <c r="N7" t="str">
        <f>[1]panel_master!N18</f>
        <v>Horizon</v>
      </c>
      <c r="O7">
        <f>[1]panel_master!O18</f>
        <v>568334</v>
      </c>
      <c r="P7">
        <f>[1]panel_master!P18</f>
        <v>4235549</v>
      </c>
      <c r="Q7" t="str">
        <f>[1]panel_master!Q18</f>
        <v>50 ug; 250 uL; 200 ug/mL</v>
      </c>
      <c r="R7">
        <f>[1]panel_master!R18</f>
        <v>0.5</v>
      </c>
      <c r="S7" t="str">
        <f>[1]panel_master!S18</f>
        <v>surface</v>
      </c>
    </row>
    <row r="8" spans="1:19" x14ac:dyDescent="0.25">
      <c r="A8">
        <f>[1]panel_master!A19</f>
        <v>17</v>
      </c>
      <c r="B8" t="str">
        <f>[1]panel_master!B19</f>
        <v>V</v>
      </c>
      <c r="C8" t="str">
        <f>[1]panel_master!C19</f>
        <v>405</v>
      </c>
      <c r="D8">
        <f>[1]panel_master!D19</f>
        <v>420</v>
      </c>
      <c r="E8" t="str">
        <f>[1]panel_master!E19</f>
        <v>V1</v>
      </c>
      <c r="F8" t="str">
        <f>[1]panel_master!F19</f>
        <v>CD197</v>
      </c>
      <c r="G8" t="str">
        <f>[1]panel_master!G19</f>
        <v>CCR7</v>
      </c>
      <c r="H8" t="str">
        <f>[1]panel_master!H19</f>
        <v>BV421</v>
      </c>
      <c r="I8" t="str">
        <f>[1]panel_master!I19</f>
        <v>BV421</v>
      </c>
      <c r="J8" t="str">
        <f>[1]panel_master!J19</f>
        <v>CD197_BV421</v>
      </c>
      <c r="K8" t="str">
        <f>[1]panel_master!K19</f>
        <v>conserved</v>
      </c>
      <c r="L8" t="str">
        <f>[1]panel_master!L19</f>
        <v>G043H7</v>
      </c>
      <c r="M8" t="str">
        <f>[1]panel_master!M19</f>
        <v>BioLegend</v>
      </c>
      <c r="N8">
        <f>[1]panel_master!N19</f>
        <v>0</v>
      </c>
      <c r="O8">
        <f>[1]panel_master!O19</f>
        <v>353208</v>
      </c>
      <c r="P8" t="str">
        <f>[1]panel_master!P19</f>
        <v>B419079</v>
      </c>
      <c r="Q8" t="str">
        <f>[1]panel_master!Q19</f>
        <v>70 ug; 500 uL; 140 ug/mL</v>
      </c>
      <c r="R8">
        <f>[1]panel_master!R19</f>
        <v>1.5</v>
      </c>
      <c r="S8" t="str">
        <f>[1]panel_master!S19</f>
        <v>surface</v>
      </c>
    </row>
    <row r="9" spans="1:19" x14ac:dyDescent="0.25">
      <c r="A9">
        <f>[1]panel_master!A21</f>
        <v>19</v>
      </c>
      <c r="B9" t="str">
        <f>[1]panel_master!B21</f>
        <v>V</v>
      </c>
      <c r="C9" t="str">
        <f>[1]panel_master!C21</f>
        <v>405</v>
      </c>
      <c r="D9">
        <f>[1]panel_master!D21</f>
        <v>450</v>
      </c>
      <c r="E9" t="str">
        <f>[1]panel_master!E21</f>
        <v>V3</v>
      </c>
      <c r="F9" t="str">
        <f>[1]panel_master!F21</f>
        <v>CD45BC2</v>
      </c>
      <c r="G9" t="str">
        <f>[1]panel_master!G21</f>
        <v/>
      </c>
      <c r="H9" t="str">
        <f>[1]panel_master!H21</f>
        <v>PacificBlue</v>
      </c>
      <c r="I9" t="str">
        <f>[1]panel_master!I21</f>
        <v>Pacific Blue</v>
      </c>
      <c r="J9" t="str">
        <f>[1]panel_master!J21</f>
        <v>CD45BC2_PacificBlue</v>
      </c>
      <c r="K9" t="str">
        <f>[1]panel_master!K21</f>
        <v>barcode</v>
      </c>
      <c r="L9" t="str">
        <f>[1]panel_master!L21</f>
        <v>HI30</v>
      </c>
      <c r="M9" t="str">
        <f>[1]panel_master!M21</f>
        <v>BioLegend</v>
      </c>
      <c r="N9">
        <f>[1]panel_master!N21</f>
        <v>0</v>
      </c>
      <c r="O9">
        <f>[1]panel_master!O21</f>
        <v>304029</v>
      </c>
      <c r="P9" t="str">
        <f>[1]panel_master!P21</f>
        <v>B416226</v>
      </c>
      <c r="Q9" t="str">
        <f>[1]panel_master!Q21</f>
        <v>200 ug; 500 uL; 400 ug/mL</v>
      </c>
      <c r="R9" t="str">
        <f>[1]panel_master!R21</f>
        <v>1:1500</v>
      </c>
      <c r="S9" t="str">
        <f>[1]panel_master!S21</f>
        <v>surface-barcode</v>
      </c>
    </row>
    <row r="10" spans="1:19" x14ac:dyDescent="0.25">
      <c r="A10">
        <f>[1]panel_master!A23</f>
        <v>21</v>
      </c>
      <c r="B10" t="str">
        <f>[1]panel_master!B23</f>
        <v>V</v>
      </c>
      <c r="C10" t="str">
        <f>[1]panel_master!C23</f>
        <v>405</v>
      </c>
      <c r="D10">
        <f>[1]panel_master!D23</f>
        <v>500</v>
      </c>
      <c r="E10" t="str">
        <f>[1]panel_master!E23</f>
        <v>V5</v>
      </c>
      <c r="F10" t="str">
        <f>[1]panel_master!F23</f>
        <v>CD45BC3</v>
      </c>
      <c r="G10" t="str">
        <f>[1]panel_master!G23</f>
        <v/>
      </c>
      <c r="H10" t="str">
        <f>[1]panel_master!H23</f>
        <v>SBV475</v>
      </c>
      <c r="I10" t="str">
        <f>[1]panel_master!I23</f>
        <v>SBV475</v>
      </c>
      <c r="J10" t="str">
        <f>[1]panel_master!J23</f>
        <v>CD45BC3_SBV475</v>
      </c>
      <c r="K10" t="str">
        <f>[1]panel_master!K23</f>
        <v>barcode</v>
      </c>
      <c r="L10" t="str">
        <f>[1]panel_master!L23</f>
        <v>F10-89-4</v>
      </c>
      <c r="M10" t="str">
        <f>[1]panel_master!M23</f>
        <v>Bio-Rad</v>
      </c>
      <c r="N10">
        <f>[1]panel_master!N23</f>
        <v>0</v>
      </c>
      <c r="O10" t="str">
        <f>[1]panel_master!O23</f>
        <v>MCA87SBV475</v>
      </c>
      <c r="P10">
        <f>[1]panel_master!P23</f>
        <v>100005836</v>
      </c>
      <c r="Q10" t="str">
        <f>[1]panel_master!Q23</f>
        <v>100 TESTS/0.5 mL</v>
      </c>
      <c r="R10">
        <f>[1]panel_master!R23</f>
        <v>0.5</v>
      </c>
      <c r="S10" t="str">
        <f>[1]panel_master!S23</f>
        <v>surface-barcode</v>
      </c>
    </row>
    <row r="11" spans="1:19" x14ac:dyDescent="0.25">
      <c r="A11">
        <f>[1]panel_master!A28</f>
        <v>26</v>
      </c>
      <c r="B11" t="str">
        <f>[1]panel_master!B28</f>
        <v>V</v>
      </c>
      <c r="C11" t="str">
        <f>[1]panel_master!C28</f>
        <v>405</v>
      </c>
      <c r="D11">
        <f>[1]panel_master!D28</f>
        <v>600</v>
      </c>
      <c r="E11" t="str">
        <f>[1]panel_master!E28</f>
        <v>V10</v>
      </c>
      <c r="F11" t="str">
        <f>[1]panel_master!F28</f>
        <v>CD57</v>
      </c>
      <c r="G11" t="str">
        <f>[1]panel_master!G28</f>
        <v/>
      </c>
      <c r="H11" t="str">
        <f>[1]panel_master!H28</f>
        <v>BV605</v>
      </c>
      <c r="I11" t="str">
        <f>[1]panel_master!I28</f>
        <v>BV605</v>
      </c>
      <c r="J11" t="str">
        <f>[1]panel_master!J28</f>
        <v>CD57_BV605</v>
      </c>
      <c r="K11" t="str">
        <f>[1]panel_master!K28</f>
        <v>conserved</v>
      </c>
      <c r="L11" t="str">
        <f>[1]panel_master!L28</f>
        <v>QA17A04</v>
      </c>
      <c r="M11" t="str">
        <f>[1]panel_master!M28</f>
        <v>BioLegend</v>
      </c>
      <c r="N11">
        <f>[1]panel_master!N28</f>
        <v>0</v>
      </c>
      <c r="O11">
        <f>[1]panel_master!O28</f>
        <v>393304</v>
      </c>
      <c r="P11" t="str">
        <f>[1]panel_master!P28</f>
        <v>B401784</v>
      </c>
      <c r="Q11" t="str">
        <f>[1]panel_master!Q28</f>
        <v>25 ug; 500 uL; 50 ug/mL</v>
      </c>
      <c r="R11">
        <f>[1]panel_master!R28</f>
        <v>0.5</v>
      </c>
      <c r="S11" t="str">
        <f>[1]panel_master!S28</f>
        <v>surface</v>
      </c>
    </row>
    <row r="12" spans="1:19" x14ac:dyDescent="0.25">
      <c r="A12">
        <f>[1]panel_master!A29</f>
        <v>27</v>
      </c>
      <c r="B12" t="str">
        <f>[1]panel_master!B29</f>
        <v>V</v>
      </c>
      <c r="C12" t="str">
        <f>[1]panel_master!C29</f>
        <v>405</v>
      </c>
      <c r="D12">
        <f>[1]panel_master!D29</f>
        <v>660</v>
      </c>
      <c r="E12" t="str">
        <f>[1]panel_master!E29</f>
        <v>V11</v>
      </c>
      <c r="F12" t="str">
        <f>[1]panel_master!F29</f>
        <v>CD193</v>
      </c>
      <c r="G12" t="str">
        <f>[1]panel_master!G29</f>
        <v>CCR3</v>
      </c>
      <c r="H12" t="str">
        <f>[1]panel_master!H29</f>
        <v>BV650</v>
      </c>
      <c r="I12" t="str">
        <f>[1]panel_master!I29</f>
        <v>BV650</v>
      </c>
      <c r="J12" t="str">
        <f>[1]panel_master!J29</f>
        <v>CD193_BV650</v>
      </c>
      <c r="K12" t="str">
        <f>[1]panel_master!K29</f>
        <v>conserved</v>
      </c>
      <c r="L12" t="str">
        <f>[1]panel_master!L29</f>
        <v>5E8</v>
      </c>
      <c r="M12" t="str">
        <f>[1]panel_master!M29</f>
        <v>BD</v>
      </c>
      <c r="N12" t="str">
        <f>[1]panel_master!N29</f>
        <v>OptiBuild</v>
      </c>
      <c r="O12">
        <f>[1]panel_master!O29</f>
        <v>743060</v>
      </c>
      <c r="P12">
        <f>[1]panel_master!P29</f>
        <v>4229924</v>
      </c>
      <c r="Q12" t="str">
        <f>[1]panel_master!Q29</f>
        <v>50 ug; 250 uL; 200 ug/mL</v>
      </c>
      <c r="R12">
        <f>[1]panel_master!R29</f>
        <v>1</v>
      </c>
      <c r="S12" t="str">
        <f>[1]panel_master!S29</f>
        <v>surface</v>
      </c>
    </row>
    <row r="13" spans="1:19" x14ac:dyDescent="0.25">
      <c r="A13">
        <f>[1]panel_master!A31</f>
        <v>29</v>
      </c>
      <c r="B13" t="str">
        <f>[1]panel_master!B31</f>
        <v>V</v>
      </c>
      <c r="C13" t="str">
        <f>[1]panel_master!C31</f>
        <v>405</v>
      </c>
      <c r="D13">
        <f>[1]panel_master!D31</f>
        <v>700</v>
      </c>
      <c r="E13" t="str">
        <f>[1]panel_master!E31</f>
        <v>V13</v>
      </c>
      <c r="F13" t="str">
        <f>[1]panel_master!F31</f>
        <v>CD45BC4</v>
      </c>
      <c r="G13" t="str">
        <f>[1]panel_master!G31</f>
        <v/>
      </c>
      <c r="H13" t="str">
        <f>[1]panel_master!H31</f>
        <v>BV711</v>
      </c>
      <c r="I13" t="str">
        <f>[1]panel_master!I31</f>
        <v>BV711</v>
      </c>
      <c r="J13" t="str">
        <f>[1]panel_master!J31</f>
        <v>CD45BC4_BV711</v>
      </c>
      <c r="K13" t="str">
        <f>[1]panel_master!K31</f>
        <v>barcode</v>
      </c>
      <c r="L13" t="str">
        <f>[1]panel_master!L31</f>
        <v>HI30</v>
      </c>
      <c r="M13" t="str">
        <f>[1]panel_master!M31</f>
        <v>BioLegend</v>
      </c>
      <c r="N13">
        <f>[1]panel_master!N31</f>
        <v>0</v>
      </c>
      <c r="O13">
        <f>[1]panel_master!O31</f>
        <v>304050</v>
      </c>
      <c r="P13" t="str">
        <f>[1]panel_master!P31</f>
        <v>B396110</v>
      </c>
      <c r="Q13" t="str">
        <f>[1]panel_master!Q31</f>
        <v>25 ug; 500 uL; 50 ug/mL</v>
      </c>
      <c r="R13">
        <f>[1]panel_master!R31</f>
        <v>0.25</v>
      </c>
      <c r="S13" t="str">
        <f>[1]panel_master!S31</f>
        <v>surface-barcode</v>
      </c>
    </row>
    <row r="14" spans="1:19" x14ac:dyDescent="0.25">
      <c r="A14">
        <f>[1]panel_master!A32</f>
        <v>30</v>
      </c>
      <c r="B14" t="str">
        <f>[1]panel_master!B32</f>
        <v>V</v>
      </c>
      <c r="C14" t="str">
        <f>[1]panel_master!C32</f>
        <v>405</v>
      </c>
      <c r="D14">
        <f>[1]panel_master!D32</f>
        <v>750</v>
      </c>
      <c r="E14" t="str">
        <f>[1]panel_master!E32</f>
        <v>V14</v>
      </c>
      <c r="F14" t="str">
        <f>[1]panel_master!F32</f>
        <v>CD127</v>
      </c>
      <c r="G14" t="str">
        <f>[1]panel_master!G32</f>
        <v>IL-7Ra</v>
      </c>
      <c r="H14" t="str">
        <f>[1]panel_master!H32</f>
        <v>BV750</v>
      </c>
      <c r="I14" t="str">
        <f>[1]panel_master!I32</f>
        <v>BV750</v>
      </c>
      <c r="J14" t="str">
        <f>[1]panel_master!J32</f>
        <v>CD127_BV750</v>
      </c>
      <c r="K14" t="str">
        <f>[1]panel_master!K32</f>
        <v>conserved</v>
      </c>
      <c r="L14" t="str">
        <f>[1]panel_master!L32</f>
        <v>A019D5</v>
      </c>
      <c r="M14" t="str">
        <f>[1]panel_master!M32</f>
        <v>BioLegend</v>
      </c>
      <c r="N14">
        <f>[1]panel_master!N32</f>
        <v>0</v>
      </c>
      <c r="O14">
        <f>[1]panel_master!O32</f>
        <v>351370</v>
      </c>
      <c r="P14" t="str">
        <f>[1]panel_master!P32</f>
        <v>B412410</v>
      </c>
      <c r="Q14" t="str">
        <f>[1]panel_master!Q32</f>
        <v>50 ug; 500 uL; 100 ug/mL</v>
      </c>
      <c r="R14">
        <f>[1]panel_master!R32</f>
        <v>1.5</v>
      </c>
      <c r="S14" t="str">
        <f>[1]panel_master!S32</f>
        <v>surface</v>
      </c>
    </row>
    <row r="15" spans="1:19" x14ac:dyDescent="0.25">
      <c r="A15">
        <f>[1]panel_master!A33</f>
        <v>31</v>
      </c>
      <c r="B15" t="str">
        <f>[1]panel_master!B33</f>
        <v>V</v>
      </c>
      <c r="C15" t="str">
        <f>[1]panel_master!C33</f>
        <v>405</v>
      </c>
      <c r="D15">
        <f>[1]panel_master!D33</f>
        <v>780</v>
      </c>
      <c r="E15" t="str">
        <f>[1]panel_master!E33</f>
        <v>V15</v>
      </c>
      <c r="F15" t="str">
        <f>[1]panel_master!F33</f>
        <v>CD56</v>
      </c>
      <c r="G15" t="str">
        <f>[1]panel_master!G33</f>
        <v/>
      </c>
      <c r="H15" t="str">
        <f>[1]panel_master!H33</f>
        <v>BV785</v>
      </c>
      <c r="I15" t="str">
        <f>[1]panel_master!I33</f>
        <v>BV785</v>
      </c>
      <c r="J15" t="str">
        <f>[1]panel_master!J33</f>
        <v>CD56_BV785</v>
      </c>
      <c r="K15" t="str">
        <f>[1]panel_master!K33</f>
        <v>conserved</v>
      </c>
      <c r="L15" t="str">
        <f>[1]panel_master!L33</f>
        <v>5.1H11</v>
      </c>
      <c r="M15">
        <f>[1]panel_master!M33</f>
        <v>0</v>
      </c>
      <c r="N15">
        <f>[1]panel_master!N33</f>
        <v>0</v>
      </c>
      <c r="O15">
        <f>[1]panel_master!O33</f>
        <v>0</v>
      </c>
      <c r="P15">
        <f>[1]panel_master!P33</f>
        <v>0</v>
      </c>
      <c r="Q15">
        <f>[1]panel_master!Q33</f>
        <v>0</v>
      </c>
      <c r="R15">
        <f>[1]panel_master!R33</f>
        <v>0.5</v>
      </c>
      <c r="S15" t="str">
        <f>[1]panel_master!S33</f>
        <v>surface</v>
      </c>
    </row>
    <row r="16" spans="1:19" x14ac:dyDescent="0.25">
      <c r="A16">
        <f>[1]panel_master!A36</f>
        <v>34</v>
      </c>
      <c r="B16" t="str">
        <f>[1]panel_master!B36</f>
        <v>B</v>
      </c>
      <c r="C16" t="str">
        <f>[1]panel_master!C36</f>
        <v>488</v>
      </c>
      <c r="D16">
        <f>[1]panel_master!D36</f>
        <v>520</v>
      </c>
      <c r="E16" t="str">
        <f>[1]panel_master!E36</f>
        <v>B2</v>
      </c>
      <c r="F16" t="str">
        <f>[1]panel_master!F36</f>
        <v>CD199</v>
      </c>
      <c r="G16" t="str">
        <f>[1]panel_master!G36</f>
        <v>CCR9</v>
      </c>
      <c r="H16" t="str">
        <f>[1]panel_master!H36</f>
        <v>KIRAVIABlue520</v>
      </c>
      <c r="I16" t="str">
        <f>[1]panel_master!I36</f>
        <v>KIRAVIA Blue 520</v>
      </c>
      <c r="J16" t="str">
        <f>[1]panel_master!J36</f>
        <v>CD199_KIRAVIABlue520</v>
      </c>
      <c r="K16" t="str">
        <f>[1]panel_master!K36</f>
        <v>conserved</v>
      </c>
      <c r="L16" t="str">
        <f>[1]panel_master!L36</f>
        <v>L053E8</v>
      </c>
      <c r="M16">
        <f>[1]panel_master!M36</f>
        <v>0</v>
      </c>
      <c r="N16">
        <f>[1]panel_master!N36</f>
        <v>0</v>
      </c>
      <c r="O16">
        <f>[1]panel_master!O36</f>
        <v>0</v>
      </c>
      <c r="P16">
        <f>[1]panel_master!P36</f>
        <v>0</v>
      </c>
      <c r="Q16">
        <f>[1]panel_master!Q36</f>
        <v>0</v>
      </c>
      <c r="R16">
        <f>[1]panel_master!R36</f>
        <v>1.5</v>
      </c>
      <c r="S16" t="str">
        <f>[1]panel_master!S36</f>
        <v>surface</v>
      </c>
    </row>
    <row r="17" spans="1:19" x14ac:dyDescent="0.25">
      <c r="A17">
        <f>[1]panel_master!A37</f>
        <v>35</v>
      </c>
      <c r="B17" t="str">
        <f>[1]panel_master!B37</f>
        <v>B</v>
      </c>
      <c r="C17" t="str">
        <f>[1]panel_master!C37</f>
        <v>488</v>
      </c>
      <c r="D17">
        <f>[1]panel_master!D37</f>
        <v>550</v>
      </c>
      <c r="E17" t="str">
        <f>[1]panel_master!E37</f>
        <v>B3</v>
      </c>
      <c r="F17" t="str">
        <f>[1]panel_master!F37</f>
        <v>CD49a</v>
      </c>
      <c r="G17" t="str">
        <f>[1]panel_master!G37</f>
        <v/>
      </c>
      <c r="H17" t="str">
        <f>[1]panel_master!H37</f>
        <v>RB545</v>
      </c>
      <c r="I17" t="str">
        <f>[1]panel_master!I37</f>
        <v>RB545</v>
      </c>
      <c r="J17" t="str">
        <f>[1]panel_master!J37</f>
        <v>CD49a_RB545</v>
      </c>
      <c r="K17" t="str">
        <f>[1]panel_master!K37</f>
        <v>conserved</v>
      </c>
      <c r="L17" t="str">
        <f>[1]panel_master!L37</f>
        <v>SR84</v>
      </c>
      <c r="M17">
        <f>[1]panel_master!M37</f>
        <v>0</v>
      </c>
      <c r="N17">
        <f>[1]panel_master!N37</f>
        <v>0</v>
      </c>
      <c r="O17">
        <f>[1]panel_master!O37</f>
        <v>0</v>
      </c>
      <c r="P17">
        <f>[1]panel_master!P37</f>
        <v>0</v>
      </c>
      <c r="Q17">
        <f>[1]panel_master!Q37</f>
        <v>0</v>
      </c>
      <c r="R17">
        <f>[1]panel_master!R37</f>
        <v>0.5</v>
      </c>
      <c r="S17" t="str">
        <f>[1]panel_master!S37</f>
        <v>surface</v>
      </c>
    </row>
    <row r="18" spans="1:19" x14ac:dyDescent="0.25">
      <c r="A18">
        <f>[1]panel_master!A40</f>
        <v>38</v>
      </c>
      <c r="B18" t="str">
        <f>[1]panel_master!B40</f>
        <v>B</v>
      </c>
      <c r="C18">
        <f>[1]panel_master!C40</f>
        <v>488</v>
      </c>
      <c r="D18">
        <f>[1]panel_master!D40</f>
        <v>613</v>
      </c>
      <c r="E18" t="str">
        <f>[1]panel_master!E40</f>
        <v>B6</v>
      </c>
      <c r="F18" t="str">
        <f>[1]panel_master!F40</f>
        <v>CD25</v>
      </c>
      <c r="G18" t="str">
        <f>[1]panel_master!G40</f>
        <v/>
      </c>
      <c r="H18" t="str">
        <f>[1]panel_master!H40</f>
        <v>RB613</v>
      </c>
      <c r="I18" t="str">
        <f>[1]panel_master!I40</f>
        <v>RB613</v>
      </c>
      <c r="J18" t="str">
        <f>[1]panel_master!J40</f>
        <v>CD25_RB613</v>
      </c>
      <c r="K18" t="str">
        <f>[1]panel_master!K40</f>
        <v>AIM</v>
      </c>
      <c r="L18" t="str">
        <f>[1]panel_master!L40</f>
        <v>2A3</v>
      </c>
      <c r="M18" t="str">
        <f>[1]panel_master!M40</f>
        <v>BD</v>
      </c>
      <c r="N18" t="str">
        <f>[1]panel_master!N40</f>
        <v>Horizon</v>
      </c>
      <c r="O18">
        <f>[1]panel_master!O40</f>
        <v>571097</v>
      </c>
      <c r="P18">
        <f>[1]panel_master!P40</f>
        <v>4332483</v>
      </c>
      <c r="Q18" t="str">
        <f>[1]panel_master!Q40</f>
        <v>12.5 ug; 500 uL; 25 ug/mL</v>
      </c>
      <c r="R18">
        <f>[1]panel_master!R40</f>
        <v>1</v>
      </c>
      <c r="S18" t="str">
        <f>[1]panel_master!S40</f>
        <v>surface</v>
      </c>
    </row>
    <row r="19" spans="1:19" x14ac:dyDescent="0.25">
      <c r="A19">
        <f>[1]panel_master!A43</f>
        <v>40</v>
      </c>
      <c r="B19" t="str">
        <f>[1]panel_master!B43</f>
        <v>B</v>
      </c>
      <c r="C19" t="str">
        <f>[1]panel_master!C43</f>
        <v>488</v>
      </c>
      <c r="D19">
        <f>[1]panel_master!D43</f>
        <v>680</v>
      </c>
      <c r="E19" t="str">
        <f>[1]panel_master!E43</f>
        <v>B8</v>
      </c>
      <c r="F19" t="str">
        <f>[1]panel_master!F43</f>
        <v>CD45BC5</v>
      </c>
      <c r="G19">
        <f>[1]panel_master!G43</f>
        <v>0</v>
      </c>
      <c r="H19" t="str">
        <f>[1]panel_master!H43</f>
        <v>PerCP</v>
      </c>
      <c r="I19" t="str">
        <f>[1]panel_master!I43</f>
        <v>PerCP</v>
      </c>
      <c r="J19" t="str">
        <f>[1]panel_master!J43</f>
        <v>CD45BC5_PerCP</v>
      </c>
      <c r="K19" t="str">
        <f>[1]panel_master!K43</f>
        <v>barcode</v>
      </c>
      <c r="L19" t="str">
        <f>[1]panel_master!L43</f>
        <v>HI30</v>
      </c>
      <c r="M19" t="str">
        <f>[1]panel_master!M43</f>
        <v>BioLegend</v>
      </c>
      <c r="N19">
        <f>[1]panel_master!N43</f>
        <v>0</v>
      </c>
      <c r="O19">
        <f>[1]panel_master!O43</f>
        <v>304026</v>
      </c>
      <c r="P19" t="str">
        <f>[1]panel_master!P43</f>
        <v>B402465</v>
      </c>
      <c r="Q19" t="str">
        <f>[1]panel_master!Q43</f>
        <v>100 ug; 500 uL; 200 ug/mL</v>
      </c>
      <c r="R19">
        <f>[1]panel_master!R43</f>
        <v>0.25</v>
      </c>
      <c r="S19" t="str">
        <f>[1]panel_master!S43</f>
        <v>surface-barcode</v>
      </c>
    </row>
    <row r="20" spans="1:19" x14ac:dyDescent="0.25">
      <c r="A20">
        <f>[1]panel_master!A45</f>
        <v>42</v>
      </c>
      <c r="B20" t="str">
        <f>[1]panel_master!B45</f>
        <v>B</v>
      </c>
      <c r="C20" t="str">
        <f>[1]panel_master!C45</f>
        <v>488</v>
      </c>
      <c r="D20">
        <f>[1]panel_master!D45</f>
        <v>700</v>
      </c>
      <c r="E20" t="str">
        <f>[1]panel_master!E45</f>
        <v>B10</v>
      </c>
      <c r="F20" t="str">
        <f>[1]panel_master!F45</f>
        <v>CD95</v>
      </c>
      <c r="G20" t="str">
        <f>[1]panel_master!G45</f>
        <v>FAS</v>
      </c>
      <c r="H20" t="str">
        <f>[1]panel_master!H45</f>
        <v>PerCPeFluor710</v>
      </c>
      <c r="I20" t="str">
        <f>[1]panel_master!I45</f>
        <v>PerCP-eFluor 710</v>
      </c>
      <c r="J20" t="str">
        <f>[1]panel_master!J45</f>
        <v>CD95_PerCPeFluor710</v>
      </c>
      <c r="K20" t="str">
        <f>[1]panel_master!K45</f>
        <v>conserved</v>
      </c>
      <c r="L20" t="str">
        <f>[1]panel_master!L45</f>
        <v>DX2</v>
      </c>
      <c r="M20">
        <f>[1]panel_master!M45</f>
        <v>0</v>
      </c>
      <c r="N20">
        <f>[1]panel_master!N45</f>
        <v>0</v>
      </c>
      <c r="O20">
        <f>[1]panel_master!O45</f>
        <v>0</v>
      </c>
      <c r="P20">
        <f>[1]panel_master!P45</f>
        <v>0</v>
      </c>
      <c r="Q20">
        <f>[1]panel_master!Q45</f>
        <v>0</v>
      </c>
      <c r="R20">
        <f>[1]panel_master!R45</f>
        <v>1.5</v>
      </c>
      <c r="S20" t="str">
        <f>[1]panel_master!S45</f>
        <v>surface</v>
      </c>
    </row>
    <row r="21" spans="1:19" x14ac:dyDescent="0.25">
      <c r="A21">
        <f>[1]panel_master!A47</f>
        <v>44</v>
      </c>
      <c r="B21" t="str">
        <f>[1]panel_master!B47</f>
        <v>B</v>
      </c>
      <c r="C21" t="str">
        <f>[1]panel_master!C47</f>
        <v>488</v>
      </c>
      <c r="D21">
        <f>[1]panel_master!D47</f>
        <v>750</v>
      </c>
      <c r="E21" t="str">
        <f>[1]panel_master!E47</f>
        <v>B12</v>
      </c>
      <c r="F21" t="str">
        <f>[1]panel_master!F47</f>
        <v>CD3</v>
      </c>
      <c r="G21">
        <f>[1]panel_master!G47</f>
        <v>0</v>
      </c>
      <c r="H21" t="str">
        <f>[1]panel_master!H47</f>
        <v>RB744</v>
      </c>
      <c r="I21" t="str">
        <f>[1]panel_master!I47</f>
        <v>RB744</v>
      </c>
      <c r="J21" t="str">
        <f>[1]panel_master!J47</f>
        <v>CD3_RB744</v>
      </c>
      <c r="K21" t="str">
        <f>[1]panel_master!K47</f>
        <v>conserved</v>
      </c>
      <c r="L21" t="str">
        <f>[1]panel_master!L47</f>
        <v>UCHT1</v>
      </c>
      <c r="M21" t="str">
        <f>[1]panel_master!M47</f>
        <v>BD</v>
      </c>
      <c r="N21">
        <f>[1]panel_master!N47</f>
        <v>0</v>
      </c>
      <c r="O21">
        <f>[1]panel_master!O47</f>
        <v>570470</v>
      </c>
      <c r="P21">
        <f>[1]panel_master!P47</f>
        <v>0</v>
      </c>
      <c r="Q21">
        <f>[1]panel_master!Q47</f>
        <v>0</v>
      </c>
      <c r="R21">
        <f>[1]panel_master!R47</f>
        <v>0.5</v>
      </c>
      <c r="S21" t="str">
        <f>[1]panel_master!S47</f>
        <v>intracellular (CYTOKINE)/surface (AIM)</v>
      </c>
    </row>
    <row r="22" spans="1:19" x14ac:dyDescent="0.25">
      <c r="A22">
        <f>[1]panel_master!A49</f>
        <v>46</v>
      </c>
      <c r="B22" t="str">
        <f>[1]panel_master!B49</f>
        <v>B</v>
      </c>
      <c r="C22" t="str">
        <f>[1]panel_master!C49</f>
        <v>488</v>
      </c>
      <c r="D22">
        <f>[1]panel_master!D49</f>
        <v>800</v>
      </c>
      <c r="E22" t="str">
        <f>[1]panel_master!E49</f>
        <v>B14</v>
      </c>
      <c r="F22" t="str">
        <f>[1]panel_master!F49</f>
        <v>CD4</v>
      </c>
      <c r="G22" t="str">
        <f>[1]panel_master!G49</f>
        <v/>
      </c>
      <c r="H22" t="str">
        <f>[1]panel_master!H49</f>
        <v>PerCPFire806</v>
      </c>
      <c r="I22" t="str">
        <f>[1]panel_master!I49</f>
        <v>PerCP-Fire 806</v>
      </c>
      <c r="J22" t="str">
        <f>[1]panel_master!J49</f>
        <v>CD4_PerCPFire806</v>
      </c>
      <c r="K22" t="str">
        <f>[1]panel_master!K49</f>
        <v>conserved</v>
      </c>
      <c r="L22" t="str">
        <f>[1]panel_master!L49</f>
        <v>SK3</v>
      </c>
      <c r="M22" t="str">
        <f>[1]panel_master!M49</f>
        <v>Biolegend</v>
      </c>
      <c r="N22">
        <f>[1]panel_master!N49</f>
        <v>0</v>
      </c>
      <c r="O22">
        <f>[1]panel_master!O49</f>
        <v>344694</v>
      </c>
      <c r="P22">
        <f>[1]panel_master!P49</f>
        <v>0</v>
      </c>
      <c r="Q22">
        <f>[1]panel_master!Q49</f>
        <v>0</v>
      </c>
      <c r="R22">
        <f>[1]panel_master!R49</f>
        <v>0.5</v>
      </c>
      <c r="S22" t="str">
        <f>[1]panel_master!S49</f>
        <v>surface</v>
      </c>
    </row>
    <row r="23" spans="1:19" x14ac:dyDescent="0.25">
      <c r="A23">
        <f>[1]panel_master!A50</f>
        <v>46</v>
      </c>
      <c r="B23" t="str">
        <f>[1]panel_master!B50</f>
        <v>B</v>
      </c>
      <c r="C23" t="str">
        <f>[1]panel_master!C50</f>
        <v>488</v>
      </c>
      <c r="D23">
        <f>[1]panel_master!D50</f>
        <v>800</v>
      </c>
      <c r="E23" t="str">
        <f>[1]panel_master!E50</f>
        <v>B14</v>
      </c>
      <c r="F23" t="str">
        <f>[1]panel_master!F50</f>
        <v>CD69</v>
      </c>
      <c r="G23" t="str">
        <f>[1]panel_master!G50</f>
        <v/>
      </c>
      <c r="H23" t="str">
        <f>[1]panel_master!H50</f>
        <v>RB780</v>
      </c>
      <c r="I23" t="str">
        <f>[1]panel_master!I50</f>
        <v>RB780</v>
      </c>
      <c r="J23" t="str">
        <f>[1]panel_master!J50</f>
        <v>CD69_RB780</v>
      </c>
      <c r="K23" t="str">
        <f>[1]panel_master!K50</f>
        <v>conserved</v>
      </c>
      <c r="L23" t="str">
        <f>[1]panel_master!L50</f>
        <v>FN50</v>
      </c>
      <c r="M23">
        <f>[1]panel_master!M50</f>
        <v>0</v>
      </c>
      <c r="N23">
        <f>[1]panel_master!N50</f>
        <v>0</v>
      </c>
      <c r="O23">
        <f>[1]panel_master!O50</f>
        <v>0</v>
      </c>
      <c r="P23">
        <f>[1]panel_master!P50</f>
        <v>0</v>
      </c>
      <c r="Q23">
        <f>[1]panel_master!Q50</f>
        <v>0</v>
      </c>
      <c r="R23">
        <f>[1]panel_master!R50</f>
        <v>0.5</v>
      </c>
      <c r="S23" t="str">
        <f>[1]panel_master!S50</f>
        <v>intracellular (CYTOKINE)/surface (AIM)</v>
      </c>
    </row>
    <row r="24" spans="1:19" x14ac:dyDescent="0.25">
      <c r="A24">
        <f>[1]panel_master!A51</f>
        <v>47</v>
      </c>
      <c r="B24" t="str">
        <f>[1]panel_master!B51</f>
        <v>YG</v>
      </c>
      <c r="C24" t="str">
        <f>[1]panel_master!C51</f>
        <v>561</v>
      </c>
      <c r="D24">
        <f>[1]panel_master!D51</f>
        <v>570</v>
      </c>
      <c r="E24" t="str">
        <f>[1]panel_master!E51</f>
        <v>YG1</v>
      </c>
      <c r="F24" t="str">
        <f>[1]panel_master!F51</f>
        <v>CD134</v>
      </c>
      <c r="G24" t="str">
        <f>[1]panel_master!G51</f>
        <v>OX40</v>
      </c>
      <c r="H24" t="str">
        <f>[1]panel_master!H51</f>
        <v>PE</v>
      </c>
      <c r="I24" t="str">
        <f>[1]panel_master!I51</f>
        <v>PE</v>
      </c>
      <c r="J24" t="str">
        <f>[1]panel_master!J51</f>
        <v>CD134_PE</v>
      </c>
      <c r="K24" t="str">
        <f>[1]panel_master!K51</f>
        <v>AIM</v>
      </c>
      <c r="L24" t="str">
        <f>[1]panel_master!L51</f>
        <v>Ber-ACT35</v>
      </c>
      <c r="M24">
        <f>[1]panel_master!M51</f>
        <v>0</v>
      </c>
      <c r="N24">
        <f>[1]panel_master!N51</f>
        <v>0</v>
      </c>
      <c r="O24">
        <f>[1]panel_master!O51</f>
        <v>0</v>
      </c>
      <c r="P24">
        <f>[1]panel_master!P51</f>
        <v>0</v>
      </c>
      <c r="Q24">
        <f>[1]panel_master!Q51</f>
        <v>0</v>
      </c>
      <c r="R24">
        <f>[1]panel_master!R51</f>
        <v>1</v>
      </c>
      <c r="S24" t="str">
        <f>[1]panel_master!S51</f>
        <v>surface</v>
      </c>
    </row>
    <row r="25" spans="1:19" x14ac:dyDescent="0.25">
      <c r="A25">
        <f>[1]panel_master!A52</f>
        <v>47</v>
      </c>
      <c r="B25" t="str">
        <f>[1]panel_master!B52</f>
        <v>YG</v>
      </c>
      <c r="C25" t="str">
        <f>[1]panel_master!C52</f>
        <v>561</v>
      </c>
      <c r="D25">
        <f>[1]panel_master!D52</f>
        <v>570</v>
      </c>
      <c r="E25" t="str">
        <f>[1]panel_master!E52</f>
        <v>YG1</v>
      </c>
      <c r="F25" t="str">
        <f>[1]panel_master!F52</f>
        <v>CD183</v>
      </c>
      <c r="G25" t="str">
        <f>[1]panel_master!G52</f>
        <v>CXCR3</v>
      </c>
      <c r="H25" t="str">
        <f>[1]panel_master!H52</f>
        <v>RY586</v>
      </c>
      <c r="I25" t="str">
        <f>[1]panel_master!I52</f>
        <v>RY586</v>
      </c>
      <c r="J25" t="str">
        <f>[1]panel_master!J52</f>
        <v>CD183_RY586</v>
      </c>
      <c r="K25" t="str">
        <f>[1]panel_master!K52</f>
        <v>conserved</v>
      </c>
      <c r="L25" t="str">
        <f>[1]panel_master!L52</f>
        <v>1C6/CXCR3</v>
      </c>
      <c r="M25">
        <f>[1]panel_master!M52</f>
        <v>0</v>
      </c>
      <c r="N25">
        <f>[1]panel_master!N52</f>
        <v>0</v>
      </c>
      <c r="O25">
        <f>[1]panel_master!O52</f>
        <v>0</v>
      </c>
      <c r="P25">
        <f>[1]panel_master!P52</f>
        <v>0</v>
      </c>
      <c r="Q25">
        <f>[1]panel_master!Q52</f>
        <v>0</v>
      </c>
      <c r="R25">
        <f>[1]panel_master!R52</f>
        <v>0.5</v>
      </c>
      <c r="S25" t="str">
        <f>[1]panel_master!S52</f>
        <v>surface</v>
      </c>
    </row>
    <row r="26" spans="1:19" x14ac:dyDescent="0.25">
      <c r="A26">
        <f>[1]panel_master!A55</f>
        <v>49</v>
      </c>
      <c r="B26" t="str">
        <f>[1]panel_master!B55</f>
        <v>YG</v>
      </c>
      <c r="C26" t="str">
        <f>[1]panel_master!C55</f>
        <v>561</v>
      </c>
      <c r="D26">
        <f>[1]panel_master!D55</f>
        <v>600</v>
      </c>
      <c r="E26" t="str">
        <f>[1]panel_master!E55</f>
        <v>YG3</v>
      </c>
      <c r="F26" t="str">
        <f>[1]panel_master!F55</f>
        <v>CD137</v>
      </c>
      <c r="G26" t="str">
        <f>[1]panel_master!G55</f>
        <v>4-1BB</v>
      </c>
      <c r="H26" t="str">
        <f>[1]panel_master!H55</f>
        <v>PEDazzle594</v>
      </c>
      <c r="I26" t="str">
        <f>[1]panel_master!I55</f>
        <v>PE-Dazzle 594</v>
      </c>
      <c r="J26" t="str">
        <f>[1]panel_master!J55</f>
        <v>CD137_PEDazzle594</v>
      </c>
      <c r="K26" t="str">
        <f>[1]panel_master!K55</f>
        <v>AIM</v>
      </c>
      <c r="L26" t="str">
        <f>[1]panel_master!L55</f>
        <v>4B4-1</v>
      </c>
      <c r="M26">
        <f>[1]panel_master!M55</f>
        <v>0</v>
      </c>
      <c r="N26">
        <f>[1]panel_master!N55</f>
        <v>0</v>
      </c>
      <c r="O26">
        <f>[1]panel_master!O55</f>
        <v>0</v>
      </c>
      <c r="P26">
        <f>[1]panel_master!P55</f>
        <v>0</v>
      </c>
      <c r="Q26">
        <f>[1]panel_master!Q55</f>
        <v>0</v>
      </c>
      <c r="R26">
        <f>[1]panel_master!R55</f>
        <v>1</v>
      </c>
      <c r="S26" t="str">
        <f>[1]panel_master!S55</f>
        <v>surface</v>
      </c>
    </row>
    <row r="27" spans="1:19" x14ac:dyDescent="0.25">
      <c r="A27">
        <f>[1]panel_master!A57</f>
        <v>50</v>
      </c>
      <c r="B27" t="str">
        <f>[1]panel_master!B57</f>
        <v>YG</v>
      </c>
      <c r="C27" t="str">
        <f>[1]panel_master!C57</f>
        <v>561</v>
      </c>
      <c r="D27">
        <f>[1]panel_master!D57</f>
        <v>660</v>
      </c>
      <c r="E27" t="str">
        <f>[1]panel_master!E57</f>
        <v>YG4</v>
      </c>
      <c r="F27" t="str">
        <f>[1]panel_master!F57</f>
        <v>CD103</v>
      </c>
      <c r="G27" t="str">
        <f>[1]panel_master!G57</f>
        <v/>
      </c>
      <c r="H27" t="str">
        <f>[1]panel_master!H57</f>
        <v>PEFire640</v>
      </c>
      <c r="I27" t="str">
        <f>[1]panel_master!I57</f>
        <v>PE-Fire 640</v>
      </c>
      <c r="J27" t="str">
        <f>[1]panel_master!J57</f>
        <v>CD103_PEFire640</v>
      </c>
      <c r="K27" t="str">
        <f>[1]panel_master!K57</f>
        <v>conserved</v>
      </c>
      <c r="L27" t="str">
        <f>[1]panel_master!L57</f>
        <v>Ber-ACT8</v>
      </c>
      <c r="M27">
        <f>[1]panel_master!M57</f>
        <v>0</v>
      </c>
      <c r="N27">
        <f>[1]panel_master!N57</f>
        <v>0</v>
      </c>
      <c r="O27">
        <f>[1]panel_master!O57</f>
        <v>0</v>
      </c>
      <c r="P27">
        <f>[1]panel_master!P57</f>
        <v>0</v>
      </c>
      <c r="Q27">
        <f>[1]panel_master!Q57</f>
        <v>0</v>
      </c>
      <c r="R27">
        <f>[1]panel_master!R57</f>
        <v>0.5</v>
      </c>
      <c r="S27" t="str">
        <f>[1]panel_master!S57</f>
        <v>surface</v>
      </c>
    </row>
    <row r="28" spans="1:19" x14ac:dyDescent="0.25">
      <c r="A28">
        <f>[1]panel_master!A60</f>
        <v>53</v>
      </c>
      <c r="B28" t="str">
        <f>[1]panel_master!B60</f>
        <v>YG</v>
      </c>
      <c r="C28" t="str">
        <f>[1]panel_master!C60</f>
        <v>561</v>
      </c>
      <c r="D28">
        <f>[1]panel_master!D60</f>
        <v>700</v>
      </c>
      <c r="E28" t="str">
        <f>[1]panel_master!E60</f>
        <v>YG7</v>
      </c>
      <c r="F28" t="str">
        <f>[1]panel_master!F60</f>
        <v>CD45BC6</v>
      </c>
      <c r="G28" t="str">
        <f>[1]panel_master!G60</f>
        <v/>
      </c>
      <c r="H28" t="str">
        <f>[1]panel_master!H60</f>
        <v>SBY720</v>
      </c>
      <c r="I28" t="str">
        <f>[1]panel_master!I60</f>
        <v>SBY720</v>
      </c>
      <c r="J28" t="str">
        <f>[1]panel_master!J60</f>
        <v>CD45BC6_SBY720</v>
      </c>
      <c r="K28" t="str">
        <f>[1]panel_master!K60</f>
        <v>barcode</v>
      </c>
      <c r="L28" t="str">
        <f>[1]panel_master!L60</f>
        <v>F10-89-4</v>
      </c>
      <c r="M28" t="str">
        <f>[1]panel_master!M60</f>
        <v>Bio-Rad</v>
      </c>
      <c r="N28">
        <f>[1]panel_master!N60</f>
        <v>0</v>
      </c>
      <c r="O28" t="str">
        <f>[1]panel_master!O60</f>
        <v>MCA87SBY720</v>
      </c>
      <c r="P28">
        <f>[1]panel_master!P60</f>
        <v>100007331</v>
      </c>
      <c r="Q28" t="str">
        <f>[1]panel_master!Q60</f>
        <v>100 TESTS/0.5 mL</v>
      </c>
      <c r="R28">
        <f>[1]panel_master!R60</f>
        <v>0.25</v>
      </c>
      <c r="S28" t="str">
        <f>[1]panel_master!S60</f>
        <v>surface-barcode</v>
      </c>
    </row>
    <row r="29" spans="1:19" x14ac:dyDescent="0.25">
      <c r="A29">
        <f>[1]panel_master!A62</f>
        <v>55</v>
      </c>
      <c r="B29" t="str">
        <f>[1]panel_master!B62</f>
        <v>YG</v>
      </c>
      <c r="C29" t="str">
        <f>[1]panel_master!C62</f>
        <v>561</v>
      </c>
      <c r="D29">
        <f>[1]panel_master!D62</f>
        <v>780</v>
      </c>
      <c r="E29" t="str">
        <f>[1]panel_master!E62</f>
        <v>YG9</v>
      </c>
      <c r="F29" t="str">
        <f>[1]panel_master!F62</f>
        <v>CD122</v>
      </c>
      <c r="G29" t="str">
        <f>[1]panel_master!G62</f>
        <v>IL-2Rb</v>
      </c>
      <c r="H29" t="str">
        <f>[1]panel_master!H62</f>
        <v>PECy7</v>
      </c>
      <c r="I29" t="str">
        <f>[1]panel_master!I62</f>
        <v>PE-Cy7</v>
      </c>
      <c r="J29" t="str">
        <f>[1]panel_master!J62</f>
        <v>CD122_PECy7</v>
      </c>
      <c r="K29" t="str">
        <f>[1]panel_master!K62</f>
        <v>conserved</v>
      </c>
      <c r="L29" t="str">
        <f>[1]panel_master!L62</f>
        <v>TU27</v>
      </c>
      <c r="M29">
        <f>[1]panel_master!M62</f>
        <v>0</v>
      </c>
      <c r="N29">
        <f>[1]panel_master!N62</f>
        <v>0</v>
      </c>
      <c r="O29">
        <f>[1]panel_master!O62</f>
        <v>0</v>
      </c>
      <c r="P29">
        <f>[1]panel_master!P62</f>
        <v>0</v>
      </c>
      <c r="Q29">
        <f>[1]panel_master!Q62</f>
        <v>0</v>
      </c>
      <c r="R29">
        <f>[1]panel_master!R62</f>
        <v>1</v>
      </c>
      <c r="S29" t="str">
        <f>[1]panel_master!S62</f>
        <v>surface</v>
      </c>
    </row>
    <row r="30" spans="1:19" x14ac:dyDescent="0.25">
      <c r="A30">
        <f>[1]panel_master!A65</f>
        <v>58</v>
      </c>
      <c r="B30" t="str">
        <f>[1]panel_master!B65</f>
        <v>R</v>
      </c>
      <c r="C30" t="str">
        <f>[1]panel_master!C65</f>
        <v>640</v>
      </c>
      <c r="D30">
        <f>[1]panel_master!D65</f>
        <v>680</v>
      </c>
      <c r="E30" t="str">
        <f>[1]panel_master!E65</f>
        <v>R2</v>
      </c>
      <c r="F30" t="str">
        <f>[1]panel_master!F65</f>
        <v>Ia4b7</v>
      </c>
      <c r="G30" t="str">
        <f>[1]panel_master!G65</f>
        <v>Integrin alpha4 beta7</v>
      </c>
      <c r="H30" t="str">
        <f>[1]panel_master!H65</f>
        <v>AlexaFluor647</v>
      </c>
      <c r="I30" t="str">
        <f>[1]panel_master!I65</f>
        <v>Alexa Fluor 647</v>
      </c>
      <c r="J30" t="str">
        <f>[1]panel_master!J65</f>
        <v>Ia4b7_AlexaFluor647</v>
      </c>
      <c r="K30" t="str">
        <f>[1]panel_master!K65</f>
        <v>conserved</v>
      </c>
      <c r="L30" t="str">
        <f>[1]panel_master!L65</f>
        <v>Vedolizumab297.rMAb</v>
      </c>
      <c r="M30">
        <f>[1]panel_master!M65</f>
        <v>0</v>
      </c>
      <c r="N30">
        <f>[1]panel_master!N65</f>
        <v>0</v>
      </c>
      <c r="O30">
        <f>[1]panel_master!O65</f>
        <v>0</v>
      </c>
      <c r="P30">
        <f>[1]panel_master!P65</f>
        <v>0</v>
      </c>
      <c r="Q30">
        <f>[1]panel_master!Q65</f>
        <v>0</v>
      </c>
      <c r="R30">
        <f>[1]panel_master!R65</f>
        <v>1.5</v>
      </c>
      <c r="S30" t="str">
        <f>[1]panel_master!S65</f>
        <v>surface</v>
      </c>
    </row>
    <row r="31" spans="1:19" x14ac:dyDescent="0.25">
      <c r="A31">
        <f>[1]panel_master!A66</f>
        <v>59</v>
      </c>
      <c r="B31" t="str">
        <f>[1]panel_master!B66</f>
        <v>R</v>
      </c>
      <c r="C31" t="str">
        <f>[1]panel_master!C66</f>
        <v>640</v>
      </c>
      <c r="D31">
        <f>[1]panel_master!D66</f>
        <v>690</v>
      </c>
      <c r="E31" t="str">
        <f>[1]panel_master!E66</f>
        <v>R3</v>
      </c>
      <c r="F31" t="str">
        <f>[1]panel_master!F66</f>
        <v>CD45BC7</v>
      </c>
      <c r="G31" t="str">
        <f>[1]panel_master!G66</f>
        <v/>
      </c>
      <c r="H31" t="str">
        <f>[1]panel_master!H66</f>
        <v>SparkNIR685</v>
      </c>
      <c r="I31" t="str">
        <f>[1]panel_master!I66</f>
        <v>Spark NIR 685</v>
      </c>
      <c r="J31" t="str">
        <f>[1]panel_master!J66</f>
        <v>CD45BC7_SparkNIR685</v>
      </c>
      <c r="K31" t="str">
        <f>[1]panel_master!K66</f>
        <v>barcode</v>
      </c>
      <c r="L31" t="str">
        <f>[1]panel_master!L66</f>
        <v>HI30</v>
      </c>
      <c r="M31" t="str">
        <f>[1]panel_master!M66</f>
        <v>BioLegend</v>
      </c>
      <c r="N31">
        <f>[1]panel_master!N66</f>
        <v>0</v>
      </c>
      <c r="O31">
        <f>[1]panel_master!O66</f>
        <v>304098</v>
      </c>
      <c r="P31" t="str">
        <f>[1]panel_master!P66</f>
        <v>B420407</v>
      </c>
      <c r="Q31" t="str">
        <f>[1]panel_master!Q66</f>
        <v>25 ug; 500 uL; 50 ug/mL</v>
      </c>
      <c r="R31">
        <f>[1]panel_master!R66</f>
        <v>0.25</v>
      </c>
      <c r="S31" t="str">
        <f>[1]panel_master!S66</f>
        <v>surface-barcode</v>
      </c>
    </row>
    <row r="32" spans="1:19" x14ac:dyDescent="0.25">
      <c r="A32">
        <f>[1]panel_master!A67</f>
        <v>60</v>
      </c>
      <c r="B32" t="str">
        <f>[1]panel_master!B67</f>
        <v>R</v>
      </c>
      <c r="C32" t="str">
        <f>[1]panel_master!C67</f>
        <v>640</v>
      </c>
      <c r="D32">
        <f>[1]panel_master!D67</f>
        <v>738</v>
      </c>
      <c r="E32" t="str">
        <f>[1]panel_master!E67</f>
        <v>R4</v>
      </c>
      <c r="F32" t="str">
        <f>[1]panel_master!F67</f>
        <v>Viability</v>
      </c>
      <c r="G32" t="str">
        <f>[1]panel_master!G67</f>
        <v/>
      </c>
      <c r="H32" t="str">
        <f>[1]panel_master!H67</f>
        <v>LIVEDEADScarlet</v>
      </c>
      <c r="I32" t="str">
        <f>[1]panel_master!I67</f>
        <v>LIVE DEAD Scarlet</v>
      </c>
      <c r="J32" t="str">
        <f>[1]panel_master!J67</f>
        <v>Viability_LIVEDEADScarlet</v>
      </c>
      <c r="K32" t="str">
        <f>[1]panel_master!K67</f>
        <v>conserved</v>
      </c>
      <c r="L32">
        <f>[1]panel_master!L67</f>
        <v>0</v>
      </c>
      <c r="M32">
        <f>[1]panel_master!M67</f>
        <v>0</v>
      </c>
      <c r="N32">
        <f>[1]panel_master!N67</f>
        <v>0</v>
      </c>
      <c r="O32">
        <f>[1]panel_master!O67</f>
        <v>0</v>
      </c>
      <c r="P32">
        <f>[1]panel_master!P67</f>
        <v>0</v>
      </c>
      <c r="Q32">
        <f>[1]panel_master!Q67</f>
        <v>0</v>
      </c>
      <c r="R32" t="str">
        <f>[1]panel_master!R67</f>
        <v>1:3200</v>
      </c>
      <c r="S32" t="str">
        <f>[1]panel_master!S67</f>
        <v>viability</v>
      </c>
    </row>
    <row r="33" spans="1:19" x14ac:dyDescent="0.25">
      <c r="A33">
        <f>[1]panel_master!A70</f>
        <v>63</v>
      </c>
      <c r="B33" t="str">
        <f>[1]panel_master!B70</f>
        <v>R</v>
      </c>
      <c r="C33" t="str">
        <f>[1]panel_master!C70</f>
        <v>640</v>
      </c>
      <c r="D33">
        <f>[1]panel_master!D70</f>
        <v>780</v>
      </c>
      <c r="E33" t="str">
        <f>[1]panel_master!E70</f>
        <v>R7</v>
      </c>
      <c r="F33" t="str">
        <f>[1]panel_master!F70</f>
        <v>CD27</v>
      </c>
      <c r="G33" t="str">
        <f>[1]panel_master!G70</f>
        <v/>
      </c>
      <c r="H33" t="str">
        <f>[1]panel_master!H70</f>
        <v>APCH7</v>
      </c>
      <c r="I33" t="str">
        <f>[1]panel_master!I70</f>
        <v>APC-H7</v>
      </c>
      <c r="J33" t="str">
        <f>[1]panel_master!J70</f>
        <v>CD27_APCH7</v>
      </c>
      <c r="K33" t="str">
        <f>[1]panel_master!K70</f>
        <v>conserved</v>
      </c>
      <c r="L33" t="str">
        <f>[1]panel_master!L70</f>
        <v>M-T271</v>
      </c>
      <c r="M33" t="str">
        <f>[1]panel_master!M70</f>
        <v>BD</v>
      </c>
      <c r="N33">
        <f>[1]panel_master!N70</f>
        <v>0</v>
      </c>
      <c r="O33">
        <f>[1]panel_master!O70</f>
        <v>560222</v>
      </c>
      <c r="P33">
        <f>[1]panel_master!P70</f>
        <v>0</v>
      </c>
      <c r="Q33">
        <f>[1]panel_master!Q70</f>
        <v>0</v>
      </c>
      <c r="R33">
        <f>[1]panel_master!R70</f>
        <v>1</v>
      </c>
      <c r="S33" t="str">
        <f>[1]panel_master!S70</f>
        <v>surface</v>
      </c>
    </row>
    <row r="34" spans="1:19" x14ac:dyDescent="0.25">
      <c r="A34">
        <f>[1]panel_master!A71</f>
        <v>64</v>
      </c>
      <c r="B34" t="str">
        <f>[1]panel_master!B71</f>
        <v>R</v>
      </c>
      <c r="C34" t="str">
        <f>[1]panel_master!C71</f>
        <v>640</v>
      </c>
      <c r="D34">
        <f>[1]panel_master!D71</f>
        <v>800</v>
      </c>
      <c r="E34" t="str">
        <f>[1]panel_master!E71</f>
        <v>R8</v>
      </c>
      <c r="F34" t="str">
        <f>[1]panel_master!F71</f>
        <v>KLRG1</v>
      </c>
      <c r="G34" t="str">
        <f>[1]panel_master!G71</f>
        <v/>
      </c>
      <c r="H34" t="str">
        <f>[1]panel_master!H71</f>
        <v>APCFire810</v>
      </c>
      <c r="I34" t="str">
        <f>[1]panel_master!I71</f>
        <v>APC-Fire 810</v>
      </c>
      <c r="J34" t="str">
        <f>[1]panel_master!J71</f>
        <v>KLRG1_APCFire810</v>
      </c>
      <c r="K34" t="str">
        <f>[1]panel_master!K71</f>
        <v>conserved</v>
      </c>
      <c r="L34" t="str">
        <f>[1]panel_master!L71</f>
        <v>SA231A2</v>
      </c>
      <c r="M34">
        <f>[1]panel_master!M71</f>
        <v>0</v>
      </c>
      <c r="N34">
        <f>[1]panel_master!N71</f>
        <v>0</v>
      </c>
      <c r="O34">
        <f>[1]panel_master!O71</f>
        <v>0</v>
      </c>
      <c r="P34">
        <f>[1]panel_master!P71</f>
        <v>0</v>
      </c>
      <c r="Q34">
        <f>[1]panel_master!Q71</f>
        <v>0</v>
      </c>
      <c r="R34">
        <f>[1]panel_master!R71</f>
        <v>1</v>
      </c>
      <c r="S34" t="str">
        <f>[1]panel_master!S71</f>
        <v>surface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F1C9-DC2F-4BCC-AF4D-34A66B4E5855}">
  <dimension ref="A1:V42"/>
  <sheetViews>
    <sheetView tabSelected="1" topLeftCell="F1" workbookViewId="0">
      <selection activeCell="R1" sqref="R1:R1048576"/>
    </sheetView>
  </sheetViews>
  <sheetFormatPr defaultRowHeight="15" x14ac:dyDescent="0.25"/>
  <cols>
    <col min="1" max="1" width="16.5703125" hidden="1" customWidth="1"/>
    <col min="2" max="2" width="7.7109375" hidden="1" customWidth="1"/>
    <col min="3" max="3" width="12.28515625" hidden="1" customWidth="1"/>
    <col min="4" max="4" width="11.5703125" hidden="1" customWidth="1"/>
    <col min="5" max="5" width="16" hidden="1" customWidth="1"/>
    <col min="6" max="6" width="9.5703125" bestFit="1" customWidth="1"/>
    <col min="7" max="7" width="19.85546875" hidden="1" customWidth="1"/>
    <col min="8" max="8" width="15.42578125" bestFit="1" customWidth="1"/>
    <col min="9" max="9" width="16.28515625" hidden="1" customWidth="1"/>
    <col min="10" max="10" width="23.7109375" hidden="1" customWidth="1"/>
    <col min="11" max="11" width="19.7109375" hidden="1" customWidth="1"/>
    <col min="12" max="12" width="21" hidden="1" customWidth="1"/>
    <col min="13" max="13" width="10" hidden="1" customWidth="1"/>
    <col min="14" max="14" width="11" hidden="1" customWidth="1"/>
    <col min="15" max="15" width="14.5703125" hidden="1" customWidth="1"/>
    <col min="16" max="16" width="10" hidden="1" customWidth="1"/>
    <col min="17" max="17" width="23.28515625" hidden="1" customWidth="1"/>
    <col min="18" max="18" width="10.5703125" hidden="1" customWidth="1"/>
    <col min="19" max="19" width="11" customWidth="1"/>
    <col min="20" max="20" width="16.5703125" customWidth="1"/>
    <col min="21" max="21" width="12.5703125" customWidth="1"/>
    <col min="22" max="22" width="15.7109375" hidden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</row>
    <row r="2" spans="1:22" x14ac:dyDescent="0.25">
      <c r="A2">
        <f>[1]panel_master!A3</f>
        <v>2</v>
      </c>
      <c r="B2" t="str">
        <f>[1]panel_master!B3</f>
        <v>UV</v>
      </c>
      <c r="C2" t="str">
        <f>[1]panel_master!C3</f>
        <v>355</v>
      </c>
      <c r="D2">
        <f>[1]panel_master!D3</f>
        <v>395</v>
      </c>
      <c r="E2" t="str">
        <f>[1]panel_master!E3</f>
        <v>UV2</v>
      </c>
      <c r="F2" t="str">
        <f>[1]panel_master!F3</f>
        <v>CD45RA</v>
      </c>
      <c r="G2" t="str">
        <f>[1]panel_master!G3</f>
        <v/>
      </c>
      <c r="H2" t="str">
        <f>[1]panel_master!H3</f>
        <v>BUV395</v>
      </c>
      <c r="I2" t="str">
        <f>[1]panel_master!I3</f>
        <v>BUV395</v>
      </c>
      <c r="J2" t="str">
        <f>[1]panel_master!J3</f>
        <v>CD45RA_BUV395</v>
      </c>
      <c r="K2" t="str">
        <f>[1]panel_master!K3</f>
        <v>conserved</v>
      </c>
      <c r="L2" t="str">
        <f>[1]panel_master!L3</f>
        <v>5H9</v>
      </c>
      <c r="M2" t="str">
        <f>[1]panel_master!M3</f>
        <v>BD</v>
      </c>
      <c r="N2" t="str">
        <f>[1]panel_master!N3</f>
        <v>Horizon</v>
      </c>
      <c r="O2">
        <f>[1]panel_master!O3</f>
        <v>569489</v>
      </c>
      <c r="P2">
        <f>[1]panel_master!P3</f>
        <v>3313308</v>
      </c>
      <c r="Q2" t="str">
        <f>[1]panel_master!Q3</f>
        <v>50 ug; 250 uL; 200 ug/mL</v>
      </c>
      <c r="R2">
        <f>[1]panel_master!R3</f>
        <v>2</v>
      </c>
      <c r="S2" t="str">
        <f>[1]panel_master!S3</f>
        <v>surface</v>
      </c>
      <c r="T2" cm="1">
        <f t="array" ref="T2">Table13[[#This Row],[titration]]*Table3[tests]</f>
        <v>4</v>
      </c>
      <c r="V2" t="b">
        <f>SUBTOTAL(103,Table13[[#This Row],[location]])=1</f>
        <v>1</v>
      </c>
    </row>
    <row r="3" spans="1:22" x14ac:dyDescent="0.25">
      <c r="A3">
        <f>[1]panel_master!A8</f>
        <v>7</v>
      </c>
      <c r="B3" t="str">
        <f>[1]panel_master!B8</f>
        <v>UV</v>
      </c>
      <c r="C3" t="str">
        <f>[1]panel_master!C8</f>
        <v>355</v>
      </c>
      <c r="D3">
        <f>[1]panel_master!D8</f>
        <v>500</v>
      </c>
      <c r="E3" t="str">
        <f>[1]panel_master!E8</f>
        <v>UV7</v>
      </c>
      <c r="F3" t="str">
        <f>[1]panel_master!F8</f>
        <v>CD45RO</v>
      </c>
      <c r="G3" t="str">
        <f>[1]panel_master!G8</f>
        <v/>
      </c>
      <c r="H3" t="str">
        <f>[1]panel_master!H8</f>
        <v>BUV496</v>
      </c>
      <c r="I3" t="str">
        <f>[1]panel_master!I8</f>
        <v>BUV496</v>
      </c>
      <c r="J3" t="str">
        <f>[1]panel_master!J8</f>
        <v>CD45RO_BUV496</v>
      </c>
      <c r="K3" t="str">
        <f>[1]panel_master!K8</f>
        <v>conserved</v>
      </c>
      <c r="L3" t="str">
        <f>[1]panel_master!L8</f>
        <v>UCHL1</v>
      </c>
      <c r="M3" t="str">
        <f>[1]panel_master!M8</f>
        <v>BD</v>
      </c>
      <c r="N3" t="str">
        <f>[1]panel_master!N8</f>
        <v>OptiBuild</v>
      </c>
      <c r="O3">
        <f>[1]panel_master!O8</f>
        <v>749888</v>
      </c>
      <c r="P3">
        <f>[1]panel_master!P8</f>
        <v>4229926</v>
      </c>
      <c r="Q3" t="str">
        <f>[1]panel_master!Q8</f>
        <v>50 ug; 250 uL; 200 ug/mL</v>
      </c>
      <c r="R3">
        <f>[1]panel_master!R8</f>
        <v>1</v>
      </c>
      <c r="S3" t="str">
        <f>[1]panel_master!S8</f>
        <v>surface</v>
      </c>
      <c r="T3" cm="1">
        <f t="array" ref="T3">Table13[[#This Row],[titration]]*Table3[tests]</f>
        <v>2</v>
      </c>
      <c r="V3" t="b">
        <f>SUBTOTAL(103,Table13[[#This Row],[location]])=1</f>
        <v>1</v>
      </c>
    </row>
    <row r="4" spans="1:22" x14ac:dyDescent="0.25">
      <c r="A4">
        <f>[1]panel_master!A10</f>
        <v>9</v>
      </c>
      <c r="B4" t="str">
        <f>[1]panel_master!B10</f>
        <v>UV</v>
      </c>
      <c r="C4" t="str">
        <f>[1]panel_master!C10</f>
        <v>355</v>
      </c>
      <c r="D4">
        <f>[1]panel_master!D10</f>
        <v>570</v>
      </c>
      <c r="E4" t="str">
        <f>[1]panel_master!E10</f>
        <v>UV9</v>
      </c>
      <c r="F4" t="str">
        <f>[1]panel_master!F10</f>
        <v>TCRgd</v>
      </c>
      <c r="G4" t="str">
        <f>[1]panel_master!G10</f>
        <v/>
      </c>
      <c r="H4" t="str">
        <f>[1]panel_master!H10</f>
        <v>BUV563</v>
      </c>
      <c r="I4" t="str">
        <f>[1]panel_master!I10</f>
        <v>BUV563</v>
      </c>
      <c r="J4" t="str">
        <f>[1]panel_master!J10</f>
        <v>TCRgd_BUV563</v>
      </c>
      <c r="K4" t="str">
        <f>[1]panel_master!K10</f>
        <v>conserved</v>
      </c>
      <c r="L4" t="str">
        <f>[1]panel_master!L10</f>
        <v>11F2</v>
      </c>
      <c r="M4" t="str">
        <f>[1]panel_master!M10</f>
        <v>BD</v>
      </c>
      <c r="N4" t="str">
        <f>[1]panel_master!N10</f>
        <v>OptiBuild</v>
      </c>
      <c r="O4">
        <f>[1]panel_master!O10</f>
        <v>748534</v>
      </c>
      <c r="P4">
        <f>[1]panel_master!P10</f>
        <v>4229925</v>
      </c>
      <c r="Q4" t="str">
        <f>[1]panel_master!Q10</f>
        <v>50 ug; 250 uL; 200 ug/mL</v>
      </c>
      <c r="R4">
        <f>[1]panel_master!R10</f>
        <v>1.5</v>
      </c>
      <c r="S4" t="str">
        <f>[1]panel_master!S10</f>
        <v>surface</v>
      </c>
      <c r="T4" cm="1">
        <f t="array" ref="T4">Table13[[#This Row],[titration]]*Table3[tests]</f>
        <v>3</v>
      </c>
      <c r="V4" t="b">
        <f>SUBTOTAL(103,Table13[[#This Row],[location]])=1</f>
        <v>1</v>
      </c>
    </row>
    <row r="5" spans="1:22" hidden="1" x14ac:dyDescent="0.25">
      <c r="A5">
        <f>[1]panel_master!A11</f>
        <v>10</v>
      </c>
      <c r="B5" t="str">
        <f>[1]panel_master!B11</f>
        <v>UV</v>
      </c>
      <c r="C5" t="str">
        <f>[1]panel_master!C11</f>
        <v>355</v>
      </c>
      <c r="D5">
        <f>[1]panel_master!D11</f>
        <v>600</v>
      </c>
      <c r="E5" t="str">
        <f>[1]panel_master!E11</f>
        <v>UV10</v>
      </c>
      <c r="F5" t="str">
        <f>[1]panel_master!F11</f>
        <v>CD45BC1</v>
      </c>
      <c r="G5" t="str">
        <f>[1]panel_master!G11</f>
        <v/>
      </c>
      <c r="H5" t="str">
        <f>[1]panel_master!H11</f>
        <v>SBUV605</v>
      </c>
      <c r="I5" t="str">
        <f>[1]panel_master!I11</f>
        <v>SBUV605</v>
      </c>
      <c r="J5" t="str">
        <f>[1]panel_master!J11</f>
        <v>CD45BC1_SBUV605</v>
      </c>
      <c r="K5" t="str">
        <f>[1]panel_master!K11</f>
        <v>barcode</v>
      </c>
      <c r="L5" t="str">
        <f>[1]panel_master!L11</f>
        <v>F10-89-4</v>
      </c>
      <c r="M5" t="str">
        <f>[1]panel_master!M11</f>
        <v>Bio-Rad</v>
      </c>
      <c r="N5">
        <f>[1]panel_master!N11</f>
        <v>0</v>
      </c>
      <c r="O5" t="str">
        <f>[1]panel_master!O11</f>
        <v>MCA87SBUV605</v>
      </c>
      <c r="P5">
        <f>[1]panel_master!P11</f>
        <v>100006781</v>
      </c>
      <c r="Q5" t="str">
        <f>[1]panel_master!Q11</f>
        <v>100 TESTS/0.5 mL</v>
      </c>
      <c r="R5">
        <f>[1]panel_master!R11</f>
        <v>0.5</v>
      </c>
      <c r="S5" t="str">
        <f>[1]panel_master!S11</f>
        <v>surface-barcode</v>
      </c>
      <c r="T5" cm="1">
        <f t="array" ref="T5">Table13[[#This Row],[titration]]*Table3[tests]</f>
        <v>1</v>
      </c>
      <c r="V5" t="b">
        <f>SUBTOTAL(103,Table13[[#This Row],[location]])=1</f>
        <v>0</v>
      </c>
    </row>
    <row r="6" spans="1:22" x14ac:dyDescent="0.25">
      <c r="A6">
        <f>[1]panel_master!A15</f>
        <v>14</v>
      </c>
      <c r="B6" t="str">
        <f>[1]panel_master!B15</f>
        <v>UV</v>
      </c>
      <c r="C6" t="str">
        <f>[1]panel_master!C15</f>
        <v>355</v>
      </c>
      <c r="D6">
        <f>[1]panel_master!D15</f>
        <v>750</v>
      </c>
      <c r="E6" t="str">
        <f>[1]panel_master!E15</f>
        <v>UV14</v>
      </c>
      <c r="F6" t="str">
        <f>[1]panel_master!F15</f>
        <v>CD154</v>
      </c>
      <c r="G6" t="str">
        <f>[1]panel_master!G15</f>
        <v>CD40L</v>
      </c>
      <c r="H6" t="str">
        <f>[1]panel_master!H15</f>
        <v>BUV737</v>
      </c>
      <c r="I6" t="str">
        <f>[1]panel_master!I15</f>
        <v>BUV737</v>
      </c>
      <c r="J6" t="str">
        <f>[1]panel_master!J15</f>
        <v>CD154_BUV737</v>
      </c>
      <c r="K6" t="str">
        <f>[1]panel_master!K15</f>
        <v>AIM</v>
      </c>
      <c r="L6" t="str">
        <f>[1]panel_master!L15</f>
        <v>24-31</v>
      </c>
      <c r="M6" t="str">
        <f>[1]panel_master!M15</f>
        <v>BD</v>
      </c>
      <c r="N6" t="str">
        <f>[1]panel_master!N15</f>
        <v>OptiBuild</v>
      </c>
      <c r="O6">
        <f>[1]panel_master!O15</f>
        <v>752856</v>
      </c>
      <c r="P6">
        <f>[1]panel_master!P15</f>
        <v>4229927</v>
      </c>
      <c r="Q6" t="str">
        <f>[1]panel_master!Q15</f>
        <v>50 ug; 250 uL; 200 ug/mL</v>
      </c>
      <c r="R6">
        <f>[1]panel_master!R15</f>
        <v>1</v>
      </c>
      <c r="S6" t="str">
        <f>[1]panel_master!S15</f>
        <v>surface</v>
      </c>
      <c r="T6" cm="1">
        <f t="array" ref="T6">Table13[[#This Row],[titration]]*Table3[tests]</f>
        <v>2</v>
      </c>
      <c r="V6" t="b">
        <f>SUBTOTAL(103,Table13[[#This Row],[location]])=1</f>
        <v>1</v>
      </c>
    </row>
    <row r="7" spans="1:22" x14ac:dyDescent="0.25">
      <c r="A7">
        <f>[1]panel_master!A18</f>
        <v>16</v>
      </c>
      <c r="B7" t="str">
        <f>[1]panel_master!B18</f>
        <v>UV</v>
      </c>
      <c r="C7" t="str">
        <f>[1]panel_master!C18</f>
        <v>355</v>
      </c>
      <c r="D7">
        <f>[1]panel_master!D18</f>
        <v>800</v>
      </c>
      <c r="E7" t="str">
        <f>[1]panel_master!E18</f>
        <v>UV16</v>
      </c>
      <c r="F7" t="str">
        <f>[1]panel_master!F18</f>
        <v>CD8</v>
      </c>
      <c r="G7" t="str">
        <f>[1]panel_master!G18</f>
        <v/>
      </c>
      <c r="H7" t="str">
        <f>[1]panel_master!H18</f>
        <v>BUV805</v>
      </c>
      <c r="I7" t="str">
        <f>[1]panel_master!I18</f>
        <v>BUV805</v>
      </c>
      <c r="J7" t="str">
        <f>[1]panel_master!J18</f>
        <v>CD8_BUV805</v>
      </c>
      <c r="K7" t="str">
        <f>[1]panel_master!K18</f>
        <v>conserved</v>
      </c>
      <c r="L7" t="str">
        <f>[1]panel_master!L18</f>
        <v>RPA-T8</v>
      </c>
      <c r="M7" t="str">
        <f>[1]panel_master!M18</f>
        <v>BD</v>
      </c>
      <c r="N7" t="str">
        <f>[1]panel_master!N18</f>
        <v>Horizon</v>
      </c>
      <c r="O7">
        <f>[1]panel_master!O18</f>
        <v>568334</v>
      </c>
      <c r="P7">
        <f>[1]panel_master!P18</f>
        <v>4235549</v>
      </c>
      <c r="Q7" t="str">
        <f>[1]panel_master!Q18</f>
        <v>50 ug; 250 uL; 200 ug/mL</v>
      </c>
      <c r="R7">
        <f>[1]panel_master!R18</f>
        <v>0.5</v>
      </c>
      <c r="S7" t="str">
        <f>[1]panel_master!S18</f>
        <v>surface</v>
      </c>
      <c r="T7" cm="1">
        <f t="array" ref="T7">Table13[[#This Row],[titration]]*Table3[tests]</f>
        <v>1</v>
      </c>
      <c r="V7" t="b">
        <f>SUBTOTAL(103,Table13[[#This Row],[location]])=1</f>
        <v>1</v>
      </c>
    </row>
    <row r="8" spans="1:22" x14ac:dyDescent="0.25">
      <c r="A8">
        <f>[1]panel_master!A19</f>
        <v>17</v>
      </c>
      <c r="B8" t="str">
        <f>[1]panel_master!B19</f>
        <v>V</v>
      </c>
      <c r="C8" t="str">
        <f>[1]panel_master!C19</f>
        <v>405</v>
      </c>
      <c r="D8">
        <f>[1]panel_master!D19</f>
        <v>420</v>
      </c>
      <c r="E8" t="str">
        <f>[1]panel_master!E19</f>
        <v>V1</v>
      </c>
      <c r="F8" t="str">
        <f>[1]panel_master!F19</f>
        <v>CD197</v>
      </c>
      <c r="G8" t="str">
        <f>[1]panel_master!G19</f>
        <v>CCR7</v>
      </c>
      <c r="H8" t="str">
        <f>[1]panel_master!H19</f>
        <v>BV421</v>
      </c>
      <c r="I8" t="str">
        <f>[1]panel_master!I19</f>
        <v>BV421</v>
      </c>
      <c r="J8" t="str">
        <f>[1]panel_master!J19</f>
        <v>CD197_BV421</v>
      </c>
      <c r="K8" t="str">
        <f>[1]panel_master!K19</f>
        <v>conserved</v>
      </c>
      <c r="L8" t="str">
        <f>[1]panel_master!L19</f>
        <v>G043H7</v>
      </c>
      <c r="M8" t="str">
        <f>[1]panel_master!M19</f>
        <v>BioLegend</v>
      </c>
      <c r="N8">
        <f>[1]panel_master!N19</f>
        <v>0</v>
      </c>
      <c r="O8">
        <f>[1]panel_master!O19</f>
        <v>353208</v>
      </c>
      <c r="P8" t="str">
        <f>[1]panel_master!P19</f>
        <v>B419079</v>
      </c>
      <c r="Q8" t="str">
        <f>[1]panel_master!Q19</f>
        <v>70 ug; 500 uL; 140 ug/mL</v>
      </c>
      <c r="R8">
        <f>[1]panel_master!R19</f>
        <v>1.5</v>
      </c>
      <c r="S8" t="str">
        <f>[1]panel_master!S19</f>
        <v>surface</v>
      </c>
      <c r="T8" cm="1">
        <f t="array" ref="T8">Table13[[#This Row],[titration]]*Table3[tests]</f>
        <v>3</v>
      </c>
      <c r="V8" t="b">
        <f>SUBTOTAL(103,Table13[[#This Row],[location]])=1</f>
        <v>1</v>
      </c>
    </row>
    <row r="9" spans="1:22" hidden="1" x14ac:dyDescent="0.25">
      <c r="A9">
        <f>[1]panel_master!A21</f>
        <v>19</v>
      </c>
      <c r="B9" t="str">
        <f>[1]panel_master!B21</f>
        <v>V</v>
      </c>
      <c r="C9" t="str">
        <f>[1]panel_master!C21</f>
        <v>405</v>
      </c>
      <c r="D9">
        <f>[1]panel_master!D21</f>
        <v>450</v>
      </c>
      <c r="E9" t="str">
        <f>[1]panel_master!E21</f>
        <v>V3</v>
      </c>
      <c r="F9" t="str">
        <f>[1]panel_master!F21</f>
        <v>CD45BC2</v>
      </c>
      <c r="G9" t="str">
        <f>[1]panel_master!G21</f>
        <v/>
      </c>
      <c r="H9" t="str">
        <f>[1]panel_master!H21</f>
        <v>PacificBlue</v>
      </c>
      <c r="I9" t="str">
        <f>[1]panel_master!I21</f>
        <v>Pacific Blue</v>
      </c>
      <c r="J9" t="str">
        <f>[1]panel_master!J21</f>
        <v>CD45BC2_PacificBlue</v>
      </c>
      <c r="K9" t="str">
        <f>[1]panel_master!K21</f>
        <v>barcode</v>
      </c>
      <c r="L9" t="str">
        <f>[1]panel_master!L21</f>
        <v>HI30</v>
      </c>
      <c r="M9" t="str">
        <f>[1]panel_master!M21</f>
        <v>BioLegend</v>
      </c>
      <c r="N9">
        <f>[1]panel_master!N21</f>
        <v>0</v>
      </c>
      <c r="O9">
        <f>[1]panel_master!O21</f>
        <v>304029</v>
      </c>
      <c r="P9" t="str">
        <f>[1]panel_master!P21</f>
        <v>B416226</v>
      </c>
      <c r="Q9" t="str">
        <f>[1]panel_master!Q21</f>
        <v>200 ug; 500 uL; 400 ug/mL</v>
      </c>
      <c r="R9" t="str">
        <f>[1]panel_master!R21</f>
        <v>1:1500</v>
      </c>
      <c r="S9" t="str">
        <f>[1]panel_master!S21</f>
        <v>surface-barcode</v>
      </c>
      <c r="T9" cm="1">
        <f t="array" ref="T9">Table13[[#This Row],[titration]]*Table3[tests]</f>
        <v>2.1666666666666665</v>
      </c>
      <c r="V9" t="b">
        <f>SUBTOTAL(103,Table13[[#This Row],[location]])=1</f>
        <v>0</v>
      </c>
    </row>
    <row r="10" spans="1:22" hidden="1" x14ac:dyDescent="0.25">
      <c r="A10">
        <f>[1]panel_master!A23</f>
        <v>21</v>
      </c>
      <c r="B10" t="str">
        <f>[1]panel_master!B23</f>
        <v>V</v>
      </c>
      <c r="C10" t="str">
        <f>[1]panel_master!C23</f>
        <v>405</v>
      </c>
      <c r="D10">
        <f>[1]panel_master!D23</f>
        <v>500</v>
      </c>
      <c r="E10" t="str">
        <f>[1]panel_master!E23</f>
        <v>V5</v>
      </c>
      <c r="F10" t="str">
        <f>[1]panel_master!F23</f>
        <v>CD45BC3</v>
      </c>
      <c r="G10" t="str">
        <f>[1]panel_master!G23</f>
        <v/>
      </c>
      <c r="H10" t="str">
        <f>[1]panel_master!H23</f>
        <v>SBV475</v>
      </c>
      <c r="I10" t="str">
        <f>[1]panel_master!I23</f>
        <v>SBV475</v>
      </c>
      <c r="J10" t="str">
        <f>[1]panel_master!J23</f>
        <v>CD45BC3_SBV475</v>
      </c>
      <c r="K10" t="str">
        <f>[1]panel_master!K23</f>
        <v>barcode</v>
      </c>
      <c r="L10" t="str">
        <f>[1]panel_master!L23</f>
        <v>F10-89-4</v>
      </c>
      <c r="M10" t="str">
        <f>[1]panel_master!M23</f>
        <v>Bio-Rad</v>
      </c>
      <c r="N10">
        <f>[1]panel_master!N23</f>
        <v>0</v>
      </c>
      <c r="O10" t="str">
        <f>[1]panel_master!O23</f>
        <v>MCA87SBV475</v>
      </c>
      <c r="P10">
        <f>[1]panel_master!P23</f>
        <v>100005836</v>
      </c>
      <c r="Q10" t="str">
        <f>[1]panel_master!Q23</f>
        <v>100 TESTS/0.5 mL</v>
      </c>
      <c r="R10">
        <f>[1]panel_master!R23</f>
        <v>0.5</v>
      </c>
      <c r="S10" t="str">
        <f>[1]panel_master!S23</f>
        <v>surface-barcode</v>
      </c>
      <c r="T10" cm="1">
        <f t="array" ref="T10">Table13[[#This Row],[titration]]*Table3[tests]</f>
        <v>1</v>
      </c>
      <c r="V10" t="b">
        <f>SUBTOTAL(103,Table13[[#This Row],[location]])=1</f>
        <v>0</v>
      </c>
    </row>
    <row r="11" spans="1:22" x14ac:dyDescent="0.25">
      <c r="A11">
        <f>[1]panel_master!A28</f>
        <v>26</v>
      </c>
      <c r="B11" t="str">
        <f>[1]panel_master!B28</f>
        <v>V</v>
      </c>
      <c r="C11" t="str">
        <f>[1]panel_master!C28</f>
        <v>405</v>
      </c>
      <c r="D11">
        <f>[1]panel_master!D28</f>
        <v>600</v>
      </c>
      <c r="E11" t="str">
        <f>[1]panel_master!E28</f>
        <v>V10</v>
      </c>
      <c r="F11" t="str">
        <f>[1]panel_master!F28</f>
        <v>CD57</v>
      </c>
      <c r="G11" t="str">
        <f>[1]panel_master!G28</f>
        <v/>
      </c>
      <c r="H11" t="str">
        <f>[1]panel_master!H28</f>
        <v>BV605</v>
      </c>
      <c r="I11" t="str">
        <f>[1]panel_master!I28</f>
        <v>BV605</v>
      </c>
      <c r="J11" t="str">
        <f>[1]panel_master!J28</f>
        <v>CD57_BV605</v>
      </c>
      <c r="K11" t="str">
        <f>[1]panel_master!K28</f>
        <v>conserved</v>
      </c>
      <c r="L11" t="str">
        <f>[1]panel_master!L28</f>
        <v>QA17A04</v>
      </c>
      <c r="M11" t="str">
        <f>[1]panel_master!M28</f>
        <v>BioLegend</v>
      </c>
      <c r="N11">
        <f>[1]panel_master!N28</f>
        <v>0</v>
      </c>
      <c r="O11">
        <f>[1]panel_master!O28</f>
        <v>393304</v>
      </c>
      <c r="P11" t="str">
        <f>[1]panel_master!P28</f>
        <v>B401784</v>
      </c>
      <c r="Q11" t="str">
        <f>[1]panel_master!Q28</f>
        <v>25 ug; 500 uL; 50 ug/mL</v>
      </c>
      <c r="R11">
        <f>[1]panel_master!R28</f>
        <v>0.5</v>
      </c>
      <c r="S11" t="str">
        <f>[1]panel_master!S28</f>
        <v>surface</v>
      </c>
      <c r="T11" cm="1">
        <f t="array" ref="T11">Table13[[#This Row],[titration]]*Table3[tests]</f>
        <v>1</v>
      </c>
      <c r="V11" t="b">
        <f>SUBTOTAL(103,Table13[[#This Row],[location]])=1</f>
        <v>1</v>
      </c>
    </row>
    <row r="12" spans="1:22" x14ac:dyDescent="0.25">
      <c r="A12">
        <f>[1]panel_master!A29</f>
        <v>27</v>
      </c>
      <c r="B12" t="str">
        <f>[1]panel_master!B29</f>
        <v>V</v>
      </c>
      <c r="C12" t="str">
        <f>[1]panel_master!C29</f>
        <v>405</v>
      </c>
      <c r="D12">
        <f>[1]panel_master!D29</f>
        <v>660</v>
      </c>
      <c r="E12" t="str">
        <f>[1]panel_master!E29</f>
        <v>V11</v>
      </c>
      <c r="F12" t="str">
        <f>[1]panel_master!F29</f>
        <v>CD193</v>
      </c>
      <c r="G12" t="str">
        <f>[1]panel_master!G29</f>
        <v>CCR3</v>
      </c>
      <c r="H12" t="str">
        <f>[1]panel_master!H29</f>
        <v>BV650</v>
      </c>
      <c r="I12" t="str">
        <f>[1]panel_master!I29</f>
        <v>BV650</v>
      </c>
      <c r="J12" t="str">
        <f>[1]panel_master!J29</f>
        <v>CD193_BV650</v>
      </c>
      <c r="K12" t="str">
        <f>[1]panel_master!K29</f>
        <v>conserved</v>
      </c>
      <c r="L12" t="str">
        <f>[1]panel_master!L29</f>
        <v>5E8</v>
      </c>
      <c r="M12" t="str">
        <f>[1]panel_master!M29</f>
        <v>BD</v>
      </c>
      <c r="N12" t="str">
        <f>[1]panel_master!N29</f>
        <v>OptiBuild</v>
      </c>
      <c r="O12">
        <f>[1]panel_master!O29</f>
        <v>743060</v>
      </c>
      <c r="P12">
        <f>[1]panel_master!P29</f>
        <v>4229924</v>
      </c>
      <c r="Q12" t="str">
        <f>[1]panel_master!Q29</f>
        <v>50 ug; 250 uL; 200 ug/mL</v>
      </c>
      <c r="R12">
        <f>[1]panel_master!R29</f>
        <v>1</v>
      </c>
      <c r="S12" t="str">
        <f>[1]panel_master!S29</f>
        <v>surface</v>
      </c>
      <c r="T12" cm="1">
        <f t="array" ref="T12">Table13[[#This Row],[titration]]*Table3[tests]</f>
        <v>2</v>
      </c>
      <c r="V12" t="b">
        <f>SUBTOTAL(103,Table13[[#This Row],[location]])=1</f>
        <v>1</v>
      </c>
    </row>
    <row r="13" spans="1:22" hidden="1" x14ac:dyDescent="0.25">
      <c r="A13">
        <f>[1]panel_master!A31</f>
        <v>29</v>
      </c>
      <c r="B13" t="str">
        <f>[1]panel_master!B31</f>
        <v>V</v>
      </c>
      <c r="C13" t="str">
        <f>[1]panel_master!C31</f>
        <v>405</v>
      </c>
      <c r="D13">
        <f>[1]panel_master!D31</f>
        <v>700</v>
      </c>
      <c r="E13" t="str">
        <f>[1]panel_master!E31</f>
        <v>V13</v>
      </c>
      <c r="F13" t="str">
        <f>[1]panel_master!F31</f>
        <v>CD45BC4</v>
      </c>
      <c r="G13" t="str">
        <f>[1]panel_master!G31</f>
        <v/>
      </c>
      <c r="H13" t="str">
        <f>[1]panel_master!H31</f>
        <v>BV711</v>
      </c>
      <c r="I13" t="str">
        <f>[1]panel_master!I31</f>
        <v>BV711</v>
      </c>
      <c r="J13" t="str">
        <f>[1]panel_master!J31</f>
        <v>CD45BC4_BV711</v>
      </c>
      <c r="K13" t="str">
        <f>[1]panel_master!K31</f>
        <v>barcode</v>
      </c>
      <c r="L13" t="str">
        <f>[1]panel_master!L31</f>
        <v>HI30</v>
      </c>
      <c r="M13" t="str">
        <f>[1]panel_master!M31</f>
        <v>BioLegend</v>
      </c>
      <c r="N13">
        <f>[1]panel_master!N31</f>
        <v>0</v>
      </c>
      <c r="O13">
        <f>[1]panel_master!O31</f>
        <v>304050</v>
      </c>
      <c r="P13" t="str">
        <f>[1]panel_master!P31</f>
        <v>B396110</v>
      </c>
      <c r="Q13" t="str">
        <f>[1]panel_master!Q31</f>
        <v>25 ug; 500 uL; 50 ug/mL</v>
      </c>
      <c r="R13">
        <f>[1]panel_master!R31</f>
        <v>0.25</v>
      </c>
      <c r="S13" t="str">
        <f>[1]panel_master!S31</f>
        <v>surface-barcode</v>
      </c>
      <c r="T13" cm="1">
        <f t="array" ref="T13">Table13[[#This Row],[titration]]*Table3[tests]</f>
        <v>0.5</v>
      </c>
      <c r="V13" t="b">
        <f>SUBTOTAL(103,Table13[[#This Row],[location]])=1</f>
        <v>0</v>
      </c>
    </row>
    <row r="14" spans="1:22" x14ac:dyDescent="0.25">
      <c r="A14">
        <f>[1]panel_master!A32</f>
        <v>30</v>
      </c>
      <c r="B14" t="str">
        <f>[1]panel_master!B32</f>
        <v>V</v>
      </c>
      <c r="C14" t="str">
        <f>[1]panel_master!C32</f>
        <v>405</v>
      </c>
      <c r="D14">
        <f>[1]panel_master!D32</f>
        <v>750</v>
      </c>
      <c r="E14" t="str">
        <f>[1]panel_master!E32</f>
        <v>V14</v>
      </c>
      <c r="F14" t="str">
        <f>[1]panel_master!F32</f>
        <v>CD127</v>
      </c>
      <c r="G14" t="str">
        <f>[1]panel_master!G32</f>
        <v>IL-7Ra</v>
      </c>
      <c r="H14" t="str">
        <f>[1]panel_master!H32</f>
        <v>BV750</v>
      </c>
      <c r="I14" t="str">
        <f>[1]panel_master!I32</f>
        <v>BV750</v>
      </c>
      <c r="J14" t="str">
        <f>[1]panel_master!J32</f>
        <v>CD127_BV750</v>
      </c>
      <c r="K14" t="str">
        <f>[1]panel_master!K32</f>
        <v>conserved</v>
      </c>
      <c r="L14" t="str">
        <f>[1]panel_master!L32</f>
        <v>A019D5</v>
      </c>
      <c r="M14" t="str">
        <f>[1]panel_master!M32</f>
        <v>BioLegend</v>
      </c>
      <c r="N14">
        <f>[1]panel_master!N32</f>
        <v>0</v>
      </c>
      <c r="O14">
        <f>[1]panel_master!O32</f>
        <v>351370</v>
      </c>
      <c r="P14" t="str">
        <f>[1]panel_master!P32</f>
        <v>B412410</v>
      </c>
      <c r="Q14" t="str">
        <f>[1]panel_master!Q32</f>
        <v>50 ug; 500 uL; 100 ug/mL</v>
      </c>
      <c r="R14">
        <f>[1]panel_master!R32</f>
        <v>1.5</v>
      </c>
      <c r="S14" t="str">
        <f>[1]panel_master!S32</f>
        <v>surface</v>
      </c>
      <c r="T14" cm="1">
        <f t="array" ref="T14">Table13[[#This Row],[titration]]*Table3[tests]</f>
        <v>3</v>
      </c>
      <c r="V14" t="b">
        <f>SUBTOTAL(103,Table13[[#This Row],[location]])=1</f>
        <v>1</v>
      </c>
    </row>
    <row r="15" spans="1:22" x14ac:dyDescent="0.25">
      <c r="A15">
        <f>[1]panel_master!A33</f>
        <v>31</v>
      </c>
      <c r="B15" t="str">
        <f>[1]panel_master!B33</f>
        <v>V</v>
      </c>
      <c r="C15" t="str">
        <f>[1]panel_master!C33</f>
        <v>405</v>
      </c>
      <c r="D15">
        <f>[1]panel_master!D33</f>
        <v>780</v>
      </c>
      <c r="E15" t="str">
        <f>[1]panel_master!E33</f>
        <v>V15</v>
      </c>
      <c r="F15" t="str">
        <f>[1]panel_master!F33</f>
        <v>CD56</v>
      </c>
      <c r="G15" t="str">
        <f>[1]panel_master!G33</f>
        <v/>
      </c>
      <c r="H15" t="str">
        <f>[1]panel_master!H33</f>
        <v>BV785</v>
      </c>
      <c r="I15" t="str">
        <f>[1]panel_master!I33</f>
        <v>BV785</v>
      </c>
      <c r="J15" t="str">
        <f>[1]panel_master!J33</f>
        <v>CD56_BV785</v>
      </c>
      <c r="K15" t="str">
        <f>[1]panel_master!K33</f>
        <v>conserved</v>
      </c>
      <c r="L15" t="str">
        <f>[1]panel_master!L33</f>
        <v>5.1H11</v>
      </c>
      <c r="M15">
        <f>[1]panel_master!M33</f>
        <v>0</v>
      </c>
      <c r="N15">
        <f>[1]panel_master!N33</f>
        <v>0</v>
      </c>
      <c r="O15">
        <f>[1]panel_master!O33</f>
        <v>0</v>
      </c>
      <c r="P15">
        <f>[1]panel_master!P33</f>
        <v>0</v>
      </c>
      <c r="Q15">
        <f>[1]panel_master!Q33</f>
        <v>0</v>
      </c>
      <c r="R15">
        <f>[1]panel_master!R33</f>
        <v>0.5</v>
      </c>
      <c r="S15" t="str">
        <f>[1]panel_master!S33</f>
        <v>surface</v>
      </c>
      <c r="T15" cm="1">
        <f t="array" ref="T15">Table13[[#This Row],[titration]]*Table3[tests]</f>
        <v>1</v>
      </c>
      <c r="V15" t="b">
        <f>SUBTOTAL(103,Table13[[#This Row],[location]])=1</f>
        <v>1</v>
      </c>
    </row>
    <row r="16" spans="1:22" x14ac:dyDescent="0.25">
      <c r="A16">
        <f>[1]panel_master!A36</f>
        <v>34</v>
      </c>
      <c r="B16" t="str">
        <f>[1]panel_master!B36</f>
        <v>B</v>
      </c>
      <c r="C16" t="str">
        <f>[1]panel_master!C36</f>
        <v>488</v>
      </c>
      <c r="D16">
        <f>[1]panel_master!D36</f>
        <v>520</v>
      </c>
      <c r="E16" t="str">
        <f>[1]panel_master!E36</f>
        <v>B2</v>
      </c>
      <c r="F16" t="str">
        <f>[1]panel_master!F36</f>
        <v>CD199</v>
      </c>
      <c r="G16" t="str">
        <f>[1]panel_master!G36</f>
        <v>CCR9</v>
      </c>
      <c r="H16" t="str">
        <f>[1]panel_master!H36</f>
        <v>KIRAVIABlue520</v>
      </c>
      <c r="I16" t="str">
        <f>[1]panel_master!I36</f>
        <v>KIRAVIA Blue 520</v>
      </c>
      <c r="J16" t="str">
        <f>[1]panel_master!J36</f>
        <v>CD199_KIRAVIABlue520</v>
      </c>
      <c r="K16" t="str">
        <f>[1]panel_master!K36</f>
        <v>conserved</v>
      </c>
      <c r="L16" t="str">
        <f>[1]panel_master!L36</f>
        <v>L053E8</v>
      </c>
      <c r="M16">
        <f>[1]panel_master!M36</f>
        <v>0</v>
      </c>
      <c r="N16">
        <f>[1]panel_master!N36</f>
        <v>0</v>
      </c>
      <c r="O16">
        <f>[1]panel_master!O36</f>
        <v>0</v>
      </c>
      <c r="P16">
        <f>[1]panel_master!P36</f>
        <v>0</v>
      </c>
      <c r="Q16">
        <f>[1]panel_master!Q36</f>
        <v>0</v>
      </c>
      <c r="R16">
        <f>[1]panel_master!R36</f>
        <v>1.5</v>
      </c>
      <c r="S16" t="str">
        <f>[1]panel_master!S36</f>
        <v>surface</v>
      </c>
      <c r="T16" cm="1">
        <f t="array" ref="T16">Table13[[#This Row],[titration]]*Table3[tests]</f>
        <v>3</v>
      </c>
      <c r="V16" t="b">
        <f>SUBTOTAL(103,Table13[[#This Row],[location]])=1</f>
        <v>1</v>
      </c>
    </row>
    <row r="17" spans="1:22" x14ac:dyDescent="0.25">
      <c r="A17">
        <f>[1]panel_master!A37</f>
        <v>35</v>
      </c>
      <c r="B17" t="str">
        <f>[1]panel_master!B37</f>
        <v>B</v>
      </c>
      <c r="C17" t="str">
        <f>[1]panel_master!C37</f>
        <v>488</v>
      </c>
      <c r="D17">
        <f>[1]panel_master!D37</f>
        <v>550</v>
      </c>
      <c r="E17" t="str">
        <f>[1]panel_master!E37</f>
        <v>B3</v>
      </c>
      <c r="F17" t="str">
        <f>[1]panel_master!F37</f>
        <v>CD49a</v>
      </c>
      <c r="G17" t="str">
        <f>[1]panel_master!G37</f>
        <v/>
      </c>
      <c r="H17" t="str">
        <f>[1]panel_master!H37</f>
        <v>RB545</v>
      </c>
      <c r="I17" t="str">
        <f>[1]panel_master!I37</f>
        <v>RB545</v>
      </c>
      <c r="J17" t="str">
        <f>[1]panel_master!J37</f>
        <v>CD49a_RB545</v>
      </c>
      <c r="K17" t="str">
        <f>[1]panel_master!K37</f>
        <v>conserved</v>
      </c>
      <c r="L17" t="str">
        <f>[1]panel_master!L37</f>
        <v>SR84</v>
      </c>
      <c r="M17">
        <f>[1]panel_master!M37</f>
        <v>0</v>
      </c>
      <c r="N17">
        <f>[1]panel_master!N37</f>
        <v>0</v>
      </c>
      <c r="O17">
        <f>[1]panel_master!O37</f>
        <v>0</v>
      </c>
      <c r="P17">
        <f>[1]panel_master!P37</f>
        <v>0</v>
      </c>
      <c r="Q17">
        <f>[1]panel_master!Q37</f>
        <v>0</v>
      </c>
      <c r="R17">
        <f>[1]panel_master!R37</f>
        <v>0.5</v>
      </c>
      <c r="S17" t="str">
        <f>[1]panel_master!S37</f>
        <v>surface</v>
      </c>
      <c r="T17" cm="1">
        <f t="array" ref="T17">Table13[[#This Row],[titration]]*Table3[tests]</f>
        <v>1</v>
      </c>
      <c r="V17" t="b">
        <f>SUBTOTAL(103,Table13[[#This Row],[location]])=1</f>
        <v>1</v>
      </c>
    </row>
    <row r="18" spans="1:22" x14ac:dyDescent="0.25">
      <c r="A18">
        <f>[1]panel_master!A40</f>
        <v>38</v>
      </c>
      <c r="B18" t="str">
        <f>[1]panel_master!B40</f>
        <v>B</v>
      </c>
      <c r="C18">
        <f>[1]panel_master!C40</f>
        <v>488</v>
      </c>
      <c r="D18">
        <f>[1]panel_master!D40</f>
        <v>613</v>
      </c>
      <c r="E18" t="str">
        <f>[1]panel_master!E40</f>
        <v>B6</v>
      </c>
      <c r="F18" t="str">
        <f>[1]panel_master!F40</f>
        <v>CD25</v>
      </c>
      <c r="G18" t="str">
        <f>[1]panel_master!G40</f>
        <v/>
      </c>
      <c r="H18" t="str">
        <f>[1]panel_master!H40</f>
        <v>RB613</v>
      </c>
      <c r="I18" t="str">
        <f>[1]panel_master!I40</f>
        <v>RB613</v>
      </c>
      <c r="J18" t="str">
        <f>[1]panel_master!J40</f>
        <v>CD25_RB613</v>
      </c>
      <c r="K18" t="str">
        <f>[1]panel_master!K40</f>
        <v>AIM</v>
      </c>
      <c r="L18" t="str">
        <f>[1]panel_master!L40</f>
        <v>2A3</v>
      </c>
      <c r="M18" t="str">
        <f>[1]panel_master!M40</f>
        <v>BD</v>
      </c>
      <c r="N18" t="str">
        <f>[1]panel_master!N40</f>
        <v>Horizon</v>
      </c>
      <c r="O18">
        <f>[1]panel_master!O40</f>
        <v>571097</v>
      </c>
      <c r="P18">
        <f>[1]panel_master!P40</f>
        <v>4332483</v>
      </c>
      <c r="Q18" t="str">
        <f>[1]panel_master!Q40</f>
        <v>12.5 ug; 500 uL; 25 ug/mL</v>
      </c>
      <c r="R18">
        <f>[1]panel_master!R40</f>
        <v>1</v>
      </c>
      <c r="S18" t="str">
        <f>[1]panel_master!S40</f>
        <v>surface</v>
      </c>
      <c r="T18" cm="1">
        <f t="array" ref="T18">Table13[[#This Row],[titration]]*Table3[tests]</f>
        <v>2</v>
      </c>
      <c r="V18" t="b">
        <f>SUBTOTAL(103,Table13[[#This Row],[location]])=1</f>
        <v>1</v>
      </c>
    </row>
    <row r="19" spans="1:22" hidden="1" x14ac:dyDescent="0.25">
      <c r="A19">
        <f>[1]panel_master!A43</f>
        <v>40</v>
      </c>
      <c r="B19" t="str">
        <f>[1]panel_master!B43</f>
        <v>B</v>
      </c>
      <c r="C19" t="str">
        <f>[1]panel_master!C43</f>
        <v>488</v>
      </c>
      <c r="D19">
        <f>[1]panel_master!D43</f>
        <v>680</v>
      </c>
      <c r="E19" t="str">
        <f>[1]panel_master!E43</f>
        <v>B8</v>
      </c>
      <c r="F19" t="str">
        <f>[1]panel_master!F43</f>
        <v>CD45BC5</v>
      </c>
      <c r="G19">
        <f>[1]panel_master!G43</f>
        <v>0</v>
      </c>
      <c r="H19" t="str">
        <f>[1]panel_master!H43</f>
        <v>PerCP</v>
      </c>
      <c r="I19" t="str">
        <f>[1]panel_master!I43</f>
        <v>PerCP</v>
      </c>
      <c r="J19" t="str">
        <f>[1]panel_master!J43</f>
        <v>CD45BC5_PerCP</v>
      </c>
      <c r="K19" t="str">
        <f>[1]panel_master!K43</f>
        <v>barcode</v>
      </c>
      <c r="L19" t="str">
        <f>[1]panel_master!L43</f>
        <v>HI30</v>
      </c>
      <c r="M19" t="str">
        <f>[1]panel_master!M43</f>
        <v>BioLegend</v>
      </c>
      <c r="N19">
        <f>[1]panel_master!N43</f>
        <v>0</v>
      </c>
      <c r="O19">
        <f>[1]panel_master!O43</f>
        <v>304026</v>
      </c>
      <c r="P19" t="str">
        <f>[1]panel_master!P43</f>
        <v>B402465</v>
      </c>
      <c r="Q19" t="str">
        <f>[1]panel_master!Q43</f>
        <v>100 ug; 500 uL; 200 ug/mL</v>
      </c>
      <c r="R19">
        <f>[1]panel_master!R43</f>
        <v>0.25</v>
      </c>
      <c r="S19" t="str">
        <f>[1]panel_master!S43</f>
        <v>surface-barcode</v>
      </c>
      <c r="T19" cm="1">
        <f t="array" ref="T19">Table13[[#This Row],[titration]]*Table3[tests]</f>
        <v>0.5</v>
      </c>
      <c r="V19" t="b">
        <f>SUBTOTAL(103,Table13[[#This Row],[location]])=1</f>
        <v>0</v>
      </c>
    </row>
    <row r="20" spans="1:22" x14ac:dyDescent="0.25">
      <c r="A20">
        <f>[1]panel_master!A45</f>
        <v>42</v>
      </c>
      <c r="B20" t="str">
        <f>[1]panel_master!B45</f>
        <v>B</v>
      </c>
      <c r="C20" t="str">
        <f>[1]panel_master!C45</f>
        <v>488</v>
      </c>
      <c r="D20">
        <f>[1]panel_master!D45</f>
        <v>700</v>
      </c>
      <c r="E20" t="str">
        <f>[1]panel_master!E45</f>
        <v>B10</v>
      </c>
      <c r="F20" t="str">
        <f>[1]panel_master!F45</f>
        <v>CD95</v>
      </c>
      <c r="G20" t="str">
        <f>[1]panel_master!G45</f>
        <v>FAS</v>
      </c>
      <c r="H20" t="str">
        <f>[1]panel_master!H45</f>
        <v>PerCPeFluor710</v>
      </c>
      <c r="I20" t="str">
        <f>[1]panel_master!I45</f>
        <v>PerCP-eFluor 710</v>
      </c>
      <c r="J20" t="str">
        <f>[1]panel_master!J45</f>
        <v>CD95_PerCPeFluor710</v>
      </c>
      <c r="K20" t="str">
        <f>[1]panel_master!K45</f>
        <v>conserved</v>
      </c>
      <c r="L20" t="str">
        <f>[1]panel_master!L45</f>
        <v>DX2</v>
      </c>
      <c r="M20">
        <f>[1]panel_master!M45</f>
        <v>0</v>
      </c>
      <c r="N20">
        <f>[1]panel_master!N45</f>
        <v>0</v>
      </c>
      <c r="O20">
        <f>[1]panel_master!O45</f>
        <v>0</v>
      </c>
      <c r="P20">
        <f>[1]panel_master!P45</f>
        <v>0</v>
      </c>
      <c r="Q20">
        <f>[1]panel_master!Q45</f>
        <v>0</v>
      </c>
      <c r="R20">
        <f>[1]panel_master!R45</f>
        <v>1.5</v>
      </c>
      <c r="S20" t="str">
        <f>[1]panel_master!S45</f>
        <v>surface</v>
      </c>
      <c r="T20" cm="1">
        <f t="array" ref="T20">Table13[[#This Row],[titration]]*Table3[tests]</f>
        <v>3</v>
      </c>
      <c r="V20" t="b">
        <f>SUBTOTAL(103,Table13[[#This Row],[location]])=1</f>
        <v>1</v>
      </c>
    </row>
    <row r="21" spans="1:22" x14ac:dyDescent="0.25">
      <c r="A21">
        <f>[1]panel_master!A47</f>
        <v>44</v>
      </c>
      <c r="B21" t="str">
        <f>[1]panel_master!B47</f>
        <v>B</v>
      </c>
      <c r="C21" t="str">
        <f>[1]panel_master!C47</f>
        <v>488</v>
      </c>
      <c r="D21">
        <f>[1]panel_master!D47</f>
        <v>750</v>
      </c>
      <c r="E21" t="str">
        <f>[1]panel_master!E47</f>
        <v>B12</v>
      </c>
      <c r="F21" t="str">
        <f>[1]panel_master!F47</f>
        <v>CD3</v>
      </c>
      <c r="G21">
        <f>[1]panel_master!G47</f>
        <v>0</v>
      </c>
      <c r="H21" t="str">
        <f>[1]panel_master!H47</f>
        <v>RB744</v>
      </c>
      <c r="I21" t="str">
        <f>[1]panel_master!I47</f>
        <v>RB744</v>
      </c>
      <c r="J21" t="str">
        <f>[1]panel_master!J47</f>
        <v>CD3_RB744</v>
      </c>
      <c r="K21" t="str">
        <f>[1]panel_master!K47</f>
        <v>conserved</v>
      </c>
      <c r="L21" t="str">
        <f>[1]panel_master!L47</f>
        <v>UCHT1</v>
      </c>
      <c r="M21" t="str">
        <f>[1]panel_master!M47</f>
        <v>BD</v>
      </c>
      <c r="N21">
        <f>[1]panel_master!N47</f>
        <v>0</v>
      </c>
      <c r="O21">
        <f>[1]panel_master!O47</f>
        <v>570470</v>
      </c>
      <c r="P21">
        <f>[1]panel_master!P47</f>
        <v>0</v>
      </c>
      <c r="Q21">
        <f>[1]panel_master!Q47</f>
        <v>0</v>
      </c>
      <c r="R21">
        <f>[1]panel_master!R47</f>
        <v>0.5</v>
      </c>
      <c r="S21" t="str">
        <f>IF([1]panel_master!S47="intracellular (CYTOKINE)/surface (AIM)","surface")</f>
        <v>surface</v>
      </c>
      <c r="T21" cm="1">
        <f t="array" ref="T21">Table13[[#This Row],[titration]]*Table3[tests]</f>
        <v>1</v>
      </c>
      <c r="V21" t="b">
        <f>SUBTOTAL(103,Table13[[#This Row],[location]])=1</f>
        <v>1</v>
      </c>
    </row>
    <row r="22" spans="1:22" x14ac:dyDescent="0.25">
      <c r="A22">
        <f>[1]panel_master!A49</f>
        <v>46</v>
      </c>
      <c r="B22" t="str">
        <f>[1]panel_master!B49</f>
        <v>B</v>
      </c>
      <c r="C22" t="str">
        <f>[1]panel_master!C49</f>
        <v>488</v>
      </c>
      <c r="D22">
        <f>[1]panel_master!D49</f>
        <v>800</v>
      </c>
      <c r="E22" t="str">
        <f>[1]panel_master!E49</f>
        <v>B14</v>
      </c>
      <c r="F22" t="str">
        <f>[1]panel_master!F49</f>
        <v>CD4</v>
      </c>
      <c r="G22" t="str">
        <f>[1]panel_master!G49</f>
        <v/>
      </c>
      <c r="H22" t="str">
        <f>[1]panel_master!H49</f>
        <v>PerCPFire806</v>
      </c>
      <c r="I22" t="str">
        <f>[1]panel_master!I49</f>
        <v>PerCP-Fire 806</v>
      </c>
      <c r="J22" t="str">
        <f>[1]panel_master!J49</f>
        <v>CD4_PerCPFire806</v>
      </c>
      <c r="K22" t="str">
        <f>[1]panel_master!K49</f>
        <v>conserved</v>
      </c>
      <c r="L22" t="str">
        <f>[1]panel_master!L49</f>
        <v>SK3</v>
      </c>
      <c r="M22" t="str">
        <f>[1]panel_master!M49</f>
        <v>Biolegend</v>
      </c>
      <c r="N22">
        <f>[1]panel_master!N49</f>
        <v>0</v>
      </c>
      <c r="O22">
        <f>[1]panel_master!O49</f>
        <v>344694</v>
      </c>
      <c r="P22">
        <f>[1]panel_master!P49</f>
        <v>0</v>
      </c>
      <c r="Q22">
        <f>[1]panel_master!Q49</f>
        <v>0</v>
      </c>
      <c r="R22">
        <f>[1]panel_master!R49</f>
        <v>0.5</v>
      </c>
      <c r="S22" t="str">
        <f>[1]panel_master!S49</f>
        <v>surface</v>
      </c>
      <c r="T22" cm="1">
        <f t="array" ref="T22">Table13[[#This Row],[titration]]*Table3[tests]</f>
        <v>1</v>
      </c>
      <c r="V22" t="b">
        <f>SUBTOTAL(103,Table13[[#This Row],[location]])=1</f>
        <v>1</v>
      </c>
    </row>
    <row r="23" spans="1:22" x14ac:dyDescent="0.25">
      <c r="A23">
        <f>[1]panel_master!A50</f>
        <v>46</v>
      </c>
      <c r="B23" t="str">
        <f>[1]panel_master!B50</f>
        <v>B</v>
      </c>
      <c r="C23" t="str">
        <f>[1]panel_master!C50</f>
        <v>488</v>
      </c>
      <c r="D23">
        <f>[1]panel_master!D50</f>
        <v>800</v>
      </c>
      <c r="E23" t="str">
        <f>[1]panel_master!E50</f>
        <v>B14</v>
      </c>
      <c r="F23" t="str">
        <f>[1]panel_master!F50</f>
        <v>CD69</v>
      </c>
      <c r="G23" t="str">
        <f>[1]panel_master!G50</f>
        <v/>
      </c>
      <c r="H23" t="str">
        <f>[1]panel_master!H50</f>
        <v>RB780</v>
      </c>
      <c r="I23" t="str">
        <f>[1]panel_master!I50</f>
        <v>RB780</v>
      </c>
      <c r="J23" t="str">
        <f>[1]panel_master!J50</f>
        <v>CD69_RB780</v>
      </c>
      <c r="K23" t="str">
        <f>[1]panel_master!K50</f>
        <v>conserved</v>
      </c>
      <c r="L23" t="str">
        <f>[1]panel_master!L50</f>
        <v>FN50</v>
      </c>
      <c r="M23">
        <f>[1]panel_master!M50</f>
        <v>0</v>
      </c>
      <c r="N23">
        <f>[1]panel_master!N50</f>
        <v>0</v>
      </c>
      <c r="O23">
        <f>[1]panel_master!O50</f>
        <v>0</v>
      </c>
      <c r="P23">
        <f>[1]panel_master!P50</f>
        <v>0</v>
      </c>
      <c r="Q23">
        <f>[1]panel_master!Q50</f>
        <v>0</v>
      </c>
      <c r="R23">
        <f>[1]panel_master!R50</f>
        <v>0.5</v>
      </c>
      <c r="S23" t="str">
        <f>IF([1]panel_master!S50="intracellular (CYTOKINE)/surface (AIM)","surface")</f>
        <v>surface</v>
      </c>
      <c r="T23" cm="1">
        <f t="array" ref="T23">Table13[[#This Row],[titration]]*Table3[tests]</f>
        <v>1</v>
      </c>
      <c r="V23" t="b">
        <f>SUBTOTAL(103,Table13[[#This Row],[location]])=1</f>
        <v>1</v>
      </c>
    </row>
    <row r="24" spans="1:22" x14ac:dyDescent="0.25">
      <c r="A24">
        <f>[1]panel_master!A51</f>
        <v>47</v>
      </c>
      <c r="B24" t="str">
        <f>[1]panel_master!B51</f>
        <v>YG</v>
      </c>
      <c r="C24" t="str">
        <f>[1]panel_master!C51</f>
        <v>561</v>
      </c>
      <c r="D24">
        <f>[1]panel_master!D51</f>
        <v>570</v>
      </c>
      <c r="E24" t="str">
        <f>[1]panel_master!E51</f>
        <v>YG1</v>
      </c>
      <c r="F24" t="str">
        <f>[1]panel_master!F51</f>
        <v>CD134</v>
      </c>
      <c r="G24" t="str">
        <f>[1]panel_master!G51</f>
        <v>OX40</v>
      </c>
      <c r="H24" t="str">
        <f>[1]panel_master!H51</f>
        <v>PE</v>
      </c>
      <c r="I24" t="str">
        <f>[1]panel_master!I51</f>
        <v>PE</v>
      </c>
      <c r="J24" t="str">
        <f>[1]panel_master!J51</f>
        <v>CD134_PE</v>
      </c>
      <c r="K24" t="str">
        <f>[1]panel_master!K51</f>
        <v>AIM</v>
      </c>
      <c r="L24" t="str">
        <f>[1]panel_master!L51</f>
        <v>Ber-ACT35</v>
      </c>
      <c r="M24">
        <f>[1]panel_master!M51</f>
        <v>0</v>
      </c>
      <c r="N24">
        <f>[1]panel_master!N51</f>
        <v>0</v>
      </c>
      <c r="O24">
        <f>[1]panel_master!O51</f>
        <v>0</v>
      </c>
      <c r="P24">
        <f>[1]panel_master!P51</f>
        <v>0</v>
      </c>
      <c r="Q24">
        <f>[1]panel_master!Q51</f>
        <v>0</v>
      </c>
      <c r="R24">
        <f>[1]panel_master!R51</f>
        <v>1</v>
      </c>
      <c r="S24" t="str">
        <f>[1]panel_master!S51</f>
        <v>surface</v>
      </c>
      <c r="T24" cm="1">
        <f t="array" ref="T24">Table13[[#This Row],[titration]]*Table3[tests]</f>
        <v>2</v>
      </c>
      <c r="V24" t="b">
        <f>SUBTOTAL(103,Table13[[#This Row],[location]])=1</f>
        <v>1</v>
      </c>
    </row>
    <row r="25" spans="1:22" x14ac:dyDescent="0.25">
      <c r="A25">
        <f>[1]panel_master!A52</f>
        <v>47</v>
      </c>
      <c r="B25" t="str">
        <f>[1]panel_master!B52</f>
        <v>YG</v>
      </c>
      <c r="C25" t="str">
        <f>[1]panel_master!C52</f>
        <v>561</v>
      </c>
      <c r="D25">
        <f>[1]panel_master!D52</f>
        <v>570</v>
      </c>
      <c r="E25" t="str">
        <f>[1]panel_master!E52</f>
        <v>YG1</v>
      </c>
      <c r="F25" t="str">
        <f>[1]panel_master!F52</f>
        <v>CD183</v>
      </c>
      <c r="G25" t="str">
        <f>[1]panel_master!G52</f>
        <v>CXCR3</v>
      </c>
      <c r="H25" t="str">
        <f>[1]panel_master!H52</f>
        <v>RY586</v>
      </c>
      <c r="I25" t="str">
        <f>[1]panel_master!I52</f>
        <v>RY586</v>
      </c>
      <c r="J25" t="str">
        <f>[1]panel_master!J52</f>
        <v>CD183_RY586</v>
      </c>
      <c r="K25" t="str">
        <f>[1]panel_master!K52</f>
        <v>conserved</v>
      </c>
      <c r="L25" t="str">
        <f>[1]panel_master!L52</f>
        <v>1C6/CXCR3</v>
      </c>
      <c r="M25">
        <f>[1]panel_master!M52</f>
        <v>0</v>
      </c>
      <c r="N25">
        <f>[1]panel_master!N52</f>
        <v>0</v>
      </c>
      <c r="O25">
        <f>[1]panel_master!O52</f>
        <v>0</v>
      </c>
      <c r="P25">
        <f>[1]panel_master!P52</f>
        <v>0</v>
      </c>
      <c r="Q25">
        <f>[1]panel_master!Q52</f>
        <v>0</v>
      </c>
      <c r="R25">
        <f>[1]panel_master!R52</f>
        <v>0.5</v>
      </c>
      <c r="S25" t="str">
        <f>[1]panel_master!S52</f>
        <v>surface</v>
      </c>
      <c r="T25" cm="1">
        <f t="array" ref="T25">Table13[[#This Row],[titration]]*Table3[tests]</f>
        <v>1</v>
      </c>
      <c r="V25" t="b">
        <f>SUBTOTAL(103,Table13[[#This Row],[location]])=1</f>
        <v>1</v>
      </c>
    </row>
    <row r="26" spans="1:22" x14ac:dyDescent="0.25">
      <c r="A26">
        <f>[1]panel_master!A55</f>
        <v>49</v>
      </c>
      <c r="B26" t="str">
        <f>[1]panel_master!B55</f>
        <v>YG</v>
      </c>
      <c r="C26" t="str">
        <f>[1]panel_master!C55</f>
        <v>561</v>
      </c>
      <c r="D26">
        <f>[1]panel_master!D55</f>
        <v>600</v>
      </c>
      <c r="E26" t="str">
        <f>[1]panel_master!E55</f>
        <v>YG3</v>
      </c>
      <c r="F26" t="str">
        <f>[1]panel_master!F55</f>
        <v>CD137</v>
      </c>
      <c r="G26" t="str">
        <f>[1]panel_master!G55</f>
        <v>4-1BB</v>
      </c>
      <c r="H26" t="str">
        <f>[1]panel_master!H55</f>
        <v>PEDazzle594</v>
      </c>
      <c r="I26" t="str">
        <f>[1]panel_master!I55</f>
        <v>PE-Dazzle 594</v>
      </c>
      <c r="J26" t="str">
        <f>[1]panel_master!J55</f>
        <v>CD137_PEDazzle594</v>
      </c>
      <c r="K26" t="str">
        <f>[1]panel_master!K55</f>
        <v>AIM</v>
      </c>
      <c r="L26" t="str">
        <f>[1]panel_master!L55</f>
        <v>4B4-1</v>
      </c>
      <c r="M26">
        <f>[1]panel_master!M55</f>
        <v>0</v>
      </c>
      <c r="N26">
        <f>[1]panel_master!N55</f>
        <v>0</v>
      </c>
      <c r="O26">
        <f>[1]panel_master!O55</f>
        <v>0</v>
      </c>
      <c r="P26">
        <f>[1]panel_master!P55</f>
        <v>0</v>
      </c>
      <c r="Q26">
        <f>[1]panel_master!Q55</f>
        <v>0</v>
      </c>
      <c r="R26">
        <f>[1]panel_master!R55</f>
        <v>1</v>
      </c>
      <c r="S26" t="str">
        <f>[1]panel_master!S55</f>
        <v>surface</v>
      </c>
      <c r="T26" cm="1">
        <f t="array" ref="T26">Table13[[#This Row],[titration]]*Table3[tests]</f>
        <v>2</v>
      </c>
      <c r="V26" t="b">
        <f>SUBTOTAL(103,Table13[[#This Row],[location]])=1</f>
        <v>1</v>
      </c>
    </row>
    <row r="27" spans="1:22" x14ac:dyDescent="0.25">
      <c r="A27">
        <f>[1]panel_master!A57</f>
        <v>50</v>
      </c>
      <c r="B27" t="str">
        <f>[1]panel_master!B57</f>
        <v>YG</v>
      </c>
      <c r="C27" t="str">
        <f>[1]panel_master!C57</f>
        <v>561</v>
      </c>
      <c r="D27">
        <f>[1]panel_master!D57</f>
        <v>660</v>
      </c>
      <c r="E27" t="str">
        <f>[1]panel_master!E57</f>
        <v>YG4</v>
      </c>
      <c r="F27" t="str">
        <f>[1]panel_master!F57</f>
        <v>CD103</v>
      </c>
      <c r="G27" t="str">
        <f>[1]panel_master!G57</f>
        <v/>
      </c>
      <c r="H27" t="str">
        <f>[1]panel_master!H57</f>
        <v>PEFire640</v>
      </c>
      <c r="I27" t="str">
        <f>[1]panel_master!I57</f>
        <v>PE-Fire 640</v>
      </c>
      <c r="J27" t="str">
        <f>[1]panel_master!J57</f>
        <v>CD103_PEFire640</v>
      </c>
      <c r="K27" t="str">
        <f>[1]panel_master!K57</f>
        <v>conserved</v>
      </c>
      <c r="L27" t="str">
        <f>[1]panel_master!L57</f>
        <v>Ber-ACT8</v>
      </c>
      <c r="M27">
        <f>[1]panel_master!M57</f>
        <v>0</v>
      </c>
      <c r="N27">
        <f>[1]panel_master!N57</f>
        <v>0</v>
      </c>
      <c r="O27">
        <f>[1]panel_master!O57</f>
        <v>0</v>
      </c>
      <c r="P27">
        <f>[1]panel_master!P57</f>
        <v>0</v>
      </c>
      <c r="Q27">
        <f>[1]panel_master!Q57</f>
        <v>0</v>
      </c>
      <c r="R27">
        <f>[1]panel_master!R57</f>
        <v>0.5</v>
      </c>
      <c r="S27" t="str">
        <f>[1]panel_master!S57</f>
        <v>surface</v>
      </c>
      <c r="T27" cm="1">
        <f t="array" ref="T27">Table13[[#This Row],[titration]]*Table3[tests]</f>
        <v>1</v>
      </c>
      <c r="V27" t="b">
        <f>SUBTOTAL(103,Table13[[#This Row],[location]])=1</f>
        <v>1</v>
      </c>
    </row>
    <row r="28" spans="1:22" hidden="1" x14ac:dyDescent="0.25">
      <c r="A28">
        <f>[1]panel_master!A60</f>
        <v>53</v>
      </c>
      <c r="B28" t="str">
        <f>[1]panel_master!B60</f>
        <v>YG</v>
      </c>
      <c r="C28" t="str">
        <f>[1]panel_master!C60</f>
        <v>561</v>
      </c>
      <c r="D28">
        <f>[1]panel_master!D60</f>
        <v>700</v>
      </c>
      <c r="E28" t="str">
        <f>[1]panel_master!E60</f>
        <v>YG7</v>
      </c>
      <c r="F28" t="str">
        <f>[1]panel_master!F60</f>
        <v>CD45BC6</v>
      </c>
      <c r="G28" t="str">
        <f>[1]panel_master!G60</f>
        <v/>
      </c>
      <c r="H28" t="str">
        <f>[1]panel_master!H60</f>
        <v>SBY720</v>
      </c>
      <c r="I28" t="str">
        <f>[1]panel_master!I60</f>
        <v>SBY720</v>
      </c>
      <c r="J28" t="str">
        <f>[1]panel_master!J60</f>
        <v>CD45BC6_SBY720</v>
      </c>
      <c r="K28" t="str">
        <f>[1]panel_master!K60</f>
        <v>barcode</v>
      </c>
      <c r="L28" t="str">
        <f>[1]panel_master!L60</f>
        <v>F10-89-4</v>
      </c>
      <c r="M28" t="str">
        <f>[1]panel_master!M60</f>
        <v>Bio-Rad</v>
      </c>
      <c r="N28">
        <f>[1]panel_master!N60</f>
        <v>0</v>
      </c>
      <c r="O28" t="str">
        <f>[1]panel_master!O60</f>
        <v>MCA87SBY720</v>
      </c>
      <c r="P28">
        <f>[1]panel_master!P60</f>
        <v>100007331</v>
      </c>
      <c r="Q28" t="str">
        <f>[1]panel_master!Q60</f>
        <v>100 TESTS/0.5 mL</v>
      </c>
      <c r="R28">
        <f>[1]panel_master!R60</f>
        <v>0.25</v>
      </c>
      <c r="S28" t="str">
        <f>[1]panel_master!S60</f>
        <v>surface-barcode</v>
      </c>
      <c r="T28" cm="1">
        <f t="array" ref="T28">Table13[[#This Row],[titration]]*Table3[tests]</f>
        <v>0.5</v>
      </c>
      <c r="V28" t="b">
        <f>SUBTOTAL(103,Table13[[#This Row],[location]])=1</f>
        <v>0</v>
      </c>
    </row>
    <row r="29" spans="1:22" x14ac:dyDescent="0.25">
      <c r="A29">
        <f>[1]panel_master!A62</f>
        <v>55</v>
      </c>
      <c r="B29" t="str">
        <f>[1]panel_master!B62</f>
        <v>YG</v>
      </c>
      <c r="C29" t="str">
        <f>[1]panel_master!C62</f>
        <v>561</v>
      </c>
      <c r="D29">
        <f>[1]panel_master!D62</f>
        <v>780</v>
      </c>
      <c r="E29" t="str">
        <f>[1]panel_master!E62</f>
        <v>YG9</v>
      </c>
      <c r="F29" t="str">
        <f>[1]panel_master!F62</f>
        <v>CD122</v>
      </c>
      <c r="G29" t="str">
        <f>[1]panel_master!G62</f>
        <v>IL-2Rb</v>
      </c>
      <c r="H29" t="str">
        <f>[1]panel_master!H62</f>
        <v>PECy7</v>
      </c>
      <c r="I29" t="str">
        <f>[1]panel_master!I62</f>
        <v>PE-Cy7</v>
      </c>
      <c r="J29" t="str">
        <f>[1]panel_master!J62</f>
        <v>CD122_PECy7</v>
      </c>
      <c r="K29" t="str">
        <f>[1]panel_master!K62</f>
        <v>conserved</v>
      </c>
      <c r="L29" t="str">
        <f>[1]panel_master!L62</f>
        <v>TU27</v>
      </c>
      <c r="M29">
        <f>[1]panel_master!M62</f>
        <v>0</v>
      </c>
      <c r="N29">
        <f>[1]panel_master!N62</f>
        <v>0</v>
      </c>
      <c r="O29">
        <f>[1]panel_master!O62</f>
        <v>0</v>
      </c>
      <c r="P29">
        <f>[1]panel_master!P62</f>
        <v>0</v>
      </c>
      <c r="Q29">
        <f>[1]panel_master!Q62</f>
        <v>0</v>
      </c>
      <c r="R29">
        <f>[1]panel_master!R62</f>
        <v>1</v>
      </c>
      <c r="S29" t="str">
        <f>[1]panel_master!S62</f>
        <v>surface</v>
      </c>
      <c r="T29" cm="1">
        <f t="array" ref="T29">Table13[[#This Row],[titration]]*Table3[tests]</f>
        <v>2</v>
      </c>
      <c r="V29" t="b">
        <f>SUBTOTAL(103,Table13[[#This Row],[location]])=1</f>
        <v>1</v>
      </c>
    </row>
    <row r="30" spans="1:22" x14ac:dyDescent="0.25">
      <c r="A30">
        <f>[1]panel_master!A65</f>
        <v>58</v>
      </c>
      <c r="B30" t="str">
        <f>[1]panel_master!B65</f>
        <v>R</v>
      </c>
      <c r="C30" t="str">
        <f>[1]panel_master!C65</f>
        <v>640</v>
      </c>
      <c r="D30">
        <f>[1]panel_master!D65</f>
        <v>680</v>
      </c>
      <c r="E30" t="str">
        <f>[1]panel_master!E65</f>
        <v>R2</v>
      </c>
      <c r="F30" t="str">
        <f>[1]panel_master!F65</f>
        <v>Ia4b7</v>
      </c>
      <c r="G30" t="str">
        <f>[1]panel_master!G65</f>
        <v>Integrin alpha4 beta7</v>
      </c>
      <c r="H30" t="str">
        <f>[1]panel_master!H65</f>
        <v>AlexaFluor647</v>
      </c>
      <c r="I30" t="str">
        <f>[1]panel_master!I65</f>
        <v>Alexa Fluor 647</v>
      </c>
      <c r="J30" t="str">
        <f>[1]panel_master!J65</f>
        <v>Ia4b7_AlexaFluor647</v>
      </c>
      <c r="K30" t="str">
        <f>[1]panel_master!K65</f>
        <v>conserved</v>
      </c>
      <c r="L30" t="str">
        <f>[1]panel_master!L65</f>
        <v>Vedolizumab297.rMAb</v>
      </c>
      <c r="M30">
        <f>[1]panel_master!M65</f>
        <v>0</v>
      </c>
      <c r="N30">
        <f>[1]panel_master!N65</f>
        <v>0</v>
      </c>
      <c r="O30">
        <f>[1]panel_master!O65</f>
        <v>0</v>
      </c>
      <c r="P30">
        <f>[1]panel_master!P65</f>
        <v>0</v>
      </c>
      <c r="Q30">
        <f>[1]panel_master!Q65</f>
        <v>0</v>
      </c>
      <c r="R30">
        <f>[1]panel_master!R65</f>
        <v>1.5</v>
      </c>
      <c r="S30" t="str">
        <f>[1]panel_master!S65</f>
        <v>surface</v>
      </c>
      <c r="T30" cm="1">
        <f t="array" ref="T30">Table13[[#This Row],[titration]]*Table3[tests]</f>
        <v>3</v>
      </c>
      <c r="V30" t="b">
        <f>SUBTOTAL(103,Table13[[#This Row],[location]])=1</f>
        <v>1</v>
      </c>
    </row>
    <row r="31" spans="1:22" hidden="1" x14ac:dyDescent="0.25">
      <c r="A31">
        <f>[1]panel_master!A66</f>
        <v>59</v>
      </c>
      <c r="B31" t="str">
        <f>[1]panel_master!B66</f>
        <v>R</v>
      </c>
      <c r="C31" t="str">
        <f>[1]panel_master!C66</f>
        <v>640</v>
      </c>
      <c r="D31">
        <f>[1]panel_master!D66</f>
        <v>690</v>
      </c>
      <c r="E31" t="str">
        <f>[1]panel_master!E66</f>
        <v>R3</v>
      </c>
      <c r="F31" t="str">
        <f>[1]panel_master!F66</f>
        <v>CD45BC7</v>
      </c>
      <c r="G31" t="str">
        <f>[1]panel_master!G66</f>
        <v/>
      </c>
      <c r="H31" t="str">
        <f>[1]panel_master!H66</f>
        <v>SparkNIR685</v>
      </c>
      <c r="I31" t="str">
        <f>[1]panel_master!I66</f>
        <v>Spark NIR 685</v>
      </c>
      <c r="J31" t="str">
        <f>[1]panel_master!J66</f>
        <v>CD45BC7_SparkNIR685</v>
      </c>
      <c r="K31" t="str">
        <f>[1]panel_master!K66</f>
        <v>barcode</v>
      </c>
      <c r="L31" t="str">
        <f>[1]panel_master!L66</f>
        <v>HI30</v>
      </c>
      <c r="M31" t="str">
        <f>[1]panel_master!M66</f>
        <v>BioLegend</v>
      </c>
      <c r="N31">
        <f>[1]panel_master!N66</f>
        <v>0</v>
      </c>
      <c r="O31">
        <f>[1]panel_master!O66</f>
        <v>304098</v>
      </c>
      <c r="P31" t="str">
        <f>[1]panel_master!P66</f>
        <v>B420407</v>
      </c>
      <c r="Q31" t="str">
        <f>[1]panel_master!Q66</f>
        <v>25 ug; 500 uL; 50 ug/mL</v>
      </c>
      <c r="R31">
        <f>[1]panel_master!R66</f>
        <v>0.25</v>
      </c>
      <c r="S31" t="str">
        <f>[1]panel_master!S66</f>
        <v>surface-barcode</v>
      </c>
      <c r="T31" cm="1">
        <f t="array" ref="T31">Table13[[#This Row],[titration]]*Table3[tests]</f>
        <v>0.5</v>
      </c>
      <c r="V31" t="b">
        <f>SUBTOTAL(103,Table13[[#This Row],[location]])=1</f>
        <v>0</v>
      </c>
    </row>
    <row r="32" spans="1:22" hidden="1" x14ac:dyDescent="0.25">
      <c r="A32">
        <f>[1]panel_master!A67</f>
        <v>60</v>
      </c>
      <c r="B32" t="str">
        <f>[1]panel_master!B67</f>
        <v>R</v>
      </c>
      <c r="C32" t="str">
        <f>[1]panel_master!C67</f>
        <v>640</v>
      </c>
      <c r="D32">
        <f>[1]panel_master!D67</f>
        <v>738</v>
      </c>
      <c r="E32" t="str">
        <f>[1]panel_master!E67</f>
        <v>R4</v>
      </c>
      <c r="F32" t="str">
        <f>[1]panel_master!F67</f>
        <v>Viability</v>
      </c>
      <c r="G32" t="str">
        <f>[1]panel_master!G67</f>
        <v/>
      </c>
      <c r="H32" t="str">
        <f>[1]panel_master!H67</f>
        <v>LIVEDEADScarlet</v>
      </c>
      <c r="I32" t="str">
        <f>[1]panel_master!I67</f>
        <v>LIVE DEAD Scarlet</v>
      </c>
      <c r="J32" t="str">
        <f>[1]panel_master!J67</f>
        <v>Viability_LIVEDEADScarlet</v>
      </c>
      <c r="K32" t="str">
        <f>[1]panel_master!K67</f>
        <v>conserved</v>
      </c>
      <c r="L32">
        <f>[1]panel_master!L67</f>
        <v>0</v>
      </c>
      <c r="M32">
        <f>[1]panel_master!M67</f>
        <v>0</v>
      </c>
      <c r="N32">
        <f>[1]panel_master!N67</f>
        <v>0</v>
      </c>
      <c r="O32">
        <f>[1]panel_master!O67</f>
        <v>0</v>
      </c>
      <c r="P32">
        <f>[1]panel_master!P67</f>
        <v>0</v>
      </c>
      <c r="Q32">
        <f>[1]panel_master!Q67</f>
        <v>0</v>
      </c>
      <c r="R32" t="str">
        <f>[1]panel_master!R67</f>
        <v>1:3200</v>
      </c>
      <c r="S32" t="str">
        <f>[1]panel_master!S67</f>
        <v>viability</v>
      </c>
      <c r="T32" cm="1">
        <f t="array" ref="T32">Table13[[#This Row],[titration]]*Table3[tests]</f>
        <v>4.5277777777777777</v>
      </c>
      <c r="V32" t="b">
        <f>SUBTOTAL(103,Table13[[#This Row],[location]])=1</f>
        <v>0</v>
      </c>
    </row>
    <row r="33" spans="1:22" x14ac:dyDescent="0.25">
      <c r="A33">
        <f>[1]panel_master!A70</f>
        <v>63</v>
      </c>
      <c r="B33" t="str">
        <f>[1]panel_master!B70</f>
        <v>R</v>
      </c>
      <c r="C33" t="str">
        <f>[1]panel_master!C70</f>
        <v>640</v>
      </c>
      <c r="D33">
        <f>[1]panel_master!D70</f>
        <v>780</v>
      </c>
      <c r="E33" t="str">
        <f>[1]panel_master!E70</f>
        <v>R7</v>
      </c>
      <c r="F33" t="str">
        <f>[1]panel_master!F70</f>
        <v>CD27</v>
      </c>
      <c r="G33" t="str">
        <f>[1]panel_master!G70</f>
        <v/>
      </c>
      <c r="H33" t="str">
        <f>[1]panel_master!H70</f>
        <v>APCH7</v>
      </c>
      <c r="I33" t="str">
        <f>[1]panel_master!I70</f>
        <v>APC-H7</v>
      </c>
      <c r="J33" t="str">
        <f>[1]panel_master!J70</f>
        <v>CD27_APCH7</v>
      </c>
      <c r="K33" t="str">
        <f>[1]panel_master!K70</f>
        <v>conserved</v>
      </c>
      <c r="L33" t="str">
        <f>[1]panel_master!L70</f>
        <v>M-T271</v>
      </c>
      <c r="M33" t="str">
        <f>[1]panel_master!M70</f>
        <v>BD</v>
      </c>
      <c r="N33">
        <f>[1]panel_master!N70</f>
        <v>0</v>
      </c>
      <c r="O33">
        <f>[1]panel_master!O70</f>
        <v>560222</v>
      </c>
      <c r="P33">
        <f>[1]panel_master!P70</f>
        <v>0</v>
      </c>
      <c r="Q33">
        <f>[1]panel_master!Q70</f>
        <v>0</v>
      </c>
      <c r="R33">
        <f>[1]panel_master!R70</f>
        <v>1</v>
      </c>
      <c r="S33" t="str">
        <f>[1]panel_master!S70</f>
        <v>surface</v>
      </c>
      <c r="T33" cm="1">
        <f t="array" ref="T33">Table13[[#This Row],[titration]]*Table3[tests]</f>
        <v>2</v>
      </c>
      <c r="V33" t="b">
        <f>SUBTOTAL(103,Table13[[#This Row],[location]])=1</f>
        <v>1</v>
      </c>
    </row>
    <row r="34" spans="1:22" x14ac:dyDescent="0.25">
      <c r="A34">
        <f>[1]panel_master!A71</f>
        <v>64</v>
      </c>
      <c r="B34" t="str">
        <f>[1]panel_master!B71</f>
        <v>R</v>
      </c>
      <c r="C34" t="str">
        <f>[1]panel_master!C71</f>
        <v>640</v>
      </c>
      <c r="D34">
        <f>[1]panel_master!D71</f>
        <v>800</v>
      </c>
      <c r="E34" t="str">
        <f>[1]panel_master!E71</f>
        <v>R8</v>
      </c>
      <c r="F34" t="str">
        <f>[1]panel_master!F71</f>
        <v>KLRG1</v>
      </c>
      <c r="G34" t="str">
        <f>[1]panel_master!G71</f>
        <v/>
      </c>
      <c r="H34" t="str">
        <f>[1]panel_master!H71</f>
        <v>APCFire810</v>
      </c>
      <c r="I34" t="str">
        <f>[1]panel_master!I71</f>
        <v>APC-Fire 810</v>
      </c>
      <c r="J34" t="str">
        <f>[1]panel_master!J71</f>
        <v>KLRG1_APCFire810</v>
      </c>
      <c r="K34" t="str">
        <f>[1]panel_master!K71</f>
        <v>conserved</v>
      </c>
      <c r="L34" t="str">
        <f>[1]panel_master!L71</f>
        <v>SA231A2</v>
      </c>
      <c r="M34">
        <f>[1]panel_master!M71</f>
        <v>0</v>
      </c>
      <c r="N34">
        <f>[1]panel_master!N71</f>
        <v>0</v>
      </c>
      <c r="O34">
        <f>[1]panel_master!O71</f>
        <v>0</v>
      </c>
      <c r="P34">
        <f>[1]panel_master!P71</f>
        <v>0</v>
      </c>
      <c r="Q34">
        <f>[1]panel_master!Q71</f>
        <v>0</v>
      </c>
      <c r="R34">
        <f>[1]panel_master!R71</f>
        <v>1</v>
      </c>
      <c r="S34" t="str">
        <f>[1]panel_master!S71</f>
        <v>surface</v>
      </c>
      <c r="T34" cm="1">
        <f t="array" ref="T34">Table13[[#This Row],[titration]]*Table3[tests]</f>
        <v>2</v>
      </c>
      <c r="V34" t="b">
        <f>SUBTOTAL(103,Table13[[#This Row],[location]])=1</f>
        <v>1</v>
      </c>
    </row>
    <row r="35" spans="1:22" x14ac:dyDescent="0.25">
      <c r="T35">
        <f>SUBTOTAL(109,Table13[volume.mix.uL])</f>
        <v>49</v>
      </c>
      <c r="V35" t="str" cm="1">
        <f t="array" ref="V35">_xlfn.UNIQUE(_xlfn._xlws.FILTER(Table13[location],Table13[is.visible]))</f>
        <v>surface</v>
      </c>
    </row>
    <row r="36" spans="1:22" x14ac:dyDescent="0.25">
      <c r="T36" cm="1">
        <f t="array" ref="T36">(50*Table3[tests])-Table13[[#Totals],[volume.mix.uL]]</f>
        <v>51</v>
      </c>
      <c r="U36" t="str">
        <f>IF(Table13[[#Totals],[is.visible]]="surface","total buffer",IF(Table13[[#Totals],[is.visible]]="intracellular","1x Perm Buffer",""))</f>
        <v>total buffer</v>
      </c>
    </row>
    <row r="38" spans="1:22" x14ac:dyDescent="0.25">
      <c r="T38">
        <f>IF(Table13[[#Totals],[is.visible]]="surface",T36-T39,"")</f>
        <v>41</v>
      </c>
      <c r="U38" s="1" t="str">
        <f>IF(Table13[[#Totals],[is.visible]]="surface","SBn","")</f>
        <v>SBn</v>
      </c>
    </row>
    <row r="39" spans="1:22" x14ac:dyDescent="0.25">
      <c r="T39">
        <f>IF(Table13[[#Totals],[is.visible]]="surface",10,"")</f>
        <v>10</v>
      </c>
      <c r="U39" s="1" t="str">
        <f>IF(Table13[[#Totals],[is.visible]]="surface","BSB+","")</f>
        <v>BSB+</v>
      </c>
    </row>
    <row r="41" spans="1:22" x14ac:dyDescent="0.25">
      <c r="T41" t="s">
        <v>21</v>
      </c>
    </row>
    <row r="42" spans="1:22" x14ac:dyDescent="0.25">
      <c r="T42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3225D67D-ECFC-43C3-A858-DF46CD2185F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panel_AIM_linked</vt:lpstr>
      <vt:lpstr>panel_AIM_linked_surface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Laniewski, Nathan</dc:creator>
  <cp:lastModifiedBy>Laniewski, Nathan</cp:lastModifiedBy>
  <dcterms:created xsi:type="dcterms:W3CDTF">2025-01-29T18:22:49Z</dcterms:created>
  <dcterms:modified xsi:type="dcterms:W3CDTF">2025-01-29T19:21:34Z</dcterms:modified>
</cp:coreProperties>
</file>