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udy_search" sheetId="1" r:id="rId4"/>
    <sheet state="visible" name="selection" sheetId="2" r:id="rId5"/>
    <sheet state="visible" name="metadata" sheetId="3" r:id="rId6"/>
  </sheets>
  <definedNames/>
  <calcPr/>
</workbook>
</file>

<file path=xl/sharedStrings.xml><?xml version="1.0" encoding="utf-8"?>
<sst xmlns="http://schemas.openxmlformats.org/spreadsheetml/2006/main" count="1029" uniqueCount="807">
  <si>
    <t>ID</t>
  </si>
  <si>
    <t>Authors</t>
  </si>
  <si>
    <t>Title</t>
  </si>
  <si>
    <t>Year</t>
  </si>
  <si>
    <t>Source title</t>
  </si>
  <si>
    <t>Cited by</t>
  </si>
  <si>
    <t>DOI</t>
  </si>
  <si>
    <t>Abstract</t>
  </si>
  <si>
    <t>Reviewer</t>
  </si>
  <si>
    <t>Done?</t>
  </si>
  <si>
    <t>IC1 - LLM4RE</t>
  </si>
  <si>
    <t>IC2 - Dataset</t>
  </si>
  <si>
    <t>EC1 - English</t>
  </si>
  <si>
    <t>EC2 - Paper public</t>
  </si>
  <si>
    <t>EC3 - Dataset public</t>
  </si>
  <si>
    <t>Comments</t>
  </si>
  <si>
    <t>P001</t>
  </si>
  <si>
    <t>Co-Design of Communication, Computing and Control in Cyber-Physical Systems, CoC3CPS 2025</t>
  </si>
  <si>
    <t>Lecture Notes in Computer Science</t>
  </si>
  <si>
    <t>The proceedings contain papers. The special focus in this conference is on . The topics include: Real-Time Control Selection over the Computing Continuum; temporal Intent-Aware Multi-agent Learning for Network Optimization; Dependable AI Inference - A Work-in-Progress on CPU, Co-processor and FPGA Approaches; Methodology for Test Case Allocation Based on a Formalized ODD; Safety-Aware Strategy Synthesis for Autonomous System of Systems with UPPAAL; from Bouncing Break-ins to Frictional Firewalls: Ideas About Interacting Requirements for Vehicle Safety and Security; a ThreatGet-Based Framework for Aligning System Security with the Cyber Resilience Act; i7Fuzzer: Neural-Guided Fuzzing for Enhancing Security Testing of Stateful Protocols; HyLLM-IDS: A Conceptual Hybrid LLM-Assisted Intrusion Detection Framework for Cyber-Physical Systems; PROTECTION: Provably Robust Intrusion Detection System for IoT Through Recursive Delegation; towards Credible Simulators: A Validation Methodology for Safety-Critical Virtual Testing; cybersecurity in Partitioned Space Embedded Systems; A GSN-Based Requirement Analysis of the EU AI Regulation; a Safety Argument Fragment Towards Safe Deployment of Performant Automated Driving Systems; certus: A Domain Specific Language for Confidence Assessment in Assurance Cases; doubt in Safety Claims is Inevitable: What is its Impact, What Can be Done About It?; ensuring Information Security in Inclusive Digital Environments; Functional Safety with Model-Based Safety Analysis: A Perspective from ARP4761A; High-Performance AI Inference for Agile Deployment on Space-Qualified Processors: A Performance Benchmarking Study; SCALOFT: An Initial Approach for Situation Coverage-Based Safety Analysis of an Autonomous Aerial Drone in a Mine Environment; trick or Treat: A Study of Human Detection of Manipulative Tactics in Phishing Emails; rational Verification in Repeated Security Games; quantitative Assessment of Energy Efficiency, Comfort, and Safety in an Intelligent Heating System Under False Data Injection Attacks; cyber-Safety Assessment of Wind Turbines: A Reachability Analysis Approach Against Cyber-Attacks; Scenario Hazard Prevention for Autonomous Driving Based on Improved STPA; applying Machine Learning Towards the Recognition of Driving Behavior. © 2025 Elsevier B.V., All rights reserved.</t>
  </si>
  <si>
    <t>Quim</t>
  </si>
  <si>
    <t>P002</t>
  </si>
  <si>
    <t>M.Y., Chow, Man Yiu; M., Kitani, Mitsuhiro</t>
  </si>
  <si>
    <t>Testing Procedure Generation Based on Testing Requirements for Automotive Components with LLM Fine-Tuning</t>
  </si>
  <si>
    <t>10.1007/978-3-031-97144-0_18</t>
  </si>
  <si>
    <t>While a well-trained Transformer-based Large Language model has been proven to own an excellent ability to answer any question based on the input, the high accuracy of the answer output, especially for testing procedure generation based on testing requirements for automotive components focused in this paper, usually relies on either pre-training data with domain knowledge about the testing or input prompts with clear requirement instruction by well-dedicated prompt engineering. Since expensive pre-training data or instructing an overwhelming volume of untraceable tacit expertise in the input prompts is required in those general LLMs for procedure generation, it is not easy for most industries to adopt LLMs for their practical applications. This paper explores the model performance for the case when only limited domain-specific training data, around two hundred records, is available for our chosen models with fine-tuning and further provides insight into what level we can rely on fine-tuning for testing procedure generation based on Testing requirements for automotive components with BLEU evaluation. We chose Flan-T5-large and Mistral-7B as our target models with consideration for the model sizes with affordable fine-tuning methods and their few-shot prediction performance. Our results show that both fine-tuned target models can generate our expected procedures with more than 0.8 BLEU on average, while Mistral-7B can even derive new content for the procedure. © 2025 Elsevier B.V., All rights reserved.</t>
  </si>
  <si>
    <t>Pending to receive full paper</t>
  </si>
  <si>
    <t>P003</t>
  </si>
  <si>
    <t>E.C., Groen, Eduard C.; F., Dalpiaz, Fabiano; M., van Vliet, Martijn; B., Winter, Boris; J., Doerr, Joerg; S., Brinkkemper, Sjaak</t>
  </si>
  <si>
    <t>Classification of quality characteristics in online user feedback using linguistic analysis, crowdsourcing and LLMs</t>
  </si>
  <si>
    <t>Journal of Systems and Software</t>
  </si>
  <si>
    <t>10.1016/j.jss.2025.112533</t>
  </si>
  <si>
    <t>Software qualities such as usability or reliability are among the strongest determinants of mobile app user satisfaction and constitute a significant portion of online user feedback on software products, making it a valuable source of quality-related feedback to guide the development process. The abundance of online user feedback warrants the automated identification of quality characteristics, but the online user feedback's heterogeneity and the lack of appropriate training corpora limit the applicability of supervised machine learning. We therefore investigate the viability of three approaches that could be effective in low-data settings: language patterns (LPs) based on quality-related keywords, instructions for crowdsourced micro-tasks, and large language model (LLM) prompts. We determined the feasibility of each approach and then compared their accuracy. For the complex multiclass classification of quality characteristics, the LP-based approach achieved a varied precision (0.38–0.92) depending on the quality characteristic, and low recall; crowdsourcing achieved the best average accuracy in two consecutive phases (0.63, 0.72), which could be matched by the best-performing LLM condition (0.66) and a prediction based on the LLMs’ majority vote (0.68). Our findings show that in this low-data setting, the two approaches that use crowdsourcing or LLMs instead of involving experts achieved accurate classifications, while the LP-based approach had only limited potential. The promise of crowdsourcing and LLMs in this context might even extend to building training corpora. © 2025 Elsevier B.V., All rights reserved.</t>
  </si>
  <si>
    <t>P004</t>
  </si>
  <si>
    <t>N., Alturayeif, Nouf; J., Hassine, Jameleddine; I., Ahmad, Irfan</t>
  </si>
  <si>
    <t>Machine learning approaches for automated software traceability: A systematic literature review</t>
  </si>
  <si>
    <t>10.1016/j.jss.2025.112536</t>
  </si>
  <si>
    <t>Software traceability is the process of tracking and managing relationships between software artifacts throughout the Software Development Life-Cycle (SDLC). It ensures that all software artifacts are correctly linked, facilitating change management, impact analysis, and regulatory compliance. Automated traceability can be achieved using Information Retrieval (IR) and Machine Learning (ML) approaches. This systematic literature review summarizes and synthesizes ML-based automated traceability studies. Considering the rapid ML advancements, analyzing current research is crucial for progress in the field. We identified 59 studies published between 2014 and June 2024. We found an increase in the publications, particularly in 2023 and continuing into 2024, with sustained citation impact. Around 170 datasets from different domains are used, covering natural and programming languages artifacts. Common artifacts include use cases and source code, focusing on Requirements Analysis and Implementation phases. Existing solutions mostly use classification and supervised learning, with the emerging use of deep learning and Large Language Models (LLMs), showing superior performance. We identified challenges and gaps with future trends to guide researchers. Challenges include imbalanced datasets, data scarcity, and limited real-world data, while gaps include handling missing true links, lack of benchmark datasets, and limited exploration of LLMs. Lastly, we provide recommendations for researchers based on the findings. © 2025 Elsevier B.V., All rights reserved.</t>
  </si>
  <si>
    <t>P005</t>
  </si>
  <si>
    <t>S., Saleem, Summra; M.N., Asim, Muhammad Nabeel; A.R., Dengel, Andreas R.</t>
  </si>
  <si>
    <t>PassionNet: An innovative framework for duplicate and conflicting requirements identification</t>
  </si>
  <si>
    <t>Expert Systems with Applications</t>
  </si>
  <si>
    <t>10.1016/j.eswa.2025.128684</t>
  </si>
  <si>
    <t>Early detection of duplicate and conflicting requirements in software development lifecycle is crucial to achieve software project efficiency, quality, and market success. Primarily, duplicate detection requires identifying semantic equivalence, intent alignment, functional overlap, and domain-specific terminology variations between differently worded requirements. Whereas, conflict detection demands recognising logical contradictions, constraint violations, resource conflicts and temporal incompatibilities between requirements. To handle multi-dimensional demands of two different task types, researchers have developed 32 AI based duplicate and conflicting requirement detection predictors. However, despite the utility of sophisticated large language models (LLMs) and sampling techniques, existing approaches significantly lack in performance because they fail to comprehensively handle multi-dimensional demands of both tasks. To address these gaps, this paper presents a modular framework “PassionNet” which implements a novel strategy of integrating 10 different multi-dimensional similarity assessments with the contextual understanding of 8 unique language model variants. The framework enables three distinct pipeline types: language model-based pipelines that capture semantic intent, similarity knowledge-driven pipelines that detect lexical, structural and distributional patterns, and hybrid pipelines that combine both approaches to simultaneously assess all dimensions of requirement relationships. Our experimental evaluation of 760 pipelines across six public datasets demonstrates that hybrid pipelines outperform the other two approaches in terms of F1-score as compared to state-of-the-art methods. Specifically, the hybrid pipeline achieves an improvement in F1-score of approximately 4 % on the WorldVista dataset, 5 % on the UAV dataset and 3 % on the Pure dataset as compared to the state-of-the-art models. Statistical validation through t-tests confirms the significance of these improvements (p &lt; 0.1 with 10 permutations, approaching zero with 1000 permutations). The results provide empirical evidence that effective requirement analysis requires simultaneously assessing semantic, lexical, structural, and logical dimensions of requirements rather than focusing on isolated aspects. To facilitate software engineers, researchers and practitioners, PassionNet web application is deployed at https://sds_requirement_engineering.opendfki.de/. © 2025 Elsevier B.V., All rights reserved.</t>
  </si>
  <si>
    <t>P006</t>
  </si>
  <si>
    <t>A., Boudribila, Abderrahmane; A., Tajer, Abdelouahed; Z., Boulghasoul, Zakaria</t>
  </si>
  <si>
    <t>AutoFactory Dataset to Support AI in Manufacturing Systems</t>
  </si>
  <si>
    <t>Data in Brief</t>
  </si>
  <si>
    <t>10.1016/j.dib.2025.111938</t>
  </si>
  <si>
    <t>Automating code generation in manufacturing systems requires Artificial Intelligence (AI) models capable of interpreting textual requirement specifications. One of the main challenges is the absence of publicly available, domain-specific datasets suitable for training such models. This article presents AutoFactory, an open-source dataset that includes manually written and LLM-augmented requirement specifications, annotated by domain experts for Named Entity Recognition (NER) tasks using the BIO format. AutoFactory enables the extraction and classification of key industrial components, including actuators, pre-actuators, sensors, effectors, and others. These elements correspond to real-world input and output signals in manufacturing systems. The dataset is grounded in realistic scenarios built with Factory I/O and includes 3D scenes, tag tables, and screenshots captured from multiple camera perspectives. To enhance linguistic diversity while preserving semantic intent, all specifications were expanded using large language models and evaluated through semantic similarity analysis (average cosine similarity above 0.92), complemented by manual validation to ensure consistency. To facilitate the annotation process, a custom labeling tool was developed. It runs locally to preserve data privacy and provides a user-friendly interface. The tool is adaptable to a wide range of NER tasks and allows researchers to customize labels for different domains by adding or modifying tags. To assess the practical value of the dataset, transformer-based models such as BERT and DistilBERT were fine-tuned on the annotated requirement specifications. The highest-performing model reached an F1-score of 0.95, confirming the dataset's ability to support accurate identification of key components in manufacturing systems. This combination of human expertise and AI-based augmentation provides a robust foundation for training AI systems to interpret manufacturing behaviors from text. AutoFactory contributes to ongoing research efforts aimed at enabling intelligent systems to assist in generating control code from requirement specifications, reducing reliance on manual programming in industrial automation. © 2025 Elsevier B.V., All rights reserved.</t>
  </si>
  <si>
    <t>Text-to-code (not RE)</t>
  </si>
  <si>
    <t>P007</t>
  </si>
  <si>
    <t>V., Muttillo, Vittoriano; C., Di Sipio, Claudio; R., Rubei, Riccardo; L., Berardinelli, Luca</t>
  </si>
  <si>
    <t>Leveraging synthetic trace generation of modeling operations for intelligent modeling assistants using large language models</t>
  </si>
  <si>
    <t>Information and Software Technology</t>
  </si>
  <si>
    <t>10.1016/j.infsof.2025.107806</t>
  </si>
  <si>
    <t>Context: Due to the proliferation of generative AI models in different software engineering tasks, the research community has started to exploit those models, spanning from requirement specification to code development. Model-Driven Engineering (MDE) is a paradigm that leverages software models as primary artifacts to automate tasks. In this respect, modelers have started to investigate the interplay between traditional MDE practices and Large Language Models (LLMs) to push automation. Although powerful, LLMs exhibit limitations that undermine the quality of generated modeling artifacts, e.g., hallucination or incorrect formatting. Recording modeling operations relies on human-based activities to train modeling assistants, helping modelers in their daily tasks. Nevertheless, those techniques require a huge amount of training data that cannot be available due to several factors, e.g., security or privacy issues. Objective: In this paper, we propose an extension of a conceptual MDE framework, called MASTER-LLM, that combines different MDE tools and paradigms to support industrial and academic practitioners. Method: MASTER-LLM comprises a modeling environment that acts as the active context in which a dedicated component records modeling operations. Then, model completion is enabled by the modeling assistant trained on past operations. Different LLMs are used to generate a new dataset of modeling events to speed up recording and data collection. Results: To evaluate the feasibility of MASTER-LLM in practice, we experiment with two modeling environments, i.e., CAEX and HEPSYCODE, employed in industrial use cases within European projects. We investigate how the examined LLMs can generate realistic modeling operations in different domains. Conclusion: We show that synthetic traces can be effectively used when the application domain is less complex, while complex scenarios require human-based operations or a mixed approach according to data availability. However, generative AI models must be assessed using proper methodologies to avoid security issues in industrial domains. © 2025 Elsevier B.V., All rights reserved.</t>
  </si>
  <si>
    <t>MDE, datasets related to software artifacts</t>
  </si>
  <si>
    <t>P008</t>
  </si>
  <si>
    <t>Q., Liu, Qingchao; R., Yu, Ruohan; Y., Cai, Yingfeng; Q., Yuan, Quan; H., Wei, Henglai; C., Lv, Chen</t>
  </si>
  <si>
    <t>Collision risk prediction and takeover requirements assessment based on radar-video integrated sensors data: A system framework based on LLM</t>
  </si>
  <si>
    <t>Accident Analysis and Prevention</t>
  </si>
  <si>
    <t>10.1016/j.aap.2025.108041</t>
  </si>
  <si>
    <t>There are safety risks when drivers take over the control of autonomous driving vehicles, and reducing unnecessary takeovers is essential to improve driving safety. This study seeks to develop an interpretable system framework for collision risk prediction and takeover requirements analysis (CPTR-LLM) utilizing a large language model (LLM). The model's inference performance is enhanced through the collection of extensive perception data and the design of a two-stage training strategy, reasoning chain framework, and an error detection and correction mechanism. In terms of collision risk prediction, the experimental results show that the accuracy of CPTR-LLM can reach 0.88. The Cross-sectional-autoregressive-distributed lag (ARDL) model and Augmented Mean Groups (AMG) confirm the reliability of the model's predictive performance by revealing the association between different variables and collision risk. Regarding takeover requirement analysis, CPTR-LLM accurately comprehends the characteristics of the pre-takeover scene and comprehensively assesses the takeover requirement level in conjunction with collision risk, thereby effectively reducing unnecessary takeovers in simple driving scenarios and unsafe takeovers in scenarios with multiple moving targets. Overall, the findings of this paper offer significant insights into the application and takeover requirements of LLM in the domain of road safety. © 2025 Elsevier B.V., All rights reserved.</t>
  </si>
  <si>
    <t>Not LLM4RE</t>
  </si>
  <si>
    <t>P009</t>
  </si>
  <si>
    <t>L., Yang, Longxing; Y., Luo, Yixing; H., Gao, Hao; Y., Fan, Yingshuang; J., Zhang, Jingru; X., Li, Xiaofeng; X., Dong, Xiaogang; B., Gu, Bin; Z., Jin, Zhi; M., Yang, Mengfei</t>
  </si>
  <si>
    <t>Evaluating Large Language Models for Requirements Question Answering in Industrial Aerospace Software</t>
  </si>
  <si>
    <t>Proceedings of the ACM SIGSOFT Symposium on the Foundations of Software Engineering</t>
  </si>
  <si>
    <t>10.1145/3696630.3728560</t>
  </si>
  <si>
    <t>Aerospace software presents significant challenges to requirements engineering due to its design complexity and stringent safety standards. When manually drafting requirement documents, engineers need strong domain knowledge while also navigating heterogeneous data, which leads to errors and inefficiencies. This paper evaluates the capabilities of large language models (LLMs) in understanding aerospace software requirements and their potential to assist in requirements question answering (QA). We develop an aerospace requirements QA benchmark based on industrial software assets, books, and research materials, creating a total of 6, 696 QA pairs across ten tasks and three heterogeneous data formats: text, tables, and formulas. We then evaluate the domain-specific performance of five mainstream open-source LLMs using zero-shot learning, few-shot learning, and retrieval-augmented generation (RAG) techniques. We further categorize hallucinations from LLMs and quantitatively analyze error distributions. Moreover, we conduct a user study to assess the LLM’s practical usefulness when applying to requirements QA. The evaluation results show that (1) LLMs demonstrate limited performance in the aerospace software domain, (2) RAG techniques significantly enhance the capabilities of LLMs for text-based tasks, while few-shot learning improves the performance of most LLMs, (3) four distinct types of QA hallucinations are identified, and (4) LLM QA is particularly beneficial for junior engineers. This research provides valuable perspectives for the future application of LLMs in aerospace software. © 2025 Elsevier B.V., All rights reserved.</t>
  </si>
  <si>
    <t>P010</t>
  </si>
  <si>
    <t>Automatic Generation of PLC Control Code from Natural Language Requirement Specifications</t>
  </si>
  <si>
    <t>Ingenierie des Systemes d'Information</t>
  </si>
  <si>
    <t>10.18280/isi.300618</t>
  </si>
  <si>
    <t>Developing control programs for manufacturing systems is time-consuming and requires expert control designers. While manual programming is common, it becomes complex as systems grow, leading to long development times, frequent errors, and difficult maintenance. To address these issues, researchers have introduced formal methods like Supervisory Control Theory (SCT) and model checking to improve precision and verification. Although these are some of the most advanced approaches, they are difficult to use in practice because they are time-consuming, require high mathematical expertise, and face scalability problems such as combinatorial explosion in large systems. This study aims to overcome these limitations by presenting an AI-based system that automatically generates programmable logic controller (PLC) code from natural language requirement specifications. The approach uses AutoFactory, a dataset of annotated specifications, and fine-tunes two Bidirectional Encoder Representations from Transformers (BERT)-based models to extract actuators, pre-actuators, and sensors before generating International Electrotechnical Commission (IEC) 61131‑3 Structured Text (ST) code. BERT‑Base achieved an F1 score of 0.9711, showing reliable component extraction. The study proves that transformer models can accurately detect control components and initiate logic generation. These results confirm that AI can assist and augment control designers by automating extraction and initial coding. Future work will complete the pipeline to deliver verified IEC 61131‑3 code ready for industrial deployment. © 2025 Elsevier B.V., All rights reserved.</t>
  </si>
  <si>
    <t xml:space="preserve">requirements to code, so not purely RE </t>
  </si>
  <si>
    <t>P011</t>
  </si>
  <si>
    <t>Y., Liu, Yuhao; J., Hou, Junjie; Y., Chen, Yuxuan; J., Jin, Jie; W., Wang, Wenyue</t>
  </si>
  <si>
    <t>LLM-ACNC: Aerospace Requirement Texts Knowledge Graph Construction Utilizing Large Language Model</t>
  </si>
  <si>
    <t>Aerospace</t>
  </si>
  <si>
    <t>10.3390/aerospace12060463</t>
  </si>
  <si>
    <t>Traditional methods for requirement identification depend on the manual transformation of unstructured requirement texts into formal documents, a process that is both inefficient and prone to errors. Although requirement knowledge graphs offer structured representations, current named entity recognition and relation extraction techniques continue to face significant challenges in processing the specialized terminology and intricate sentence structures characteristic of the aerospace domain. To overcome these limitations, this study introduces a novel approach for constructing aerospace-specific requirement knowledge graphs using a large language model. The method first employs the GPT model for data augmentation, followed by BERTScore filtering to ensure data quality and consistency. An efficient continual learning based on token index encoding is then implemented, guiding the model to focus on key information and enhancing domain adaptability through fine-tuning of the Qwen2.5 (7B) model. Furthermore, a chain-of-thought reasoning framework is established for improved entity and relation recognition, coupled with a dynamic few-shot learning strategy that selects examples adaptively based on input characteristics. Experimental results validate the effectiveness of the proposed method, achieving F1 scores of 88.75% in NER and 89.48% in relation extraction tasks. © 2025 Elsevier B.V., All rights reserved.</t>
  </si>
  <si>
    <t>P012</t>
  </si>
  <si>
    <t>C., Wang, Cui; H., Li, Huan</t>
  </si>
  <si>
    <t>MNC: A multi-agent framework for complex network configuration</t>
  </si>
  <si>
    <t>Intelligent Systems with Applications</t>
  </si>
  <si>
    <t>10.1016/j.iswa.2025.200531</t>
  </si>
  <si>
    <t>Recent progress in large language models (LLMs) has led to substantial improvements in their ability to perform a wide range of natural language processing tasks, particularly in handling complex scenarios. These models exhibit strong generalization capabilities and reasoning skills, making them well-suited for tasks that require integrating external knowledge and logical reasoning. In this paper, we introduce Multi-agent based Network Configuration (MNC), a novel multi-agent framework designed to leverage LLMs for complex network configuration tasks. Our framework consists of three core components: (1) the Requirement Analysis Module, which interprets user queries and retrieves relevant external network configuration knowledge; (2) the Configuration Generation Module, which uses an iterative Chain-of-Thought (COT) approach to produce and refine multiple analysis pathways; and (3) the Configuration Refinement Module, which evaluates and improves the final network configuration through a reflection-driven mechanism. We evaluate MNC on a network configuration dataset, where our proposed MNC outperforms existing baseline methods. Furthermore, an ablation study demonstrates the individual contributions of each module to the framework's overall effectiveness. This research underscores the potential of LLM-based systems to advance complex network configuration tasks. © 2025 Elsevier B.V., All rights reserved.</t>
  </si>
  <si>
    <t>Not LLM4RE; dataset not clear</t>
  </si>
  <si>
    <t>P013</t>
  </si>
  <si>
    <t>M., Bragilovski, Maxim; A.T., van Can, Ashley T.; F., Dalpiaz, Fabiano; A., Sturm, Arnon</t>
  </si>
  <si>
    <t>Leveraging machines to derive domain models from user stories</t>
  </si>
  <si>
    <t>Requirements Engineering</t>
  </si>
  <si>
    <t>10.1007/s00766-025-00442-9</t>
  </si>
  <si>
    <t>Domain models play a crucial role in software development, as they provide means for communication among stakeholders, for eliciting requirements, and for representing the information structure behind a database scheme or for model-driven development. However, creating such models is a tedious activity and automated support may assist in obtaining an initial domain model that can later be enriched by human analysts. In this paper, we compare the effectiveness of various approaches for deriving domain models from a given set of user stories. We contrast human derivation (of both experts and novices) with machine derivation; for the latter, we compare (i) the Visual Narrator: an existing rule-based NLP approach; (ii) a machine learning classifier that we feature engineered; and (iii) a generative AI approach that we constructed via prompt engineering with multiple configurations. Based on a benchmark dataset comprising nine collections of user stories and their corresponding domain models, the evaluation shows that while no approach matches human performance, large language models (LLMs) are not statistically outperformed by human experts in deriving classes. Additionally, a tuned version of the machine learning approach achieves results close to human performance in deriving associations. To better understand the results, we qualitatively analyze them and identify differences in the types of false positives as well as other factors that affect performance. © 2025 Elsevier B.V., All rights reserved.</t>
  </si>
  <si>
    <t>P014</t>
  </si>
  <si>
    <t>E., Shukla, Eshita; Q., Thibeault, Quinn; G., Pedrielli, Giulia</t>
  </si>
  <si>
    <t>A gray box approach for Large Language Model-guided Natural Language to Temporal Logic Automatic Translation</t>
  </si>
  <si>
    <t>10.1145/3716550.3725163</t>
  </si>
  <si>
    <t>Verification of Cyberphysical Systems (CPS) is fundamental to design and deployment of devices, and it relies on specification-based monitoring through expert engineers devised properties, subsequently expressed through several forms of formal logic (e.g., first order, propositional, temporal) depending on the needed semantics. In fact, any monitoring-based approach is only effective if the formal property accurately reflects the requirements originally elicited (mostly in natural language) by testing engineers who may lack familiarity with logic and formal methods. An intelligent translation process is needed to connect property engineering with formal monitoring and verification approaches. In this poster, we propose a gray box Natural Language to Temporal Logic translation module. It conditions large language models with temporal logic examples and provides an intermediate representation along with the formal translation of the natural language property. This intermediate representation, a simplified abstract syntax tree, encodes relationships between components of the requirement. We establish quantifiable criteria for example quality in the training and testing sets, including metrics for formality and specification length. Finally, we demonstrate how such structural information consistently leads to improved accuracy and show the impact of requirement complexity on the proposed approach's performance against state-of-the-art LLM-based benchmarks. © 2025 Elsevier B.V., All rights reserved.</t>
  </si>
  <si>
    <t>Hesitant about scope but dataset is not available. Poster (work in progress)</t>
  </si>
  <si>
    <t>P015</t>
  </si>
  <si>
    <t>S., Gao, Shuanliang; W., Liao, Wei; T., Shu, Tao; Z., Zhao, Zhuoning; Y., Wang, Yaqiang</t>
  </si>
  <si>
    <t>Research on Hybrid Collaborative Development Model Based on Multi-Dimensional Behavioral Information</t>
  </si>
  <si>
    <t>Applied Sciences (Switzerland)</t>
  </si>
  <si>
    <t>10.3390/app15094907</t>
  </si>
  <si>
    <t>This paper aims to propose a hybrid collaborative development model based on multi-dimensional behavioral information (HCDMB) to deal with systemic problems in modern software engineering, such as the low efficiency of cross-stage collaboration, the fragmentation of the intelligent tool chain, and the imperfect human–machine collaboration mechanism. This paper focuses on the stages of requirements analysis, software development, software testing and software operation and maintenance in the process of software development. By integrating the multi-dimensional characteristics of the development behavior track, collaboration interaction record and product application data in the process of project promotion, the mixture of experts (MoE) model is introduced to break through the rigid constraints of the traditional tool chain. Reinforcement learning combined with human feedback is used to optimize the MoE dynamic routing mechanism. At the same time, the few-shot context learning method is used to build different expert models, which further improve the reasoning efficiency and knowledge transfer ability of the system in different scenarios. The HCDMB model proposed in this paper can be viewed as an important breakthrough in the software engineering collaboration paradigm, so as to provide innovative solutions to the many problems faced by dynamic requirements and diverse scenarios based on artificial intelligence technology in the field of software engineering involving different project personnel. © 2025 Elsevier B.V., All rights reserved.</t>
  </si>
  <si>
    <t>P016</t>
  </si>
  <si>
    <t>R.M., Jacobsen, Rune Møberg; S.R., Cox, Samuel Rhys; C.F., Griggio, Carla F.; N., van Berkel, Niels</t>
  </si>
  <si>
    <t>Chatbots for Data Collection in Surveys: A Comparison of Four Theory-Based Interview Probes</t>
  </si>
  <si>
    <t>10.1145/3706598.3714128</t>
  </si>
  <si>
    <t>Surveys are a widespread method for collecting data at scale, but their rigid structure often limits the depth of qualitative insights obtained. While interviews naturally yield richer responses, they are challenging to conduct across diverse locations and large participant pools. To partially bridge this gap, we investigate the potential of using LLM-based chatbots to support qualitative data collection through interview probes embedded in surveys. We assess four theory-based interview probes: descriptive, idiographic, clarifying, and explanatory. Through a split-plot study design (N = 64), we compare the probes' impact on response quality and user experience across three key stages of HCI research: exploration, requirements gathering, and evaluation. Our results show that probes facilitate the collection of high-quality survey data, with specific probes proving effective at different research stages. We contribute practical and methodological implications for using chatbots as research tools to enrich qualitative data collection. © 2025 Elsevier B.V., All rights reserved.</t>
  </si>
  <si>
    <t>P017</t>
  </si>
  <si>
    <t>J., Zhang, Jianzhang; J., Zhou, Jialong; J., Hua, Jinping; N., Niu, Nan; C., Liu, Chuang</t>
  </si>
  <si>
    <t>Mining user privacy concern topics from app reviews</t>
  </si>
  <si>
    <t>10.1016/j.jss.2025.112355</t>
  </si>
  <si>
    <t>Context: As mobile applications (apps) widely spread throughout our society and daily life, various personal information is constantly demanded by apps in exchange for more intelligent and customized functionality. An increasing number of users are voicing their privacy concerns through app reviews on app stores. Objective: The main challenge of effectively mining privacy concerns from user reviews lies in that reviews expressing privacy concerns are overridden by a large number of reviews expressing more generic themes and noisy content. In this work, we propose a novel automated approach to overcome that challenge. Method: Our approach first employs information retrieval and document embeddings to extract candidate privacy reviews in an unsupervised manner, which are further labeled to prepare the annotation dataset. Then, supervised classifiers are trained to automatically identify privacy reviews. Finally, an interpretable topic mining algorithm is designed to detect privacy concern topics contained in the privacy reviews. Results: Experimental results show that the best performing document embedding achieves an average precision of 96.80% in the top 100 retrieved candidate privacy reviews, outperforming the taxonomy-based baseline, which achieves 73.87%. All trained privacy review classifiers achieve an F&lt;inf&gt;1&lt;/inf&gt; score above 91%, surpassing the keyword-matching baseline by as much as 7.5% and the large language model baseline by up to 2.74%. For detecting privacy concern topics from privacy reviews, our proposed algorithm achieves both better topic coherence and topic diversity than three strong topic modeling baselines, including LDA. Conclusion: Empirical evaluation results demonstrate the effectiveness of our approach in identifying privacy reviews and detecting user privacy concerns in app reviews. © 2025 Elsevier B.V., All rights reserved.</t>
  </si>
  <si>
    <t>P018</t>
  </si>
  <si>
    <t>L., Wang, Lei; M., Wang, Mingchao; Y., Zhang, Yuanrong; J., Ma, Jian; H., Shao, Hongyu; Z., Chang, Zhixing</t>
  </si>
  <si>
    <t>Automated Identification and Representation of System Requirements Based on Large Language Models and Knowledge Graphs</t>
  </si>
  <si>
    <t>10.3390/app15073502</t>
  </si>
  <si>
    <t>In the product design and manufacturing process, the effective management and representation of system requirements (SRs) are crucial for ensuring product quality and consistency. However, current methods are hindered by document ambiguity, weak requirement interdependencies, and limited semantic expressiveness in model-based systems engineering. To address these challenges, this paper proposes a prompt-driven integrated framework that synergizes large language models (LLMs) and knowledge graphs (KGs) to automate the visualization of SR text and structured knowledge extraction. Specifically, this paper introduces a template for information extraction tailored to arbitrary requirement documents, designed around five SysML-defined SR categories: functional requirements, interface requirements, performance requirements, physical requirements, and design constraints. By defining structured elements for each category and leveraging the GPT-4 model to extract key information from unstructured texts, the system can effectively extract and present the structured requirement information. Furthermore, the system constructs a knowledge graph to represent system requirements, visually illustrating the interdependencies and constraints between them. A case study applying this approach to Chapters 18–22 of the ‘Code for Design of Metro’ demonstrates the effectiveness of the proposed method in automating requirement representation, enhancing requirement traceability, and improving management. Moreover, a comparison of information extraction accuracy between GPT-4, GPT-3.5-turbo, BERT, and RoBERTa using the same dataset reveals that GPT-4 achieves an overall extraction accuracy of 84.76% compared to 79.05% for GPT-3.5-turbo and 59.05% for both BERT and RoBERTa. This proves the effectiveness of the proposed method in information extraction and provides a new technical pathway for intelligent requirement management. © 2025 Elsevier B.V., All rights reserved.</t>
  </si>
  <si>
    <t>P019</t>
  </si>
  <si>
    <t>A.F., Subahi, Ahmad F.</t>
  </si>
  <si>
    <t>Enhancing Software Sustainability: Leveraging Large Language Models to Evaluate Security Requirements Fulfillment in Requirements Engineering</t>
  </si>
  <si>
    <t>Systems</t>
  </si>
  <si>
    <t>10.3390/systems13020114</t>
  </si>
  <si>
    <t>In the digital era, cybersecurity is integral for preserving national security, digital privacy, and social sustainability. This research emphasizes the role of non-functional equirements (NFRs) in developing secure software systems that enhance societal wellbeing by ensuring data protection, user privacy, and system robustness. Specifically, this study introduces a proof-of-concept approach by leveraging machine learning (ML) models to classify NFRs and identify security-related issues early in the software development lifecycle. Two experiments were conducted to assess the effectiveness of different models for binary and multi-class classification tasks. In Experiment 1, BERT-based models and artificial neural networks (ANNs) were fine-tuned to classify NFRs into security and non-security categories using a dataset of 803 statements. BERT-based models outperformed ANNs, achieving higher accuracy, precision, recall, and ROC-AUC scores, with hyperparameter tuning further enhancing the results. Experiment 2 assessed logistic regression (LR), a support vector machine (SVM), and XGBoost for the multi-class classification of security-related NFRs into seven categories. The SVM and XGBoost showed strong performance, achieving high precision and recall in specific categories. The findings demonstrate the effectiveness of advanced ML models in automating NFR classification, improving software security, and supporting social sustainability. Future work will explore hybrid approaches to enhance scalability and accuracy. © 2025 Elsevier B.V., All rights reserved.</t>
  </si>
  <si>
    <t>P020</t>
  </si>
  <si>
    <t>N.D., Khan, Nek Dil; J.A., Khan, Javed Ali; J., Li, Jianqiang; T., Ullah, Tahir; Q., Zhao, Qing</t>
  </si>
  <si>
    <t>Leveraging Large Language Model ChatGPT for enhanced understanding of end-user emotions in social media feedbacks</t>
  </si>
  <si>
    <t>10.1016/j.eswa.2024.125524</t>
  </si>
  <si>
    <t>For software evolution, user feedback has become a meaningful way to improve applications. Recent studies show a significant increase in analyzing end-user feedback from various social media platforms for software evolution. However, less attention has been given to the end-user feedback for low-rating software applications. Also, such approaches are developed mainly on the understanding of human annotators who might have subconsciously tried for a second guess, questioning the validity of the methods. For this purpose, we proposed an approach that analyzes end-user feedback for low-rating applications to identify the end-user opinion types associated with negative reviews (an issue or bug). Also, we utilized Generative Artificial Intelligence (AI), i.e., ChatGPT, as an annotator and negotiator when preparing a truth set for the deep learning (DL) classifiers to identify end-user emotion. For the proposed approach, we first used the ChatGPT Application Programming Interface (API) to identify negative end-user feedback by processing 71853 reviews collected from 45 apps in the Amazon store. Next, a novel grounded theory is developed by manually processing end-user negative feedback to identify frequently associated emotion types, including anger, confusion, disgust, distrust, disappointment, fear, frustration, and sadness. Next, two datasets were developed, one with human annotators using a content analysis approach and the other using ChatGPT API with the identified emotion types. Next, another round is conducted with ChatGPT to negotiate over the conflicts with the human-annotated dataset, resulting in a conflict-free emotion detection dataset. Finally, various DL classifiers, including LSTM, BILSTM, CNN, RNN, GRU, BiGRU and BiRNN, are employed to identify their efficacy in detecting end-users emotions by preprocessing the input data, applying feature engineering, balancing the data set, and then training and testing them using a cross-validation approach. We obtained an average accuracy of 94%, 94%, 93%, 92%, 91%, 91%, and 85%, with LSTM, BILSTM, RNN, CNN, GRU, BiGRU and BiRNN, respectively, showing improved results with the truth set curated with human and ChatGPT. Using ChatGPT as an annotator and negotiator can help automate and validate the annotation process, resulting in better DL performances. © 2024 Elsevier B.V., All rights reserved.</t>
  </si>
  <si>
    <t>P021</t>
  </si>
  <si>
    <t>A.C., Doris, Anna C.; D., Grandi, Daniele; R., Tomich, Ryan; M.F., Alam, Md Ferdous; M., Ataei, Mohammadmehdi; H., Cheong, Hyunmin; F., Ahmed, Faez</t>
  </si>
  <si>
    <t>DesignQA: A Multimodal Benchmark for Evaluating Large Language Models’ Understanding of Engineering Documentation</t>
  </si>
  <si>
    <t>Journal of Computing and Information Science in Engineering</t>
  </si>
  <si>
    <t>10.1115/1.4067333</t>
  </si>
  <si>
    <t>This research introduces DesignQA, a novel benchmark aimed at evaluating the proficiency of multimodal large language models (MLLMs) in comprehending and applying engineering requirements in technical documentation. Developed with a focus on real-world engineering challenges, DesignQA uniquely combines multimodal data—including textual design requirements, CAD images, and engineering drawings—derived from the Formula SAE student competition. Unlike many existing MLLM benchmarks, DesignQA contains document-grounded visual questions where the input image and the input document come from different sources. The benchmark features automatic evaluation metrics and is divided into segments—Rule Comprehension, Rule Compliance, and Rule Extraction—based on tasks that engineers perform when designing according to requirements. We evaluate state-of-the-art models (at the time of writing) like GPT-4o, GPT-4, Claude-Opus, Gemini-1.0, and LLaVA-1.5 against the benchmark, and our study uncovers the existing gaps in MLLMs’ abilities to interpret complex engineering documentation. The MLLMs tested, while promising, struggle to reliably retrieve relevant rules from the Formula SAE documentation, face challenges in recognizing technical components in CAD images and encounter difficulty in analyzing engineering drawings. These findings underscore the need for multimodal models that can better handle the multifaceted questions characteristic of design according to technical documentation. This benchmark sets a foundation for future advancements in AI-supported engineering design processes. DesignQA is publicly available at online. © 2025 Elsevier B.V., All rights reserved.</t>
  </si>
  <si>
    <t>P022</t>
  </si>
  <si>
    <t>M., Barrientos, Marisol; K., Winter, Karolin; S., Rinderle-Ma, Stefanie</t>
  </si>
  <si>
    <t>Automatic Extraction and Formalization of Temporal Requirements from Text: A Survey</t>
  </si>
  <si>
    <t>10.1007/978-3-031-78338-8_14</t>
  </si>
  <si>
    <t>Natural Language Processing has opened new paths for business process management and requirements engineering, particularly in automating the extraction and formalization of temporal requirements from diverse documents such as system specifications, legal texts, and business process descriptions. Recently, approaches have been introduced to automate this task, employing various document formats as input and targeting different formal specifications. However, a key challenge persists: effectively comparing these approaches and choosing the most suitable one for a specific task. This paper aims to bridge this research gap by conducting a systematic literature review, including a detailed analysis and comparing existing approaches. This comparison is crucial to determine if the latest Large Language Model-based solutions could surpass existing methods in effectiveness and ease of use. The systematic literature review enables users to select the most suitable method based on their data and end goals. Moreover, this work proposes the NL2MTL (https://github.com/marisol-barrientos/nl2mtl, DLA: 22.04.2024) method to bridge some of the gaps identified in the literature analysis, i.e., establishing a comparable assessment method, under-representation of legal texts, poor output context management, and the necessity to automate the formalization of requirements, considering both quantitative and qualitative aspects of time. Addressing the latter aspect, we select Metric Temporal Logic (MTL) as formalization and provide the associated prompts and an evaluation of the NL2MTL output. © 2025 Elsevier B.V., All rights reserved.</t>
  </si>
  <si>
    <t>P023</t>
  </si>
  <si>
    <t>22nd International Conference on Service-Oriented Computing, ICSOC 2024</t>
  </si>
  <si>
    <t>The proceedings contain 55 papers. The special focus in this conference is on Service-Oriented Computing. The topics include: ABBA-VSM: Time Series Classification Using Symbolic Representation on the Edge; An Energy-Efficient Partition and Offloading Method for Multi-DNN Applications in Edge-End Collaboration Environments; crowdsourcing Task Assignment with Category and Mobile Combined Preference Learning; federated Learning as a Service for Hierarchical Edge Networks with Heterogeneous Models; optimizing Traffic Allocation for Multi-replica Microservice Deployments in Edge Cloud; an Event-B Based Approach for Horizontally Scalable IoT Applications; efficient Provisioning of IoT Energy Services; attention-Driven Conflict Management in Smart IoT-Based Systems; benchmarking Deep Learning Models for Object Detection on Edge Computing Devices; LLM Enhanced Representation for Cold Start Service Recommendation; Combining Generative AI and PPTalk Service Specification for Dynamic and Adaptive Task-Oriented Chatbots; Automated Generation of BPMN Processes from Textual Requirements; Plug-and-Play Performance Estimation for LLM Services without Relying on Labeled Data; UELLM: A Unified and Efficient Approach for Large Language Model Inference Serving; Service-Oriented Requirements Elicitation Through Systematic Questionnaire Design: A Problem-Driven GenAI Approach; assessing Large Language Models Effectiveness in Outdated Method Renaming; DynaEDI: Decentralized Integrity Verification for Dynamic Edge Data; Heterogeneous Multi Relation Trust for SIoT Service Recommendation; a Context-Aware Service Framework for Detecting Fake Images; Bias Exposed: The BiaXposer Framework for NLP Fairness; flowShredder: A Protocol-Independent in-Network Security Service in the Cloud; HiGPP: A History-Informed Graph-Based Process Predictor for Next Activity; from Visual Choreographies to Flexible Information Protocols; architectural Elements of Decentralized Process Management Systems; LLM-Based Business Process Documentation Generation. © 2024 Elsevier B.V., All rights reserved.</t>
  </si>
  <si>
    <t>P024</t>
  </si>
  <si>
    <t>P025</t>
  </si>
  <si>
    <t>D., Liu, Dingli; X., Lei, Xiao; Y., Huang, Yao; W., Liu, Weijun; J., Zhang, Junhui</t>
  </si>
  <si>
    <t>Competency requirements for engineering management undergraduates in the era of intelligent construction</t>
  </si>
  <si>
    <t>Journal of Asian Architecture and Building Engineering</t>
  </si>
  <si>
    <t>10.1080/13467581.2024.2402771</t>
  </si>
  <si>
    <t>In the era of intelligent construction, engineering management requires diverse abilities that cannot be provided through traditional engineering management education. Moreover, few studies focused on the competency requirements for engineering management undergraduates. In this study, a questionnaire with 12 competency indicators, including traditional engineering management competencies and new competencies arising from the advancement of information technology and artificial intelligence (AI), was designed and distributed to 942 employees from enterprises related to engineering construction. A total of 723 responses were received, of which 514 were deemed valid. The survey results indicate that the competency in traditional engineering management is considered “strongly necessary” or “necessary” by 84.24% of respondents. Similarly, competencies in analyzing and processing large-scale construction data, and in assisting feasibility analysis with AI, are valued by 80.35% and 78.99% of respondents, respectively. The above results illustrate that the integration of intelligent construction into traditional engineering management competencies is critical for future engineering management undergraduates. Therefore, courses on intelligent construction, such as data analysis, Building Information Modeling, and the regulated use of large language models, should be included in engineering management education. This study can provide significant support for reforming the education of engineering management. © 2025 Elsevier B.V., All rights reserved.</t>
  </si>
  <si>
    <t>P026</t>
  </si>
  <si>
    <t>Intelligent extraction of manufacturing system components from natural language using transformer models</t>
  </si>
  <si>
    <t>International Journal of Production Research</t>
  </si>
  <si>
    <t>10.1080/00207543.2025.2554311</t>
  </si>
  <si>
    <t>Writing control programs for manufacturing systems is time-consuming and requires expert knowledge. Traditional methods, whether heuristic or formal, often fail to scale with the complexity and flexibility of modern production systems. A key challenge limiting progress is the lack of labelled data tailored to the domain of control logic. This gap hinders the development of AI systems capable of automating control program generation from natural language specifications. In this work, we introduce AutoFactory, a new dataset specifically designed for this task, along with AutoLabel-NER, a custom labelling tool that supports efficient annotation. We frame component extraction as a Named Entity Recognition problem and fine-tune several transformer-based models to evaluate their ability to detect relevant entities in requirement specifications. We benchmark thirteen transformer-based models on this dataset and compare their performance. Our results show that language models can detect control components accurately. To continue toward automation, we propose a pipeline that maps extracted components to predefined local control logic blocks. This pipeline generates IEC 61131-3 Structured Text code without manual programming. Our work creates the first benchmark and method for AI-assisted control program generation. It provides a solid foundation for future research in intelligent industrial automation. © 2025 Elsevier B.V., All rights reserved.</t>
  </si>
  <si>
    <t>P027</t>
  </si>
  <si>
    <t>H., Han, Han; Z., Huang, Zheng; J., He, Jianhua; K., Chen, Kai</t>
  </si>
  <si>
    <t>LERE: A Method Based on LLMs and Enhanced EARS in Requirements Engineering</t>
  </si>
  <si>
    <t>10.1109/ICOSSE65712.2025.00022</t>
  </si>
  <si>
    <t>Normalized requirements permeate the entire requirements engineering and serve as a crucial foundation for the project. To improve the accuracy of requirements normalization in Chinese, in this study, we propose a method: LERE, which is based on LLMs and an enhanced EARS paradigm. The enhanced EARS is an optimized version of the original English EARS, incorporating elements from Chinese linguistic structures. This method employs a two-step processing prompt, with each step utilizing the enhanced EARS to perform structural element analysis on the input. The first step involves preprocessing the input, while the second step normalizes the output from the preprocessing stage by refining its syntactic structure and semantic expression. We have constructed a dataset consisting of 138 Chinese requirements, categorized into eight types of errors. The dataset and prompts have been made publicly available. Testing results on this dataset using Qwen2.5 and ChatGPT-4o show that the performance of LERE improved by approximately 20% compared to baseline. © 2025 Elsevier B.V., All rights reserved.</t>
  </si>
  <si>
    <t>P028</t>
  </si>
  <si>
    <t>A., Florea, Alexandra; Ș.D., Achirei, Ștefan Daniel</t>
  </si>
  <si>
    <t>Text Classification on Software and Hardware Requirements Using Natural Language Processing Techniques</t>
  </si>
  <si>
    <t>SACI, IEEE International Symposium on Applied Computational Intelligence and Informatics</t>
  </si>
  <si>
    <t>10.1109/SACI66288.2025.11030133</t>
  </si>
  <si>
    <t>This article presents a comparative study of text classification [1] models used in the automotive industries, using NLP (Natural Language Processing) [2]. The focus is placed on using the DistilBERT model [3] to classify requirements based on their functionality, with the goal of achieving a 90 % accuracy. Two significant experiments have been performed: the first compares performance on unprocessed and filtered data sets, while the second evaluates the impact of class distribution on various data sets. The results show that the model adjusted to a set of filtered data performs better than the model trained with initial data, with a final accuracy of 96%. Additionally, the model's performance is improved by balanced class distributions and data preprocessing methods like tokenisation and stopword removal. The study shows that early stopping mechanisms and filtering strategies improve generalisation and support minimise overfitting, which improves perspectives for the study of software and hardware requirement classification [4] using natural language processing. © 2025 Elsevier B.V., All rights reserved.</t>
  </si>
  <si>
    <t>No new datasets are derived from this paper as it uses non-validated variants (almost identical) to PROMISE_exp</t>
  </si>
  <si>
    <t>P029</t>
  </si>
  <si>
    <t>14th International Workshop on Service Oriented, Holonic and Multi-Agent Manufacturing Systems for Industry of the Future, SOHOMA 2024</t>
  </si>
  <si>
    <t>Studies in Computational Intelligence</t>
  </si>
  <si>
    <t>The proceedings contain 31 papers. The special focus in this conference is on Service Oriented, Holonic and Multi-Agent Manufacturing Systems for Industry of the Future. The topics include: Towards Conversational Requirements Engineering: Detecting Defects in Requirements Using Large Language Models; ethical Issues in the Use of Generative Artificial Intelligence in Performance Management: Industrial Case Studies; leveraging Agent-Based Reasoning for Natural Task Delegation on the Shop Floor; status and Future Prospects of the Standardization Framework Industry 4.0: A European Perspective; model-Based Energy Consumption Analysis in Digital Twin for Energy-Aware Industrial Robots; ethical Implications of Digital Twins in Ophthalmology; knowledge Graph as Digital Twins Enhancer for Real Case Data-Driven Smart Building; a Systematic Literature Review on Simulation Models for Healthcare; AI-Powered Digital Twins for Public Transportation: A Multi-agent Model for Transmilenio in Bogota; concept Proposal and Evaluation: Patient and Resource Virtualization Through Emergency Department Simulation; industrial Data Space Research: An Overview; a Concept for a Data Operating Platform for a Process Technology Research Environment as Step Towards a Universal Platform; relationship of Digital Product Passport and Digital Twin in Industry 4.0 Context; integration of the Asset Administration Shell in Engineering Data Management Systems from Conception to Technical Implementation and Industrial Application; review of Methods for Synchronizing a Digital Twin in an Industrial Context; a Meta-Model Based Methodology for Building Performance Dashboards in Manufacturing; a Method to Analyze Disassembly Processes to Meet Sustainable Goals; improving Reactive Maintenance Through Root Cause Analysis and Operator-Aided Decision Making; real-Time Rule-Based Monitoring Tool to Achieve Zero Defect Manufacturing; the Impact of New Technologies on Employee Autonomy in Decision-Making: A Systematic Literature Review; advanced Digital Solutions for Reconfigurable Production Systems: A Multi-scale, Multi-level Decision Support Framework. © 2025 Elsevier B.V., All rights reserved.</t>
  </si>
  <si>
    <t>P030</t>
  </si>
  <si>
    <t>L.Z., Ma, Le Zhi; S., Liu, Shangqing; Y., Li, Yi; X., Xie, Xiaofei; L., Bu, Lei</t>
  </si>
  <si>
    <t>SpecGen: Automated Generation of Formal Program Specifications via Large Language Models</t>
  </si>
  <si>
    <t>Proceedings - International Conference on Software Engineering</t>
  </si>
  <si>
    <t>10.1109/ICSE55347.2025.00129</t>
  </si>
  <si>
    <t>In the software development process, formal program specifications play a crucial role in various stages, including requirement analysis, software testing, and verification. However, manually crafting formal program specifications is rather difficult, making the job time-consuming and labor-intensive. Moreover, it is even more challenging to write specifications that correctly and comprehensively describe the semantics of complex programs. To reduce the burden on software developers, automated specification generation methods have emerged. However, existing methods usually rely on predefined templates or grammar, making them struggle to accurately describe the behavior and functionality of complex real-world programs. To tackle this challenge, we introduce SpecGen, a novel technique for formal program specification generation based on Large Language Models (LLMs). Our key insight is to overcome the limitations of existing methods by leveraging the code comprehension capability of LLMs. The process of SpecGen consists of two phases. The first phase employs a conversational approach that guides the LLM in generating appropriate specifications for a given program, aiming to utilize the ability of LLM to generate high-quality specifications. The second phase, designed for where the LLM fails to generate correct specifications, applies four mutation operators to the model-generated specifications and selects verifiable specifications from the mutated ones through a novel heuristic selection strategy by assigning different weights of variants in an efficient manner. We evaluate SpecGen on two datasets, including the SV-COMP Java category benchmark and a manually constructed dataset containing 120 programs. Experimental results demonstrate that SpecGen succeeds in generating verifiable specifications for 279 out of 385 programs, outperforming the existing LLM-based approaches and conventional specification generation tools like Houdini and Daikon. Further investigations on the quality of generated specifications indicate that SpecGen can comprehensively articulate the behaviors of the input program. © 2025 Elsevier B.V., All rights reserved.</t>
  </si>
  <si>
    <t>P031</t>
  </si>
  <si>
    <t>D.L., Vidakovic, Dragan Lj; N., Luburić, Nikola; A.D., Kovačević, Aleksandar D.; J.J., Slivka, Jelena J.</t>
  </si>
  <si>
    <t>Enhancing software and learning with Serbian student feedback corpora</t>
  </si>
  <si>
    <t>Language Resources and Evaluation</t>
  </si>
  <si>
    <t>10.1007/s10579-025-09855-y</t>
  </si>
  <si>
    <t>Automated collection and analysis of student feedback within Intelligent Tutoring Systems are vital for the continuous refinement of both educational content and software performance, ensuring that learning environments remain responsive to student needs. This study presents the creation and annotation of Serbian student feedback corpora within an Intelligent Tutoring System, intending to enhance both software functionality and educational experiences. The research addresses gaps in existing studies by implementing a transparent and standardized data annotation process, with Inter-Annotator Agreement scores confirming the reliability of the annotation process. The resulting datasets were then processed using fine-tuned multilingual transformer models, with data augmentation techniques enhancing the analysis. Additionally, a few-shot prompting of a large language model was explored to further improve classification accuracy. The experimental results show that fine-tuned transformer models, combined with data augmentation, significantly enhance the accuracy of feedback analysis, achieving performance levels comparable to human annotators and surpassing baseline models. This automated approach to analyzing student feedback provides substantial time and resource savings for educators and software developers, enabling more efficient and timely improvements to both the software and the educational strategies. This work not only contributes to the development of Serbian language resources but also establishes a foundation for future research in Crowd-based Requirements Engineering and Text-based Emotion Detection within educational contexts. © 2025 Elsevier B.V., All rights reserved.</t>
  </si>
  <si>
    <t>P032</t>
  </si>
  <si>
    <t>R., Batoool, Rizwana; A., Naseer, Ayesha</t>
  </si>
  <si>
    <t>Functional and Non-functional Requirements Classification: A Comparative Evaluation of Pre-trained LLMs and ML Techniques</t>
  </si>
  <si>
    <t>10.1109/ComTech65062.2025.11034464</t>
  </si>
  <si>
    <t>Identifying functional and non-functional requirements at an early phase is essential for project success. However, the requirements engineering community still lacks a comprehensive understanding of these requirements, which are often intertwined and expressed in natural language. Requirements classification is crucial for correctly extracting and organizing functional and non-functional requirements into specified categories. Automated classification reduces development costs, uncertainty, and misunderstanding. Machine learning (ML) and deep learning approaches have been applied for automatic classification in recent studies. This study conducts a comparative analysis by combining two publicly available PROMISE_exp and DOSSPRE datasets, which was classified as functional and non-functional classes of software requirements. First of all, we applied natural language processing (NLP) techniques to the requirements text to extract feature embeddings, followed by training four popular machine learning (ML) algorithms on these requirements. Inspired by the success of large language models (LLMs) in various tasks, we also fine-tuned four text-based pretrained (LLMs) and compared their performance with traditional ML models. Our empirical analysis shows that these models outperform traditional ML models on the combined dataset, offering developers an efficient method to detect and classify software requirements early. © 2025 Elsevier B.V., All rights reserved.</t>
  </si>
  <si>
    <t>P033</t>
  </si>
  <si>
    <t>26th International Working Conference on Business Process Modeling, Development, and Support, BPMDS 2025 and 30th International Working Conference on Exploring Modeling Methods for Systems Analysis and Development, EMMSAD 2025</t>
  </si>
  <si>
    <t>Lecture Notes in Business Information Processing</t>
  </si>
  <si>
    <t>The proceedings contain 28 papers. The special focus in this conference is on Business Process Modeling, Development, and Support. The topics include: Interdependency-Aware Business Process Prioritization for Process Improvements; Human-AI Collaboration for Business Process Modeling with Petri Nets; repairing Process Descriptions by Discovering Deviations from Process Models; process Model Complexity Metrics, Cognitive Load and Visual Behavior: A Multi-granular Eye-Tracking Analysis; which Tables are Mine(able)?; OCPM2: Extending the Process Mining Methodology for Object-Centric Event Data Extraction; making the Case for Process Analytics: A Use Case in Court Proceedings; predicting Unseen Process Behavior Based on Log Injection; toward IoT-Based Process Analytics: Extending Event Knowledge Graphs with Ambiguity; probabilistic Learning of Temporal Uncertainties in Business Processes; Assessing the Suitability of Large Language Models in Generating UML Class Diagrams as Conceptual Models; exploring the Influence of Data Characteristics on Machine Learning Outcomes; Can an LLM Use Work System Axioms When Describing Work Systems for Requirements Analysis?; forensic Readiness and Privacy: Towards Resolving Software Goal Conflict; an Ontological Model of the Phishing Attack Process; harborLang: Enhancing Maritime Operational Safety Through Cyber Threat Simulation and Assessment; learning Analytics Dashboard with Peer Comparison for Student Feedback in Conceptual Modeling Education; are Code and Design Models Similarly Effective in Understanding Software Structure and Behavior?; Towards a Maturity Assessment Framework for MBSE Adoption: Results from a Meta-synthesis; enhancing C2-Systems: Validation of Goal and Concept Models with Stakeholders; supporting Collaborative Design by Diagram Briefs in the Early Stage of Innovation Projects; A Metamodel for Applying Green BPM Approaches with the EU Taxonomy; experience Report: Applying a Capability Heat Map in a Government Organization; state of the Art and Research Directions for Visual Conceptual Modeling in Robotics; a Domain-Specific Modeling Method for Designing Conversational Agents for Coaching: A Case from Health Coaching. © 2025 Elsevier B.V., All rights reserved.</t>
  </si>
  <si>
    <t>P034</t>
  </si>
  <si>
    <t>International workshops associated with the 37th International Conference on Advanced Information Systems Engineering, CAiSE 2025</t>
  </si>
  <si>
    <t>The proceedings contain 29 papers. The special focus in this conference is on Advanced Information Systems Engineering. The topics include: Benchmarking Knowledge Graph Question Answering via Complexity-Aware Queries; towards Industry 5.0 in Tourism Sector Through Conceptual Modeling and Semantic Technology for Personalized Travel Itineraries; retrieval-Augmented Generation for Entity Alignment in Knowledge Graphs: An Incipient Experiment; Natural Language Querying of Invoice Data Using RAG and GraphRAG: Leveraging LLMs for Financial Document Insights; impact of Knowledge Graph Representations on Question Answering with Language Models; The MATRIX Ontology - Semantic Memory for Multi-agent Experience Transfer, Reasoning and and Interaction eXchange; Discovering Inconsistencies in Documents with Long-Context LLMs; a Blockchain-Based Model for Fungible Assets and Secure Transformation Processes Traceability; suspicious Activity Detection Using Blockchain Process Mining; feature Selection in Medical Imaging: A Comprehensive Review; Exploring BioNER Frontiers: An In-Depth Evaluation; a Meta-model for Integrating Explainable Forecasting with Digital Twins; towards a Digital Twin of a Decanter Centrifuge for Wastewater Management; digital Twins in Systems-of-Systems on the Internet-of-Vehicles: The Case of Overtaking Maneuver; development and Evaluation of Support Tools for Modeling Digital Twin Concepts and Architectures; requirements Analysis for a Digital Twin to Increase the Resilience of Multimodal Corridors: A Case Study in the Twente Region; Leveraging LLMs to Discover Causal Dependencies: A Case Study on a University Program; Exploring Business Process Model Similarity with LLMs: Challenges and Potentials; enabling Process Mining on Multimodal Robotic Data; LLM-Enhanced Derivation of the Maturity Level of RESTful Services; Improving Content-Based Data Product Retrieval in Federated Environments with LLM and Sampling; Leveraging LLMs and RAG for Enhanced Football Talent Scouting; On the Maturity of LLMOps Services Computing: An Industrial Study; automated Newsrooms and Enhanced Editorial Processes Through Large Language Models; Language Models for Legal NLP: A Literature Review. © 2025 Elsevier B.V., All rights reserved.</t>
  </si>
  <si>
    <t>P035</t>
  </si>
  <si>
    <t>Forum and the Doctoral Consortium of the 37th International Conference on Advanced Information Systems Engineering, CAiSE 2025</t>
  </si>
  <si>
    <t>The proceedings contain 38 papers. The special focus in this conference is on Advanced Information Systems Engineering. The topics include: Towards the Interoperability of Low-Code Platforms; The Work System Perspective as a Nexus Between Silos in IS Modeling and Between Rigor and Broad Usability; leveraging Profiling to Bridge Healthcare Silos for Federated Analyses; lost in Models? Structuring Managerial Decision Support in Process Mining with Multi-criteria Decision Making; from Words to Workflows: Extracting Object-Centric Event Logs from Textual Data; WSF4ADO: An ADOxx Deployment of the Work Systems Framework; robotic Datasets for Process Mining; Automated Business Process Analysis: An LLM-Based Approach to Value Assessment; Humidor: A Zero-Shot LLM Approach for Cumulative Knowledge Building in Design Science Research; trust Paradoxes in Machine Learning: An Ontological Approach; conceptualizing Business Process Dependencies That Propagate Cyber Risk; towards a Data Satellite Architecture for Federated Digital Ecosystems: Combating Data Pollution and Enhancing Trustworthiness; towards an Ontology for Representing Time Series Knowledge: Motivation, Requirements and Concept; OLAP Operations for Object-Centric Process Mining; goal-Oriented Process Monitoring: An Artifact-Driven Monitoring Extension; LLM4Model: Automated Requirements Specification Model Authoring; a Pattern-Based Approach for Explaining Ontology-Driven Conceptual Models; Towards an AI-Agent-Based Framework for Agile Business Process Management; studying Workarounds in Software Forms: An Experimental Protocol; Pondering on Capability Brokering with LLM; MARTSIA: A Tool for Confidential Data Exchange via Public Blockchain; AOAME: An Enterprise Knowledge Graphs Editor for Domain Experts; OpenBPT: An Extensible Platform for Conceptual Modeling and Analysis; SecBPMN2BC Online Editor: A Web-Based Tool for Designing Secure Business Processes on Blockchains; a3S3 - Automated Android Audit of Safety and Security Signals; FIREPRIME App: A Self-assessment Tool to Evaluate Home Risk to Wildfires; toward Improving the Quality of Enterprise Architecture Models; security in Automated Manufacturing: A Function-Driven Approach. © 2025 Elsevier B.V., All rights reserved.</t>
  </si>
  <si>
    <t>P036</t>
  </si>
  <si>
    <t>C., Kahveci, Cansu; K., Kandiah, Kajan; M.F., Stroh, Max Ferdinand; W., Boos, Wolfgang</t>
  </si>
  <si>
    <t>LLM-based Transformation of Electrical Distribution Grids: Gathering Requirements for Optimised Workforce Management in the Era of Renewable Energy Integration</t>
  </si>
  <si>
    <t>Proceedings of the Conference on Production Systems and Logistics</t>
  </si>
  <si>
    <t>10.15488/18883</t>
  </si>
  <si>
    <t>The advancing climate change and the resulting need to restructure the energy supply industry mark the beginning of an era of significant upheavals, profoundly impacting energy distribution. The ongoing integration of renewable energy sources introduces new strains on power grids, as they are now confronted with bidirectional energy flows as well as significant fluctuations in energy generation and demand. These developments pose unprecedented challenges to the physical integrity and operational efficiency of distribution networks. Therefore, electrical distribution grid operators (DGOs) must balance these new challenges while ensuring supply security and sustainability, as well as considering economic efficiency. To meet these new challenges, the development of innovative maintenance strategies is essential. In this context, the digitalisation of power grids emerges as a key technology, offering solutions through the introduction of holistic assistance and prognosis systems (APS). This paper focuses on the collection and analysis of requirements leading to the development of an assistance system for maintenance workers in distribution networks based on Large Language Models (LLM). The LLM aims to support workforce management by providing maintenance workers with targeted information and real-time recommendations. The methodology involves conducting expert interviews to gather essential requirements, followed by a thorough analysis of the collected data. Based on this, the foundation for developing the LLM-based assistance system is established. The results demonstrate how LLMs can enhance the efficiency and effectiveness of maintenance management by optimising workflows and supporting personnel in decision-making processes. © 2025 Elsevier B.V., All rights reserved.</t>
  </si>
  <si>
    <t>P037</t>
  </si>
  <si>
    <t>M., Westhoven, Martin; T., Herrmann, Thomas</t>
  </si>
  <si>
    <t>Scenarios and Requirements for Supporting Workplace Risk Assessment with Artificial Intelligence</t>
  </si>
  <si>
    <t>10.1007/978-3-031-93418-6_23</t>
  </si>
  <si>
    <t>This work’s aim is to take a look at scenarios and requirements for applying artificial intelligence as a company-side tool for occupational safety. The target domain to be focused is the internal safety or risk management respectively. The characteristic data is complex and heterogeneous, which can be hard to analyze regarding their inter-correlations and which in part consist of rare events, such as accidents. Artificial Intelligence and especially Large Language Models provide new approaches to this data problem and to also analyze and model hitherto unknown correlations and to identify corresponding risks. As a safety critical application, the support of risk assessments with artificial intelligence must be grounded in practically relevant scenarios and thoroughly elicited and refined requirements. In this work, we report on the findings from fifteen expert interviews for requirements elicitation and from three scenario workshops. We integrate requirements and scenarios to take a step towards building test scenarios, with which developers can check if they are on target with their systems. © 2025 Elsevier B.V., All rights reserved.</t>
  </si>
  <si>
    <t>P038</t>
  </si>
  <si>
    <t>J., Hassine, Jameleddine</t>
  </si>
  <si>
    <t>Evaluating Multi-Modal LLMs for Automatically Recognizing Semantic Elements in UML Use Case Diagram Images</t>
  </si>
  <si>
    <t>10.1109/SANER64311.2025.00092</t>
  </si>
  <si>
    <t>Requirements engineering commonly employs UML Use Case Diagrams (UCD) to visually capture system interactions and functionality, facilitating clear communication between stakeholders. Recognizing and extracting semantic information from UCDs is essential for applications such as automated requirements extraction and system design validation, which improves software analysis accuracy, and streamlines model understanding for both developers and stakeholders. Recent advancements in large language models (LLMs) with visual processing capabilities enable interpreting intricate diagrammatic content. This paper evaluates multi-modal LLMs, specifically GPT-4o and GPT-4o-mini, in accurately identifying semantic elements within UCDs. We conducted experiments on a new dataset of UCDs and other diagrams collected from online sources. Experimental results show that both models struggled to accurately identify and interpret key UCD elements, often misclassifying or overlooking essential ones. © 2025 Elsevier B.V., All rights reserved.</t>
  </si>
  <si>
    <t>P039</t>
  </si>
  <si>
    <t>17th International Conference on Social Computing and Social Media, SCSM 2025, held as part of the 27th HCI International Conference, HCII 2025</t>
  </si>
  <si>
    <t>The proceedings contain 51 papers. The special focus in this conference is on Social Computing and Social Media. The topics include: A Serious Game Approach for Teaching Requirements Engineering: User Experience Evaluation; identification of Older Adults’ Characteristics that Affect the Usability of Mobile Applications: A Tertiary Study; generating Product Descriptions Using Customer Reviews on E-Commerce Sites; improving Intention Recognition Efficiency: A Study on Skeletal Data Dimensionality Reduction and Neural Architectures; first Steps Toward the Agile Integration of Information Architecture into a User-Centered Development Process; LLM-Driven Augmented Reality Puppeteer: Controller-Free Voice-Commanded Robot Teleoperation; redimensioning Visible Learning and Teaching in the Dynamics of a New Reality; Generative AI in Education: Exploring EAP Faculty Perspectives at a Multicultural UAE University; the Challenges Faced by Albanian Teachers in the Use of Media Technology During Teaching; Undergraduate Students’ Journey with AI in the United Arab Emirates; Perspectives of Faculty on the Easiness and Usefulness of AI Tutoring Systems in Higher Education; exploring the Use of Paraphrasing Tools in Academic Writing and Its Potential Relation with Instances of Plagiarism; a Property Checklist for Evaluating the Student Experience with Consideration of Cultural Aspects; human-Robot Interaction in Higher Education: A Literature Review; artificial Intelligence in Higher Education: Student Perceptions of the Adoption and Integration in Ghana, West Africa; a Management Model for Evaluating Scientific Productivity in Chilean Universities: A Case Analysis; virtual Reality Meets Social Media: Transforming Skill Acquisition in Physiotherapy, Veterinary Surgery, and Driver Training; Evolution of Emotional Response of PLEA—An Embodied Virtual Being with Emotional Capabilities. © 2025 Elsevier B.V., All rights reserved.</t>
  </si>
  <si>
    <t>P040</t>
  </si>
  <si>
    <t>P041</t>
  </si>
  <si>
    <t>S., Hou, Shuyang; H., Jiao, Haoyue; Z., Shen, Zhangxiao; J., Liang, Jianyuan; A., Zhao, Anqi; X., Zhang, Xiaopu; J., Wang, Jianxun; H., Wu, Huayi</t>
  </si>
  <si>
    <t>Chain-of-programming (CoP): empowering large language models for geospatial code generation task</t>
  </si>
  <si>
    <t>International Journal of Digital Earth</t>
  </si>
  <si>
    <t>10.1080/17538947.2025.2509812</t>
  </si>
  <si>
    <t>Large Language Models (LLMs) have driven the development of geospatial code generation but face challenges such as incomplete user requirements and insufficient knowledge of platform-specific syntax, often leading to ‘code hallucination.’ To address this issue, this paper proposes the Chain-of-Programming (CoP) framework, which divides the generation process into five steps: requirement analysis, algorithm design, code implementation, debugging, and annotation. The framework incorporates a shared information pool, knowledge base retrieval, and user feedback mechanisms, enabling end-to-end code generation without the need for model fine-tuning. Based on geospatial problem classification and evaluation benchmarks, CoP significantly improves the logical clarity, syntactical correctness, and executability of the generated code, achieving performance improvements ranging from 3.0% to 48.8%. Comparative and ablation experiments further validate the advantages of CoP and the necessity of its core components. Case studies on building visualization and fire data analysis demonstrate the practical value of the framework. This study also develops and open-sources a prototype system, offering a systematic, step-by-step solution for LLM-based geospatial code generation and providing valuable insights for code generation in other specialized domains. © 2025 Elsevier B.V., All rights reserved.</t>
  </si>
  <si>
    <t>P042</t>
  </si>
  <si>
    <t>S.T.U., Shah, Syed Tauhid Ullah; M., Hussein, Mohamad; A., Barcomb, Ann; M., Moshirpour, Mohammad</t>
  </si>
  <si>
    <t>From Inductive to Deductive: LLMs-Based Qualitative Data Analysis in Requirements Engineering</t>
  </si>
  <si>
    <t>CEUR Workshop Proceedings</t>
  </si>
  <si>
    <t>Requirements Engineering (RE) is essential for developing complex and regulated software projects. Given the challenges in transforming stakeholder inputs into consistent software designs, Qualitative Data Analysis (QDA) provides a systematic approach to handling free-form data. However, traditional QDA methods are time-consuming and heavily reliant on manual effort. In this paper, we explore the use of Large Language Models (LLMs), including GPT-4, Mistral, and LLaMA-2, to improve QDA tasks in RE. Our study evaluates LLMs’ performance in inductive (zero-shot) and deductive (one-shot, few-shot) annotation tasks, revealing that GPT-4 achieves substantial agreement with human analysts in deductive settings, with Cohen’s Kappa scores exceeding 0.7, while zero-shot performance remains limited. Detailed, context-rich prompts significantly improve annotation accuracy and consistency, particularly in deductive scenarios, and GPT-4 demonstrates high reliability across repeated runs. These findings highlight the potential of LLMs to support QDA in RE by reducing manual effort while maintaining annotation quality. The structured labels automatically provide traceability of requirements and can be directly utilized as classes in domain models, facilitating systematic software design. © 2025 Elsevier B.V., All rights reserved.</t>
  </si>
  <si>
    <t>P043</t>
  </si>
  <si>
    <t>V., Hippargi, Vibhashree; E., Kamsties, Erik; J., Naumann, Jürgen</t>
  </si>
  <si>
    <t>Evaluating the Capabilities of LLMs in Traceability Maintenance for Automotive System and Software Requirements</t>
  </si>
  <si>
    <t>Various researchers have explored the potential of Large Language Models (LLMs) for several software engineering tasks, including design solution generation, coding, and test case creation. This paper presents five empirical studies performed on OpenAI’s ChatGPT-4o to analyze its performance to support different requirements engineering tasks related to requirements traceability. Using a dataset from an ongoing automotive project and industry experts’ assessments as ground truth, we evaluate ChatGPT-4o’s ability to assess trace link quality between system requirements, software requirements and test cases, to predict the trace links and also to analyze the quality of the requirements itself. We also tested ChatGPT-4o with an existing project ticket. Our findings in these studies indicate that ChatGPT-4o demonstrated strong performance, as evidenced by the metrics. These results suggest that ChatGPT-4o can be effectively integrated into daily industry practices as a support tool. The dataset is available on GitHub [3]. © 2025 Elsevier B.V., All rights reserved.</t>
  </si>
  <si>
    <t>P044</t>
  </si>
  <si>
    <t>REFSQ 2025 - Joint Proceedings of REFSQ 2025 Workshops, Doctoral Symposium, Posters and Tools Track, and Education and Training Track, co-located with 31st International Conference on Requirements Engineering: Foundation for Software Quality, REFSQ 2025</t>
  </si>
  <si>
    <t>The proceedings contain 18 papers. The topics discussed include: open challenges in NLP for NFRs: a focus on semantics, generalization, and interpretability; from inductive to deductive: LLMs-based qualitative data analysis in requirements engineering; low-level hardware requirement classification using large language models: challenges, insights, and future directions for embedded control systems; mining app reviews for user feedback analysis in requirements engineering: a project report; evaluating the capabilities of LLMs in traceability maintenance for automotive system and software requirements; how reliance on GenAI might limit human creativity and critical thinking in requirements engineering; and an experience report on leveraging LLMs for GUI generation: automating coding to prioritize creativity. © 2025 Elsevier B.V., All rights reserved.</t>
  </si>
  <si>
    <t>P045</t>
  </si>
  <si>
    <t>E.B., Uyar, Ekrem Bilgehan; A.E., Gürsoy, Ali Ergin; C., Gökçe, Cemil; T.T., Taşkaya-Temizel, Tuğba Tałkaya</t>
  </si>
  <si>
    <t>Low-Level Hardware Requirement Classification Using Large Language Models: Challenges, Insights, and Future Directions for Embedded Control Systems</t>
  </si>
  <si>
    <t>Automated Requirements Engineering (RE) activities can streamline development processes, reduce errors, and facilitate informed decision-making, particularly for low-level hardware requirements where modifications are costly. Classification is a widely studied automated RE activity for software requirements. Yet, its applicability remains underexplored due to the lack of structured datasets. This study adapts and evaluates software requirement classification techniques for hardware by extracting low-level requirements from open-source hardware design artifacts of Embedded Control Systems. We evaluate two classification methods: fine-tuning a BERT-based model and zero-shot prompting with a quantized LLM (Qwen2.5). While fine-tuning achieved high accuracy, zero-shot classification with specific prompts outperformed it in overall performance, achieving an average F1-score of up to 90% on the hold-out test set. Our findings suggest that automating downstream RE activities for low-level hardware requirements may not require large, task-specific datasets; however, classification performance can be further improved and can serve as an enabler for advanced tasks. © 2025 Elsevier B.V., All rights reserved.</t>
  </si>
  <si>
    <t>Unpublished, as they claim</t>
  </si>
  <si>
    <t>P046</t>
  </si>
  <si>
    <t>Q., Motger, Quim; M., Oriol, Marc; M., Tiessler, Max; X., Franch, Xavier; J., Marco, Jordi</t>
  </si>
  <si>
    <t>Mining App Reviews for User Feedback Analysis in Requirements Engineering: A Project Report</t>
  </si>
  <si>
    <t>Mining app reviews has emerged as a valuable practice in requirements engineering, providing insights into feature usage trends, user satisfaction, and emerging software issues. While recent advances in natural language processing have enhanced review analysis, challenges persist in feature extraction, sentiment ambiguity, and the scalability of automated methods, among others. This project report presents our research efforts in app review mining, focusing on methodological, software-based, and data-driven contributions. We explore both supervised and unsupervised learning approaches, leveraging large language models for key tasks such as feature identification, competition analysis, and emotion extraction. Additionally, we develop open-source tools and datasets to support reproducibility and adoption of our methods. Our findings highlight the potential of large language models in automating user feedback analysis while identifying gaps that require further research, particularly in addressing model reliability and evaluation challenges. © 2025 Elsevier B.V., All rights reserved.</t>
  </si>
  <si>
    <t>Not a primary study</t>
  </si>
  <si>
    <t>P047</t>
  </si>
  <si>
    <t>A., El-Hajjami, Abdelkarim; C., Salinesi, Camille</t>
  </si>
  <si>
    <t>Synthline: A Product Line Approach for Synthetic Requirements Engineering Data Generation Using Large Language Models</t>
  </si>
  <si>
    <t>10.1007/978-3-031-92474-3_13</t>
  </si>
  <si>
    <t>While modern Requirements Engineering (RE) heavily relies on natural language processing and Machine Learning (ML) techniques, their effectiveness is limited by the scarcity of high-quality datasets. This paper introduces Synthline, a Product Line (PL) approach that leverages Large Language Models to systematically generate synthetic RE data for classification-based use cases. Through an empirical evaluation conducted in the context of using ML for the identification of requirements specification defects, we investigated both the diversity of the generated data and its utility for training downstream models. Our analysis reveals that while synthetic datasets exhibit less diversity than real data, they are good enough to serve as viable training resources. Moreover, our evaluation shows that combining synthetic and real data leads to substantial performance improvements. Specifically, hybrid approaches achieve up to 85% improvement in precision and a 2× increase in recall compared to models trained exclusively on real data. These findings demonstrate the potential of PL-based synthetic data generation to address data scarcity in RE. We make both our implementation and generated datasets publicly available to support reproducibility and advancement in the field. © 2025 Elsevier B.V., All rights reserved.</t>
  </si>
  <si>
    <t>P048</t>
  </si>
  <si>
    <t>G., Xanthopoulou, Georgia; M.G., Siavvas, Miltiadis G.; I., Kalouptsoglou, Ilias; D.D., Kehagïas, Dionysios D.; D.K., Tzovaras, Dimitrios K.</t>
  </si>
  <si>
    <t>Software Requirements Classification: From Bag-of-Words to Transformer</t>
  </si>
  <si>
    <t>Lecture Notes in Networks and Systems</t>
  </si>
  <si>
    <t>10.1007/978-3-031-76459-2_35</t>
  </si>
  <si>
    <t>Automated classification of software requirements is valuable for software engineering. Recently, Natural Language Processing (NLP) and Machine Learning (ML) techniques have been utilized as an alternative to manual classification of requirements. In this study, we conduct a thorough empirical evaluation of several NLP methods utilized for efficient classification of software requirements. We focus both on the binary classification between functional and non-functional requirements (NFRs), and on the multi-class classification of the NFRs into specific categories, such as security, performance, usability, etc. For this purpose, we collected and enriched a large dataset of labeled software requirements, paying particular emphasis on security-related requirements. A wide range of NLP-based models were constructed and compared, raging from simple ML models that utilize the Bag-of-Words (BoW) technique for text representation to the more advanced Large Language Models (LLMs) that emerged recently. The results of our analysis demonstrated the ability of all the examined NLP-based models to provide highly accurate requirements classification both at binary and in multi-class setting, with Transformer-based models demonstrating the best predictive performance, thus revealing the benefits of transfer learning. © 2025 Elsevier B.V., All rights reserved.</t>
  </si>
  <si>
    <t>P049</t>
  </si>
  <si>
    <t>C., Ge, Chuyan; T., Wang, Tiantian; X., Yang, Xiaotian; C., Treude, Christoph</t>
  </si>
  <si>
    <t>Cross-Level Requirements Tracing Based on Large Language Models</t>
  </si>
  <si>
    <t>IEEE Transactions on Software Engineering</t>
  </si>
  <si>
    <t>10.1109/TSE.2025.3572094</t>
  </si>
  <si>
    <t>Cross-level requirements traceability, linking high-level requirements (HLRs) and low-level requirements (LLRs), is essential for maintaining relationships and consistency in software development. However, the manual creation of requirements links necessitates a profound understanding of the project and entails a complex and laborious process. Existing machine learning and deep learning methods often fail to fully understand semantic information, leading to low accuracy and unstable performance. This paper presents the first approach for cross-level requirements tracing based on large language models (LLMs) and introduces a data augmentation strategy (such as synonym replacement, machine translation, and noise introduction) to enhance model robustness. We compare three fine-tuning strategies—LoRA, P-Tuning, and Prompt-Tuning—on different scales of LLaMA models (1.1B, 7B, and 13B). The fine-tuned LLMs exhibit superior performance across various datasets, including six single-project datasets, three cross-project datasets within the same domain, and one cross-domain dataset. Experimental results show that fine-tuned LLMs outperform traditional information retrieval, machine learning, and deep learning methods on various datasets. Furthermore, we compare the performance of GPT and DeepSeek LLMs under different prompt templates, revealing their high sensitivity to prompt design and relatively poor result stability. Our approach achieves superior performance, outperforming GPT-4o and DeepSeek-r1 by 16.27% and 16.8% in F-measure on cross-domain datasets. Compared to the baseline method that relies on prompt engineering, it achieves a maximum improvement of 13.8%. © 2025 Elsevier B.V., All rights reserved.</t>
  </si>
  <si>
    <t>P050</t>
  </si>
  <si>
    <t>D., Davis, Daniel; M.G., Milanova, Mariofanna G.</t>
  </si>
  <si>
    <t>Large Language Models for Classification of Functional and Nonfunctional Requirements</t>
  </si>
  <si>
    <t>10.1007/978-3-031-88220-3_8</t>
  </si>
  <si>
    <t>The classification of software requirements into functional and nonfunctional is an important part of software engineering. Software engineers need to understand what the function of the software is to model the system and verify its viability as described by the requirements. The classification of requirements using Machine Learning and Artificial Intelligence has been done many times in the past decades with notably high success. Of course, these classification models are not perfect, and an analyst or software engineer will likely still need to spend time perfecting the classifications. In recent years there have been significant advancements in Artificial Intelligence in the form of Large Language Models. These Large Language models can be used to classify requirements. In this research we fine-tuned a Large Language Model to classify functional and nonfunctional requirements and compare it to some base-line Machine Learning Models, Randomforest, XGboost, and Multi-layer Perceptron, trained for the same task. The results show the Large Language Model has a recall of “1” and an accuracy of 98.8% if trained with requirements that have some connectivity between the requirements. Information about connectivity is included in the dataset used to fine-tune the model. This type of training with connectivity may only be possible with Large Language Models. The method of training including prompts, and the fine-tuned model are the primary contributions of this research. © 2025 Elsevier B.V., All rights reserved.</t>
  </si>
  <si>
    <t>P051</t>
  </si>
  <si>
    <t>Proceedings of the 20th International Conference on Evaluation of Novel Approaches to Software Engineering, ENASE 2025</t>
  </si>
  <si>
    <t>International Conference on Evaluation of Novel Approaches to Software Engineering, ENASE - Proceedings</t>
  </si>
  <si>
    <t>The proceedings contain 86 papers. The topics discussed include: a conceptual model-based application for the treatment and management of data in pediatric oncology: the neuroblastoma use case; exploring and evaluating interplays of BPpy with deep reinforcement learning and formal methods; agile effort estimation improved by feature selection and model explainability; enhancing privacy, censorship resistance, and user engagement in a blockchain-based social network; multi-perspective analyses of spatio-temporal data about wellbeing; supporting automated documentation updates in continuous software development with large language models; towards an approach for project-library recommendation based on graph normalization; automated social media feedback analysis for software requirements elicitation: a case study in the streaming industry; and reshaping reality: creating multi-model data and queries from real-world inputs. © 2025 Elsevier B.V., All rights reserved.</t>
  </si>
  <si>
    <t>P052</t>
  </si>
  <si>
    <t>S.S., Ghaisas, Smita S.; A., Singhal, Anmol</t>
  </si>
  <si>
    <t>Dealing with Data for RE: Mitigating Challenges While Using NLP and Generative AI</t>
  </si>
  <si>
    <t>10.1007/978-3-031-73143-17</t>
  </si>
  <si>
    <t>Across the dynamic business landscape today, enterprises face an ever-increasing range of challenges. These include the constantly evolving regulatory environment, the growing demand for personalization within software applications and the heightened emphasis on governance. In response to these multifaceted demands, large enterprises have been adopting automation that spans from the optimization of core business processes to the enhancement of customer experiences. Indeed, Artificial Intelligence (AI) has emerged as a pivotal element of modern software systems. In this context, data plays an indispensable role. AI-centric software systems based on supervised learning and operating at an industrial scale require large volumes of training data to perform effectively. Moreover, the incorporation of generative AI has led to a growing demand for adequate evaluation benchmarks. Our experience in this field has revealed that the requirement for large datasets for training and evaluation introduces a host of intricate challenges. This book chapter explores the evolving landscape of Software Engineering (SE) in general, and Requirements Engineering (RE) in particular, in this era marked by AI integration. We discuss challenges that arise while integrating Natural Language Processing (NLP) and generative AI into enterprise-critical software systems. The chapter provides practical insights, solutions and examples to equip readers with the knowledge and tools necessary for effectively building solutions with NLP at their cores. We reflect on how these text data-centric tasks sit together with the traditional RE process. With this effort, we hope to engage students, faculty and industry researchers in a discussion that could lead to the identification of new and emerging text data-centric tasks relevant to RE. We also highlight new RE tasks that may be necessary for handling the increasingly important text data-centricity involved in developing software systems. © 2025 Elsevier B.V., All rights reserved.</t>
  </si>
  <si>
    <t>P053</t>
  </si>
  <si>
    <t>A., Ferrari., Alessio; G., Ginde, Gouri</t>
  </si>
  <si>
    <t>Handbook on Natural Language Processing for Requirements Engineering</t>
  </si>
  <si>
    <t>10.1007/978-3-031-73143-3</t>
  </si>
  <si>
    <t>This handbook provides a comprehensive guide on how natural language processing (NLP) can be leveraged to enhance various aspects of requirements engineering (RE), leading the reader from the exploration of fundamental concepts and techniques to the practical implementation of NLP for RE solutions in real-world scenarios. The book features contributions from researchers with both academic and industrial experience. It is organized into three parts, each focusing on different aspects of applying NLP to RE: Part I – NLP for Downstream RE Tasks delves into the application of NLP techniques to tasks that are typically part of the RE process. It includes chapters on NLP for requirements classification, requirements similarity and retrieval, requirements traceability, defect detection, and automated terminology and relations extraction. Next, Part II – NLP for Specialised Types of Requirements and Artefacts explores how NLP can be tailored to handle specific requirement types and artefacts. The chapters cover legal requirements processing, privacy requirements acquisition and analysis, user feedback intelligence, mining issue trackers, and analysis of user story requirements. Eventually, Part III – NLP for RE in Practice addresses practical applications and tools for implementing NLP in RE. It includes a chapter on the different tools that use NLP techniques for RE tasks, followed by chapters on empirical evaluation of tools, practical guidelines for selecting and evaluating NLP techniques, guidelines on using large language models (LLMs) in RE, and dealing with data challenges in RE. The book is designed for a diverse audience, including Ph.D. students, researchers, and practitioners. Ph.D. students can benefit from a comprehensive guide to the topic of NLP for RE and acquire the essential background for their studies. Researchers can identify further triggers for scientific exploration, based on the currently settled knowledge in the field. Eventually, practitioners facing challenges with NL requirements can find practical insights to enhance their RE processes using NLP. © 2025 Elsevier B.V., All rights reserved.</t>
  </si>
  <si>
    <t>P054</t>
  </si>
  <si>
    <t>J., Zhang, Jianzhang; N., Niu, Nan</t>
  </si>
  <si>
    <t>Automated Requirements Terminology Extraction</t>
  </si>
  <si>
    <t>10.1007/978-3-031-73143-3_6</t>
  </si>
  <si>
    <t>Requirements terms play a significant role in supporting requirements analysis and modeling. Automated term extraction methods help improve the efficiency and effectiveness of domain requirements engineering. In this chapter, we present an overview of definitions and typical application scenarios of requirements terms, followed by a detailed explanation of different types of automated terminology extraction methods, especially for the identification of multi-word terms. We further provide an aggregated list of terminology extraction resources for theoretical research and practical application. The chapter concludes by summarizing the advantages and limitations of current methods to shed light on future research directions. For each terminology extraction method introduced, we include code examples implemented in Python, and we illustrate the use of the popular large language model ChatGPT for automatic requirements terms extraction, with all codes and experimental data made publicly available on GitHub (https://github.com/zhangjianzhang/req_term_extract). This chapter serves as a comprehensive guide to automated requirements terminology extraction, essential for advancing the efficiency of domain requirements engineering. © 2025 Elsevier B.V., All rights reserved.</t>
  </si>
  <si>
    <t>P055</t>
  </si>
  <si>
    <t>S., Abualhaija, Sallam; M., Ceci, Marcello; L.C., Briand, Lionel C.</t>
  </si>
  <si>
    <t>Legal Requirements Analysis: A Regulatory Compliance Perspective</t>
  </si>
  <si>
    <t>10.1007/978-3-031-73143-3_8</t>
  </si>
  <si>
    <t>Modern software has been an integral part of everyday activities in many disciplines and application contexts. Introducing intelligent automation by leveraging artificial intelligence (AI) led to breakthroughs in many fields. The effectiveness of AI can be attributed to several factors, among which is the increasing availability of data. Regulations such as the General Data Protection Regulation (GDPR) in the European Union (EU) are introduced to ensure the protection of personal data. Software systems that collect, process or share personal data are subject to compliance with such regulations. Developing compliant software depends heavily on addressing legal requirements stipulated in applicable regulations, a central activity in the requirements engineering (RE) phase of the software development process. RE is concerned with specifying and maintaining requirements of a system-to-be, including legal requirements. Legal agreements which describe the policies organizations implement for processing personal data can provide an additional source to regulations for eliciting legal requirements. In this chapter, we explore a variety of methods for analysing legal requirements and exemplify them on GDPR. Specifically, we describe possible alternatives for creating machine-analysable representations from regulations, survey the existing automated means for enabling compliance verification against regulations and further reflect on the current challenges of legal requirements analysis. Analysing legal requirements is a core RE activity that relies to a large extent on natural language processing technologies. This chapter contributes with the necessary knowledge required for eliciting, representing and verifying legal requirements. © 2025 Elsevier B.V., All rights reserved.</t>
  </si>
  <si>
    <t>P056</t>
  </si>
  <si>
    <t>W., Maalej, Walid; V., Biryuk, Volodymyr; J., Wei, Jialiang; F., Panse, Fabian</t>
  </si>
  <si>
    <t>On the Automated Processing of User Feedback</t>
  </si>
  <si>
    <t>10.1007/978-3-031-73143-3_10</t>
  </si>
  <si>
    <t>User feedback is becoming an increasingly important source of information for requirements engineering, user interface design and software engineering in general. Nowadays, user feedback is largely available and easily accessible in social media, product forums or app stores. Over the last decade, research has shown that user feedback can help software teams: (a) better understand how users are actually using specific product features and components, (b) faster identify, reproduce and fix defects, and (b) get inspirations for improvements or new features. However, to tap the full potential of feedback, there are two main challenges that need to be solved. First, software vendors must cope with a large quantity of feedback data, which is hard to manage manually. Second, vendors must also cope with a varying quality of feedback as some items might be uninformative, repetitive or simply wrong. This chapter summarizes and pipelines various data mining, machine learning and natural language processing techniques, including recent Large Language Models, to cope with the quantity and quality challenges. We guide researchers and practitioners through implementing effective, actionable analysis of user feedback for software and requirements engineering. © 2025 Elsevier B.V., All rights reserved.</t>
  </si>
  <si>
    <t>P057</t>
  </si>
  <si>
    <t>R., Alharbi, Reham; J.D., Berardinis, Jacopo De; F., Grasso, Floriana; T.R., Payne, Terry R.; V.A.M., Tamma, Valentina A.M.</t>
  </si>
  <si>
    <t>Characteristics and Desiderata for Competency Question Benchmarks</t>
  </si>
  <si>
    <t>Competency Questions (CQs) are essential in ontology engineering; they express an ontology’s functional requirements through natural language questions, offer crucial insights into an ontology’s scope, and are pivotal for various tasks, such as ontology reuse, testing, requirement specification, and pattern definition. Various approaches have emerged that make use of LLMs for the generation of CQs from different knowledge sources. However, comparative evaluations are hindered by differences in tasks, datasets and evaluation measures used. In this paper, we provide a set of desiderata for a benchmark of CQs, where we position state of the art approaches with respect to a categorisation of tasks, and highlight the main challenges hindering the definition of a community-based benchmark to support comparative studies. © 2025 Elsevier B.V., All rights reserved.</t>
  </si>
  <si>
    <t>P058</t>
  </si>
  <si>
    <t>T., Hey, Tobias; D., Fuchß, Dominik; J., Keim, Jan; A., Koziolek, Anne</t>
  </si>
  <si>
    <t>Requirements Traceability Link Recovery via Retrieval-Augmented Generation</t>
  </si>
  <si>
    <t>10.1007/978-3-031-88531-0_27</t>
  </si>
  <si>
    <t>[Context and Motivation] In software development, various interrelated artifacts are created. Access to information on the relation between these artifacts eases understanding of the system and enables tasks such as change impact and software reusability analyses. Manual trace link creation is labor-intensive and costly, and thus is often missing in projects. Automation could enhance the development and maintenance efficiency. [Question/Problem] Current methods for automatically recovering traceability links between different types of requirements do not achieve the necessary performance to be applied in practice, or require pre-existing links for machine learning. [Principal Ideas and Results] We propose to address this limitation by leveraging large language models (LLMs) with retrieval-augmented generation (RAG) for inter-requirements traceability link recovery. In an empirical evaluation on six benchmark datasets, we show that chain-of-thought prompting can be beneficial, open-source models perform comparably to proprietary ones, and that the approach can outperform state-of-the-art and baseline approaches. [Contribution] This work presents an approach for inter-requirements traceability link recovery using RAG and provides the first empirical evidence of its performance. © 2025 Elsevier B.V., All rights reserved.</t>
  </si>
  <si>
    <t>P059</t>
  </si>
  <si>
    <t>M., Boukhlif, Mohamed; N., Kharmoum, Nassim; M., Hanine, Mohamed; S.N., Lagmiri, Souad Najoua</t>
  </si>
  <si>
    <t>Using LLMs to Analyze Software Requirements for Software Testing: A Comparative Study</t>
  </si>
  <si>
    <t>10.1007/978-3-031-86698-2_37</t>
  </si>
  <si>
    <t>The precision and clarity of Software Requirements (SR) are crucial for effective software testing and successful project delivery. Traditional methods of SR analysis, while effective, often demand substantial manual effort and are susceptible to human error. Recent advancements in Natural Language Processing (NLP), particularly with the development of Large Language Models (LLMs), present new opportunities for automating and enhancing the analysis of SRS documents. This paper presents a comparative study on the application of LLMs in analyzing SR for the purpose of improving software testing processes. Our research investigates the capabilities of LLMs in identifying ambiguities, inconsistencies, and gaps in SR documents, which are critical factors influencing the efficacy of software testing. We compare the performance of LLMs against conventional SRS analysis techniques, focusing on key metrics such as precision, recall, and the ability to generate actionable insights. The results of our study indicate that LLMs significantly enhance the accuracy and efficiency of SR analysis. LLMs demonstrated a high precision rate in detecting ambiguous terms and phrases, often suggesting clarifications that align closely with expert recommendations. Moreover, LLMs effectively identified inconsistencies within and across requirement documents, uncovering potential conflicts and redundancies that might be overlooked by traditional methods. These capabilities are particularly beneficial for improving the quality of test cases derived from SR, thereby enhancing the overall software testing process. In addition to performance metrics, the study explores the practical implications of integrating LLM-based analysis into existing software testing workflows. Factors such as scalability, cost-effectiveness, and the learning curve for practitioners are examined. However, the study also acknowledges the challenges and limitations associated with LLM adoption, including issues related to the interpretability of LLM outputs and the necessity for extensive domain-specific training data. Potential solutions and directions for future research are discussed to address these challenges. © 2025 Elsevier B.V., All rights reserved.</t>
  </si>
  <si>
    <t>P060</t>
  </si>
  <si>
    <t>E., Al Nama, Entesar; M., Mahmud, Maqsood</t>
  </si>
  <si>
    <t>Building the Blueprint for AI-Powered Compliance Checking: Analyzing ChatGPT-4 &amp; Gemini by Question Category in Engineering Regulations</t>
  </si>
  <si>
    <t>Lecture Notes in Civil Engineering</t>
  </si>
  <si>
    <t>10.1007/978-3-031-87364-5_25</t>
  </si>
  <si>
    <t>This paper forms a part of an in progress PhD research, exploring the transformative potential of question-and-answer (Q&amp;A) models within the context the law that regulats the practice of engineering professions (law) in the Kingdom of Bahrain. Driven by recent advancements in Machine Learning (ML) and large language models like ChatGPT-4 and Gemini. Q&amp;A systems offer exceptional promise to improve access to crucial regulatory information and empower informed decision-making for engineers. The researchers delve into the history of Q&amp;A models and the key role of word transformation and embeddings in their accuracy. By analyzing data pertaining to regulatory requirements outlined in the aforementioned law, the researchers conducted a comprehensive comparison of Chat GPT-4 and Gemini focusing on five user-relevant question types: factual, critical thinking, hypothetical, open-ended, and comparison. The performance analysis of ChatGPT-4 and Gemini across different question types indicates that both models performed effectively in factual questions. ChatGPT-4 achieved 93.6% correct answers, with 4.3% partially correct, while Gemini achieved 89.4% correct and 6.4% partially correct. In critical thinking tasks, ChatGPT-4 demonstrated higher accuracy, with 93.6% correct answers, compared to Gemini's 89.3% correct. For hypothetical scenarios, both models performed well, with ChatGPT-4 at 91.5% correct and Gemini at 87.2%. In open-ended discussions, ChatGPT-4 achieved 100% accuracy, whereas Gemini had 89.4% correct. However, both models showed room for improvement in conducting full comparisons. Further analysis of these partially correct responses will provide deeper insights into model performance and areas for improvement. Based on these results, the researchers argue for the strategic choice of fine-tuning ChatGPT-4 for a Q&amp;A model tailored to supporting engineers in navigating the intricacies of the law and empower them with deeper insights into regulatory compliance, nuanced perspectives on applying legal mandates, and improved decision-making throughout their professional practice. This research marks a significant step in harnessing the power of AI for improved knowledge access and informed decision-making within the specific domain of engineering regulations in Bahrain. Further research recommends exploring domain-specific fine-tuning techniques and integration with collaborative platforms holds immense potential for unlocking the full potential of AI in streamlining compliance processes and enhancing overall efficiency within the engineering profession. Large Language Models (LLMs) can be leveraged to create a Q&amp;A model for Engineering Regulations. One way to achieve this is by converting natural language (NL) requirements into machine-readable requirements using LLMs. This can be accomplished by creating a requirements table from free-form NL requirements and identifying boilerplate templates for different types of requirements based on linguistic patterns. By utilizing these language models together, the standardization of requirements can be achieved. To demonstrate the effectiveness of this approach, the researchers employed requirements from the law, with respect to regulating the practice of engineering professions in the Kingdom of Bahrain. © 2025 Elsevier B.V., All rights reserved.</t>
  </si>
  <si>
    <t>P061</t>
  </si>
  <si>
    <t>H., Zhou, Hao; C., Hu, Chengming; D., Yuan, Dun; Y., Yuan, Ye; D., Wu, Di; X., Chen, Xi; H., Tabassum, Hina; X.S., Liu, Xue Steve</t>
  </si>
  <si>
    <t>Large Language Models for Wireless Networks: An Overview from the Prompt Engineering Perspective</t>
  </si>
  <si>
    <t>IEEE Wireless Communications</t>
  </si>
  <si>
    <t>10.1109/MWC.001.2400384</t>
  </si>
  <si>
    <t>Recently, large language models (LLMs) have been successfully applied to many fields, showing outstanding comprehension and reasoning capabilities. Despite their great potential, LLMs usually require dedicated pretraining and fine-tuning for domain-specific applications such as wireless networks. These adaptations can be extremely demanding for computational resources and datasets, while most network devices have limited computation power, and there are a limited number of high-quality networking datasets. To this end, this work explores LLM-enabled wireless networks from the prompt engineering perspective, that is, designing prompts to guide LLMs to generate desired output without updating LLM parameters. Compared with other LLM-driven methods, prompt engineering can better align with the demands of wireless network devices, for example, higher deployment flexibility, rapid response time, and lower requirements on computation power. In particular, this work first introduces LLM fundamentals and compares different prompting techniques such as in-context learning, chain-of-thought, and self-refinement. Then we propose two novel prompting schemes for network applications: iterative prompting for network optimization, and self-refined prompting for network prediction. The case studies show that the proposed schemes can achieve comparable performance as conventional machine learning techniques, and our proposed prompting-based methods avoid the complexity of dedicated model training and fine-tuning, which is one of the key bottlenecks of existing machine learning techniques. © 2025 Elsevier B.V., All rights reserved.</t>
  </si>
  <si>
    <t>P062</t>
  </si>
  <si>
    <t>C., Aishwarya, Ch; T.P., Shekokar, Tanay Praveen; K., Naga Mukesh, Konatham; M., Venkatesan, Meenakshisundaram; P., Prabhavathy, Panneer</t>
  </si>
  <si>
    <t>Grapevine SDLC Model for Real-Time Fake News Classification</t>
  </si>
  <si>
    <t>Communications in Computer and Information Science</t>
  </si>
  <si>
    <t>10.1007/978-3-031-83796-8_15</t>
  </si>
  <si>
    <t>In an era of rapid information distribution, the presence of fake news presents enormous difficulties to society, influencing public opinion and decision-making on a global scale. To address this issue, a reliable and efficient system capable of detecting and classifying fake news in real time must be developed. This project proposes the design and implementation of a specialized Software Development Life Cycle (SDLC) model, called the Grapevine SDLC, specifically designed for developing a real-time fake news classifier using Large Language Models (LLMs) and Apache Kafka. The Grapevine SDLC takes a methodical, iterative approach, starting with a thorough requirements analysis that identifies both system capabilities and limitations. During the design and development phase, the system architecture is crafted with a focus on scalability and real-time processing, integrating LLMs for highly accurate content analysis and categorization. Kafka’s distributed messaging platform ensures seamless and efficient data streaming, enabling the system to handle large volumes of data in real time. Further, the model includes continuous monitoring and feedback loops to improve detection accuracy and adapt to evolving fake news patterns. © 2025 Elsevier B.V., All rights reserved.</t>
  </si>
  <si>
    <t>P063</t>
  </si>
  <si>
    <t>Z., Zhao, Zelong; N., Zhang, Nan; B., Yu, Bin; Z., Duan, Zhenhua</t>
  </si>
  <si>
    <t>Generating Java code pairing with ChatGPT</t>
  </si>
  <si>
    <t>Theoretical Computer Science</t>
  </si>
  <si>
    <t>10.1016/j.tcs.2024.114879</t>
  </si>
  <si>
    <t>The Large Language Models (LLMs) like ChatGPT 3.5 have created a new era of automatic code generation. However, the existing research primarily focuses on generating simple code based on datasets (such as HumanEval, etc.). Most of approaches pay less attention to complex and practical code generation. Therefore, in this paper, we propose a new approach called “Xd-CodeGen” which can be used to generate large scale Java code. This approach is composed of four phases: requirement analysis, modeling, code generation, and code verification. In the requirement analysis phase, ChatGPT 3.5 is utilized to decompose and restate user requirements. To do so, a knowledge graph is developed to describe entities and their relationship in detail. Further, Propositional Projection Temporal Logic (PPTL) formulas are employed to define the properties of requirements. In the modeling phase, we use knowledge graphs to enhance prompts and generate UML class and activity diagrams for each sub-requirement using ChatGPT 3.5. In the code generation phase, based on established UML models, we make use of prompt engineering and knowledge graph to generate Java code. In the code verification phase, a runtime verification at code level approach is employed to verify generated Java code. Finally, we apply the proposed approach to develop a practical Java web project. © 2024 Elsevier B.V., All rights reserved.</t>
  </si>
  <si>
    <t>P064</t>
  </si>
  <si>
    <t>R., Ramirez-Rueda, Rolando; E., Benítez-Guerrero, Edgard; C., Mezura-Godoy, Carmen; E., Bárcenas, Everardo</t>
  </si>
  <si>
    <t>A Systematic Literature Review of 10 years of Research on Program Synthesis and Natural Language Processing</t>
  </si>
  <si>
    <t>Programming and Computer Software</t>
  </si>
  <si>
    <t>10.1134/S0361768824700737</t>
  </si>
  <si>
    <t>Abstract: Program synthesis is the process of automatically generating software from a requirement specification. This paper presents a systematic literature review focused on program synthesis from specifications expressed in natural language. The research problem centers on the complexity of automatically generating accurate and robust code from high-level, ambiguous natural language descriptions – a barrier that limits the broader adoption of automatic code generation in software development. To address this issue, the study systematically examines research published between 2014 and 2024, focusing on works that explore various approaches to program synthesis from natural language inputs. The review follows a rigorous methodology, incorporating search strings tailored to capture relevant studies from five major data sources: IEEE, ACM, Springer, Elsevier, and MDPI. The selection process applied strict inclusion and exclusion criteria, resulting in a final set of 20 high-quality studies. The findings reveal significant advancements in the field, particularly in the integration of large language models (LLMs) with program synthesis techniques. The review also highlights the challenges and concludes by outlining key trends and proposing future research directions aimed at overcoming these challenges and expanding the applicability of program synthesis across various domains. © 2025 Elsevier B.V., All rights reserved.</t>
  </si>
  <si>
    <t>P065</t>
  </si>
  <si>
    <t>F., Bozyigit, Fatma; T., Bardakci, Tolgahan; A., Khalilipour, Alireza; M., Challenger, Moharram; G.J., Ramackers, Guus J.; Ö., Babur, Önder; M.R., Chaudron, Michel R.V.</t>
  </si>
  <si>
    <t>Generating domain models from natural language text using NLP: a benchmark dataset and experimental comparison of tools</t>
  </si>
  <si>
    <t>Software and Systems Modeling</t>
  </si>
  <si>
    <t>10.1007/s10270-024-01176-y</t>
  </si>
  <si>
    <t>Software requirements specification describes users’ needs and expectations on some target system. Requirements documents are typically represented by unstructured natural language text. Such texts are the basis for the various subsequent activities in software development, such as software analysis and design. As part of software analysis, domain models are made that describe the key concepts and relations between them. Since the analysis process is performed manually by business analysts, it is time-consuming and may introduce mistakes. Recently, researchers have worked toward automating the synthesis of domain models from textual software requirements. Current studies on this topic have limitations in terms of the volume and heterogeneity of experimental datasets. To remedy this, we provide a curated dataset of software requirements to be utilized as a benchmark by algorithms that transform textual requirements documents into domain models. We present a detailed evaluation of two text-to-model approaches: one based on a large-language model (ChatGPT) and one building on grammatical rules (txt2Model). Our evaluation reveals that both tools yield promising results with relatively high F-scores for modeling the classes, attributes, methods, and relationships, with txt2Model performing better than ChatGPT on average. Both tools have relatively lower performance and high variance when it comes to the relation types. We believe our dataset and experimental evaluation pave to way to advance the field of automated model generation from requirements. © 2024 Elsevier B.V., All rights reserved.</t>
  </si>
  <si>
    <t>P066</t>
  </si>
  <si>
    <t>J., Li, Jia; Y., Zhao, Yunfei; Y., Li, Yongmin; G., LI, Ge; Z., Jin, Zhi</t>
  </si>
  <si>
    <t>AceCoder: An Effective Prompting Technique Specialized in Code Generation</t>
  </si>
  <si>
    <t>ACM Transactions on Software Engineering and Methodology</t>
  </si>
  <si>
    <t>10.1145/3675395</t>
  </si>
  <si>
    <t>Large language models (LLMs) have shown great success in code generation. LLMs take as the input a prompt and output the code. How to make prompts (i.e., Prompting Techniques) is a key question. Existing prompting techniques are designed for natural language generation and have low accuracy in code generation. In this article, we propose a new prompting technique named AceCoder. Our motivation is that code generation meets two unique challenges (i.e., requirement understanding and code implementation). AceCoder contains two novel mechanisms (i.e., guided code generation and example retrieval) to solve these challenges. ¶ Guided code generation asks LLMs first to analyze requirements and output an intermediate preliminary (e.g., test cases). The preliminary clarifies requirements and tells LLMs “what to write.” · Example retrieval selects similar programs as examples in prompts, which provide lots of relevant content (e.g., algorithms, APIs) and teach LLMs “how to write.” We apply AceCoder to four LLMs (e.g., GPT-3.5, CodeGeeX) and evaluate it on three public benchmarks using the Pass@. Results show that AceCoder can significantly improve the performance of LLMs on code generation. In terms of Pass@1, AceCoder outperforms the SOTA baseline by up to 56.4% in MBPP, 70.7% in MBJP, and 88.4% in MBJSP. AceCoder is effective in LLMs with different sizes (i.e., 6B–13B) and different languages (i.e., Python, Java, and JavaScript). Human evaluation shows human developers prefer programs from AceCoder. © 2024 Elsevier B.V., All rights reserved.</t>
  </si>
  <si>
    <t>P067</t>
  </si>
  <si>
    <t>T., Nakata, Takuya; M., Nakamura, Masahide; S., Chen, Sinan; S.S., Saiki, Sachio S.</t>
  </si>
  <si>
    <t>Needs Companion: A Novel Approach to Continuous User Needs Sensing Using Virtual Agents and Large Language Models</t>
  </si>
  <si>
    <t>Sensors</t>
  </si>
  <si>
    <t>10.3390/s24216814</t>
  </si>
  <si>
    <t>In today’s world, services are essential in daily life, and identifying each person’s unique needs is key to creating a human-centered society. Traditional research has used machine learning to recommend services based on user behavior logs without directly detecting individual needs. This study introduces a system called Needs Companion, which automatically detects individual service needs, laying the groundwork for accurate needs sensing. The system defines a needs data model based on the 6W1H framework, uses virtual agents for needs elicitation, and applies large language models (LLMs) to analyze and automatically extract needs. Experiments showed that the system could detect needs accurately and quickly. This research provides interpretable data for personalized services and contributes to fields like machine learning, human-centered design, and requirements engineering. © 2024 Elsevier B.V., All rights reserved.</t>
  </si>
  <si>
    <t>P068</t>
  </si>
  <si>
    <t>Y., Li, Yishu; J.W., Keung, Jacky Wai; Z., Yang, Zhen; X., Ma, Xiaoxue; J., Zhang, Jingyu; S., Liu, Shuo</t>
  </si>
  <si>
    <t>SimAC: simulating agile collaboration to generate acceptance criteria in user story elaboration</t>
  </si>
  <si>
    <t>Automated Software Engineering</t>
  </si>
  <si>
    <t>10.1007/s10515-024-00448-7</t>
  </si>
  <si>
    <t>In agile requirements engineering, Generating Acceptance Criteria (GAC) to elaborate user stories plays a pivotal role in the sprint planning phase, which provides a reference for delivering functional solutions. GAC requires extensive collaboration and human involvement. However, the lack of labeled datasets tailored for User Story attached with Acceptance Criteria (US-AC) poses significant challenges for supervised learning techniques attempting to automate this process. Recent advancements in Large Language Models (LLMs) have showcased their remarkable text-generation capabilities, bypassing the need for supervised fine-tuning. Consequently, LLMs offer the potential to overcome the above challenge. Motivated by this, we propose SimAC, a framework leveraging LLMs to simulate agile collaboration, with three distinct role groups: requirement analyst, quality analyst, and others. Initiated by role-based prompts, LLMs act in these roles sequentially, following a create-update-update paradigm in GAC. Owing to the unavailability of ground truths, we invited practitioners to build a gold standard serving as a benchmark to evaluate the completeness and validity of auto-generated US-AC against human-crafted ones. Additionally, we invited eight experienced agile practitioners to evaluate the quality of US-AC using the INVEST framework. The results demonstrate consistent improvements across all tested LLMs, including the LLaMA and GPT-3.5 series. Notably, SimAC significantly enhances the ability of gpt-3.5-turbo in GAC, achieving improvements of 29.48% in completeness and 15.56% in validity, along with the highest INVEST satisfaction score of 3.21/4. Furthermore, this study also provides case studies to illustrate SimAC’s effectiveness and limitations, shedding light on the potential of LLMs in automated agile requirements engineering. © 2024 Elsevier B.V., All rights reserved.</t>
  </si>
  <si>
    <t>They claim the dataset is available, but it's not</t>
  </si>
  <si>
    <t>P069</t>
  </si>
  <si>
    <t>A.E., Gärtner, Alexander Elenga; D., Göhlich, Dietmar</t>
  </si>
  <si>
    <t>Automated requirement contradiction detection through formal logic and LLMs</t>
  </si>
  <si>
    <t>10.1007/s10515-024-00452-x</t>
  </si>
  <si>
    <t>This paper introduces ALICE (Automated Logic for Identifying Contradictions in Engineering), a novel automated contradiction detection system tailored for formal requirements expressed in controlled natural language. By integrating formal logic with advanced large language models (LLMs), ALICE represents a significant leap forward in identifying and classifying contradictions within requirements documents. Our methodology, grounded on an expanded taxonomy of contradictions, employs a decision tree model addressing seven critical questions to ascertain the presence and type of contradictions. A pivotal achievement of our research is demonstrated through a comparative study, where ALICE’s performance markedly surpasses that of an LLM-only approach by detecting 60% of all contradictions. ALICE achieves a higher accuracy and recall rate, showcasing its efficacy in processing real-world, complex requirement datasets. Furthermore, the successful application of ALICE to real-world datasets validates its practical applicability and scalability. This work not only advances the automated detection of contradictions in formal requirements but also sets a precedent for the application of AI in enhancing reasoning systems within product development. We advocate for ALICE’s scalability and adaptability, presenting it as a cornerstone for future endeavors in model customization and dataset labeling, thereby contributing a substantial foundation to requirements engineering. © 2024 Elsevier B.V., All rights reserved.</t>
  </si>
  <si>
    <t>P070</t>
  </si>
  <si>
    <t>Z., Zhao, Zheng; H., Jiang, Hongxiang; R., Zhao, Ran; B., He, Bing</t>
  </si>
  <si>
    <t>Emergence of A Novel Domain Expert: A Generative AI-based Framework for Software Function Point Analysis</t>
  </si>
  <si>
    <t>10.1145/3691620.3695293</t>
  </si>
  <si>
    <t>Estimating software functional size is a crucial initial step before development, impacting costs and timelines. This involves applying standard Function Point Analysis (FPA) to the Software Requirements Specification (SRS). However, manual analysis by Function Point (FP) analysts during the splitting of FP entries from SRS remains inefficient and costly. To address this issue, for the first time, we propose an AI-based domain expert for FPA, named FPA-EX. It employs a large language model (LLM), intelligently extracts software FP entries from SRS, providing automated support to enhance efficiency. Specifically, we construct a multi-domain FPA dataset through collecting and annotating 778 question-answer pairs related to various SRS. Based on this dataset, we present a novel densely supervised fine-tuning (DSFT) on LLM, which performs entries-level optimization over the human augmented text, ensuring precise FPs outputs. Finally, we design a ConceptAct Promting (CAP) process for correct logical reasoning. Experiments demonstrate the superior performance of FPA-EX, particularly higher than GPT3.5 by 0.491 on F1 scores. Furthermore, in practical application, FPA-EX significantly enhances the productivity of FP analysts, contributing to a shift towards more intelligent work patterns. © 2024 Elsevier B.V., All rights reserved.</t>
  </si>
  <si>
    <t>P071</t>
  </si>
  <si>
    <t>J., Wei, Jialiang; A.L., Courbis, Anne Lise; T., Lambolais, Thomas; B., Xu, Binbin; P.L., Bernard, Pierre Louis; G., Dray, Gérard; W., Maalej, Walid</t>
  </si>
  <si>
    <t>Getting Inspiration for Feature Elicitation: App Store- vs. LLM-based Approach</t>
  </si>
  <si>
    <t>10.1145/3691620.3695591</t>
  </si>
  <si>
    <t>Over the past decade, app store (AppStore)-inspired requirements elicitation has proven to be highly beneficial. Developers often explore competitors' apps to gather inspiration for new features. With the advance of Generative AI, recent studies have demonstrated the potential of large language model (LLM)-inspired requirements elicitation. LLMs can assist in this process by providing inspiration for new feature ideas. While both approaches are gaining popularity in practice, there is a lack of insight into their differences. We report on a comparative study between AppStore- and LLM-based approaches for refining features into sub-features. By manually analyzing 1,200 sub-features recommended from both approaches, we identified their benefits, challenges, and key differences. While both approaches recommend highly relevant sub-features with clear descriptions, LLMs seem more powerful particularly concerning novel unseen app scopes. Moreover, some recommended features are imaginary with unclear feasibility, which suggests the importance of a human-analyst in the elicitation loop. © 2024 Elsevier B.V., All rights reserved.</t>
  </si>
  <si>
    <t>P072</t>
  </si>
  <si>
    <t>Z., Bouhoun, Zakaria; A., Allali, Ahmed; R., Cocci, Riccardo; M.A., Assaad, Mohamad Ali; A., Plan-Con, Alexandra; F., Godest, Frederic; K., Kondratenko, Kirill; J., Rodriguez, Julien; F., Vitillo, Francesco; O., Mal-Homme, Olivier</t>
  </si>
  <si>
    <t>CurieLM: Enhancing Large Language Models for Nuclear Domain Applications</t>
  </si>
  <si>
    <t>EPJ Web of Conferences</t>
  </si>
  <si>
    <t>10.1051/epjconf/202430217006</t>
  </si>
  <si>
    <t>Large Language Models (LLMs), such as the Mistral model, have exhibited remarkable performance across diverse tasks. However, their efficacy in nuclear applications remains constrained by a lack of domain-specific knowledge and an inability to effectively leverage that knowledge. Nuclear-related tasks, including safety assessments and requirement analyses, pose unique challenges due to the intricate domain expertise and diverse constraints involved. To address these limitations, we introduce CurieLM, an LLM specifically tailored for the nuclear domain. CurieLM builds upon the Mistral model, enhancing its capabilities through domain-specific fine-tuning. Our team of nuclear engineers overcame the initial hurdle of accessing high-quality nuclear data, enabling CurieLM to comprehend and accurately respond to nuclear-specific instructions. This manuscript outlines the development and optimization process of CurieLM, marking a significant step toward enhancing nuclear-related natural language processing tasks. Experimental results demonstrate a 13% performance improvement over base LLMs, underscoring the effectiveness of our approach. Domain-specific LLMs like CurieLM hold a great potential across various applications, and this study sets the stage for further exploration in this emerging field. © 2024 Elsevier B.V., All rights reserved.</t>
  </si>
  <si>
    <t>P073</t>
  </si>
  <si>
    <t>T., Li, Tong; X., Zhang, Xinran; Y., Wang, Yunduo; Q., Zhou, Qixiang; W., Yiting, Wang; F., Dong, Fangqi</t>
  </si>
  <si>
    <t>Machine learning for requirements engineering (ML4RE): A systematic literature review complemented by practitioners’ voices from Stack Overflow</t>
  </si>
  <si>
    <t>10.1016/j.infsof.2024.107477</t>
  </si>
  <si>
    <t>Context: The research of machine learning for requirements engineering (ML4RE) has attracted more and more attention from researchers and practitioners. Although pioneering research has shown the potential of using ML techniques to improve RE practices, there lacks a systematic and comprehensive literature review in academia that integrates an industrial perspective. Specifically, none of the reviews available in ML4RE have considered the grey literature, which is primarily from practitioner origin and is more reflective of the real issues and challenges faced in practice. Objective: In this paper, we conduct a systematic survey of academic publications in ML4RE and complement it with the practitioners’ voices from Stack Overflow to complete a comprehensive literature review. Our research objective is to provide a comprehensive view of the current research progress in ML4RE, present the main questions and challenges faced in RE practice, understand the gap between research and practice, and provide our insights into how the RE academic domain can pragmatically develop in the future. Method: We systematically investigated 207 academic papers on ML4RE from 2010 to 2022, along with 375 questions related to RE practices on Stack Overflow and their corresponding answers. Our analysis encompassed their trends, focused RE activities and tasks, employed solutions, and associated data. Finally, we conducted a joint analysis, contrasting the outcomes of both parts. Results: Based on the statistical results from collected literature, we summarize an academic roadmap and analyse the disparities, offering research recommendations. Our suggestions include the development of intelligent question-answering assistants employing large language models, the integration of machine learning into industrial tools, and the promotion of collaboration between academia and industry. Conclusion: This study contributes by providing a holistic view of ML4RE, delineating disparities between research and practice, and proposing pragmatic suggestions to bridge the academia-industry gap. © 2024 Elsevier B.V., All rights reserved.</t>
  </si>
  <si>
    <t>P074</t>
  </si>
  <si>
    <t>J., Acharya, Jagrit; G., Ginde, Gouri</t>
  </si>
  <si>
    <t>Graph Neural Network vs. Large Language Model: A Comparative Analysis for Bug Report Priority and Severity Prediction</t>
  </si>
  <si>
    <t>10.1145/3663533.3664042</t>
  </si>
  <si>
    <t>A vast number of incoming bug reports demand effective methods to identify priority and severity for bug triaging. With increased technological advancement, machine learning and deep learning have been extensively examined to address this problem. Although Large Language Models (LLMs) such as Fine-tuned BERT (early generation LLM) have proven to capture context in the underlying textual data, severity and priority prediction demand additional features for understanding the relationships with other bug reports. This work utilizes the graph-based approach to model the bug reports and their other attributes, such as component, product and bug type information. It utilizes the relational intelligence of Graph Neural Network (GNN) to address the prioritization and severity assessment of bug reports in the Bugzilla bug tracking system. Initial tests on the Mozilla project dataset indicate that a project-wise predictive approach using GNNs yields higher accuracy in determining the priority and severity of bug reports compared to LLMs across multiple Mozilla projects, contributing to a notable advancement in the automation of bug severity and priority prediction tasks. Specifically, GNNs demonstrated a remarkable improvement over LLMs, increasing the priority prediction accuracy by 37% &amp; 30% and severity prediction accuracy by 43% &amp; 30% for Core and Firefox projects, respectively. Overall, GNN outperformed the Fine-tuned BERT (LLM) in predicting priority and severity for all the Mozilla projects. © 2024 Elsevier B.V., All rights reserved.</t>
  </si>
  <si>
    <t>P075</t>
  </si>
  <si>
    <t>M.I., Azeem, Muhammad Ilyas; S., Abualhaija, Sallam</t>
  </si>
  <si>
    <t>A Multi-solution Study on GDPR AI-enabled Completeness Checking of DPAs</t>
  </si>
  <si>
    <t>Empirical Software Engineering</t>
  </si>
  <si>
    <t>10.1007/s10664-024-10491-3</t>
  </si>
  <si>
    <t>Specifying legal requirements for software systems to ensure their compliance with the applicable regulations is a major concern of requirements engineering. Personal data which is collected by an organization is often shared with other organizations to perform certain processing activities. In such cases, the General Data Protection Regulation (GDPR) requires issuing a data processing agreement (DPA) which regulates the processing and further ensures that personal data remains protected. Violating GDPR can lead to huge fines reaching to billions of Euros. Software systems involving personal data processing must adhere to the legal obligations stipulated both at a general level in GDPR as well as the obligations outlined in DPAs highlighting specific business. In other words, a DPA is yet another source from which requirements engineers can elicit legal requirements. However, the DPA must be complete according to GDPR to ensure that the elicited requirements cover the complete set of obligations. Therefore, checking the completeness of DPAs is a prerequisite step towards developing a compliant system. Analyzing DPAs with respect to GDPR entirely manually is time consuming and requires adequate legal expertise. In this paper, we propose an automation strategy that addresses the completeness checking of DPAs against GDPR provisions as a text classification problem. Specifically, we pursue ten alternative solutions which are enabled by different technologies, namely traditional machine learning, deep learning, language modeling, and few-shot learning. The goal of our work is to empirically examine how these different technologies fare in the legal domain. We computed F&lt;inf&gt;2&lt;/inf&gt; score on a set of 30 real DPAs. Our evaluation shows that best-performing solutions yield F&lt;inf&gt;2&lt;/inf&gt; score of 86.7% and 89.7% are based on pre-trained BERT and RoBERTa language models. Our analysis further shows that other alternative solutions based on deep learning (e.g., BiLSTM) and few-shot learning (e.g., SetFit) can achieve comparable accuracy, yet are more efficient to develop. © 2024 Elsevier B.V., All rights reserved.</t>
  </si>
  <si>
    <t>P076</t>
  </si>
  <si>
    <t>S.C., Necula, Sabina Cristiana; F., Dumitriu, Florin; V., Greavu-Șerban, Valerică</t>
  </si>
  <si>
    <t>A Systematic Literature Review on Using Natural Language Processing in Software Requirements Engineering</t>
  </si>
  <si>
    <t>Electronics (Switzerland)</t>
  </si>
  <si>
    <t>10.3390/electronics13112055</t>
  </si>
  <si>
    <t>This systematic literature review examines the integration of natural language processing (NLP) in software requirements engineering (SRE) from 1991 to 2023. Focusing on the enhancement of software requirement processes through technological innovation, this study spans an extensive array of scholarly articles, conference papers, and key journal and conference reports, including data from Scopus, IEEE Xplore, ACM Digital Library, and Clarivate. Our methodology employs both quantitative bibliometric tools, like keyword trend analysis and thematic mapping, and qualitative content analysis to provide a robust synthesis of current trends and future directions. Reported findings underscore the essential roles of advanced computational techniques like machine learning, deep learning, and large language models in refining and automating SRE tasks. This review highlights the progressive adoption of these technologies in response to the increasing complexity of software systems, emphasizing their significant potential to enhance the accuracy and efficiency of requirement engineering practices while also pointing to the challenges of integrating artificial intelligence (AI) and NLP into existing SRE workflows. The systematic exploration of both historical contributions and emerging trends offers new insights into the dynamic interplay between technological advances and their practical applications in SRE. © 2024 Elsevier B.V., All rights reserved.</t>
  </si>
  <si>
    <t>P077</t>
  </si>
  <si>
    <t>J., Walker, Johanna; E., Koutsiana, Elisavet; M., Nwachukwu, Michelle; A., Meroño-Peñuela, Albert; E.P.B., Simperl, Elena Paslaru Bontas</t>
  </si>
  <si>
    <t>The Promise and Challenge of Large Language Models for Knowledge Engineering: Insights from a Hackathon</t>
  </si>
  <si>
    <t>10.1145/3613905.3650844</t>
  </si>
  <si>
    <t>Knowledge engineering (KE) is the process of building, maintaining and using knowledge-based systems. This recently takes the form of knowledge graphs (KGs). The advent of new technologies like Large Language Models (LLMs) has the potential to improve automation in KE work due to the richness of their training data and their performance at solving natural language processing tasks.We conducted a multiple-methods study exploring user opinions and needs regarding the use of LLMs in KE.We used ethnographic techniques to observe KE workers using LLMs to solve KE tasks during a hackathon, followed by interviews with some of the participants. This interim study found that despite LLMs' promising capabilities for efficient knowledge acquisition and requirements elicitation, their effective deployment requires an extended set of capabilities and training, particularly in prompting and understanding data. LLMs can be useful for simple quality assessment tasks, but in complex scenarios, the output is hard to control and evaluation may require novel approaches. With this study, we aim to evidence the interaction of KE stakeholders with LLMs, identify areas of potential, and understand the barriers to their effective use.We find copilot approaches may be valuable in developing processes where the human or a team of humans is assisted by generative AI. © 2025 Elsevier B.V., All rights reserved.</t>
  </si>
  <si>
    <t>P078</t>
  </si>
  <si>
    <t>G., Rejithkumar, Gokul; P.R., Anish, Preethu Rose; J.S., Shukla, Jyoti S.; S.S., Ghaisas, Smita S.</t>
  </si>
  <si>
    <t>Probing with Precision: Probing Question Generation for Architectural Information Elicitation</t>
  </si>
  <si>
    <t>10.1145/3643666.3648577</t>
  </si>
  <si>
    <t>Software Requirements Specifications (SRS) often lack the necessary level of specificity required by software architects to make well-informed architectural decisions. This deficiency compels software architects to probe business analysts to collect more details pertinent to architectural requirements from the clients. In our previous work, we introduced Probing Question-flows (PQ-flows) that can assist business analysts to probe stakeholders and gather architecturally significant information for the creation of a more comprehensive SRS. Key limitations of our previous work were the manually created templatized PQ-flows and the mapping of PQ-flows to the software requirements based on standard Vector Space Model. In this study, we propose a Retrieval Augmented Generation (RAG) prompting framework to address these limitations. We conducted experiments using ChatGPT and Mistral-7B models. We present our findings utilizing human and automated evaluation metrics on a subset of the publicly available PUblic REquirements (PURE) dataset. © 2024 Elsevier B.V., All rights reserved.</t>
  </si>
  <si>
    <t>P079</t>
  </si>
  <si>
    <t>Z., Li, Ziyu; D., Shin, Donghwan</t>
  </si>
  <si>
    <t>Mutation-based consistency testing for evaluating the code understanding capability of llms</t>
  </si>
  <si>
    <t>10.1145/3644815.3644946</t>
  </si>
  <si>
    <t>Large Language Models (LLMs) have shown remarkable capabilities in processing both natural and programming languages, which have enabled various applications in software engineering, such as requirement engineering, code generation, and software testing. However, existing code generation benchmarks do not necessarily assess the code understanding performance of LLMs, especially for the subtle inconsistencies that may arise between code and its semantics described in natural language.In this paper, we propose a novel method, called Mutation-based Consistency Testing (MCT), to systematically assess the code understanding performance of LLMs, particularly focusing on subtle differences between code and its descriptions, by introducing code mutations to existing code generation datasets. Code mutations are small changes that alter the semantics of the original code, creating a mismatch with the natural language description. MCT uses different types of code mutations, such as operator replacement and statement deletion, to generate inconsistent code-description pairs. MCT then uses these pairs to test the ability of LLMs to detect the inconsistencies correctly.We conduct a case study on the two popular LLMs, GPT-3.5 and GPT-4, using the state-of-the-art code generation benchmark, HumanEval-X, which consists of 164 programming problems written in six programming languages (Python, C++, Java, Go, JavaScript, and Rust). The results show that the LLMs have significant variations in their code understanding performance and that they have different strengths and weaknesses depending on the mutation type and language. We further explain conditions under which the LLMs result in correct answers using input characteristics (e.g., number of tokens) and investigate to what extent the test results can be improved using one-shot prompts (i.e., providing an additional example). Our MCT method and the case study results provide valuable implications for future research and development of LLM-based software engineering. © 2024 Elsevier B.V., All rights reserved.</t>
  </si>
  <si>
    <t>Carlota</t>
  </si>
  <si>
    <t>P080</t>
  </si>
  <si>
    <t>D., Luitel, Dipeeka; S., Hassani, Shabnam; M., Sabetzadeh, Mehrdad</t>
  </si>
  <si>
    <t>Improving requirements completeness: automated assistance through large language models</t>
  </si>
  <si>
    <t>10.1007/s00766-024-00416-3</t>
  </si>
  <si>
    <t>Natural language (NL) is arguably the most prevalent medium for expressing systems and software requirements. Detecting incompleteness in NL requirements is a major challenge. One approach to identify incompleteness is to compare requirements with external sources. Given the rise of large language models (LLMs), an interesting question arises: Are LLMs useful external sources of knowledge for detecting potential incompleteness in NL requirements? This article explores this question by utilizing BERT. Specifically, we employ BERT’s masked language model to generate contextualized predictions for filling masked slots in requirements. To simulate incompleteness, we withhold content from the requirements and assess BERT’s ability to predict terminology that is present in the withheld content but absent in the disclosed content. BERT can produce multiple predictions per mask. Our first contribution is determining the optimal number of predictions per mask, striking a balance between effectively identifying omissions in requirements and mitigating noise present in the predictions. Our second contribution involves designing a machine learning-based filter to post-process BERT’s predictions and further reduce noise. We conduct an empirical evaluation using 40 requirements specifications from the PURE dataset. Our findings indicate that: (1) BERT’s predictions effectively highlight terminology that is missing from requirements, (2) BERT outperforms simpler baselines in identifying relevant yet missing terminology, and (3) our filter reduces noise in the predictions, enhancing BERT’s effectiveness for completeness checking of requirements. © 2024 Elsevier B.V., All rights reserved.</t>
  </si>
  <si>
    <t>P081</t>
  </si>
  <si>
    <t>R., Zrelli, Rim; H.A., Misson, Henrique Amaral; M., Ben-Attia, Maroua; F.G., de Magalhães, Felipe Göhring; A., Shabah, Abdo; G., Nicolescu, Gabriela</t>
  </si>
  <si>
    <t>Advancing Formal Verification: Fine-Tuning LLMs for Translating Natural Language Requirements to CTL Specifications</t>
  </si>
  <si>
    <t>Proceedings of the International Workshop on Rapid System Prototyping</t>
  </si>
  <si>
    <t>10.1109/RSP64122.2024.10870993</t>
  </si>
  <si>
    <t>In the domain of formal verification, translating natural language (NL) requirements into Computation Tree Logic (CTL) specifications presents a notable challenge due to the disparity between human-readable documents and formal specifications. This paper introduces a novel approach that leverages Large Language Models (LLMs) to automate this translation process, thereby enhancing the accuracy and efficiency of formal verification practices. We fine-tune three state-of-the-art LLMs - LLAMA3, Mistral, and Qwen2 - with a particular focus on optimizing the Mistral model due to its superior performance. Our methodology is supported by the Natural2CTL dataset, consisting of 2,095 NL requirements and their corresponding CTL specifications. We employ evaluation metrics such as validation loss, accuracy, semantic similarity, and Structural Operator Jaccard Similarity (SOJS) for a comprehensive assessment of model performance. Additionally, a comparative analysis with human translators, trained in CTL logic, underscores the LLMs' potential to match or even surpass human accuracy in translating NL requirements into formal specifications. Our findings reveal that the fine-tuned Mistral model significantly outperforms the other LLMs and human participants, demonstrating superior accuracy in generating CTL specifications. This study advances the field of formal verification by proposing a scalable solution to the NL-to-CTL translation challenge, setting a new benchmark for the integration of AI tools in complex specification tasks. © 2025 Elsevier B.V., All rights reserved.</t>
  </si>
  <si>
    <t>P082</t>
  </si>
  <si>
    <t>J.C., Leung, Jonathan Cyril; Z., Shen, Zhiqi</t>
  </si>
  <si>
    <t>Prompt Engineering for Curriculum Design</t>
  </si>
  <si>
    <t>10.1109/ICET62460.2024.10869091</t>
  </si>
  <si>
    <t>Large Language Models (LLMs) have recently demonstrated successes in a broad range of areas that require language understanding and generation. The design of course curricula is a key part of the educational process, as it helps students understand expectations and learning goals, and teachers to maintain consistency when conducting the course. Thus, there would be benefits if educators could leverage the capabilities of LLMs. The first benefit is the potential for improving course content, which would lead to better learning outcomes for students. Secondly, educators can save time by having an LLM assist in creating course material or assessments. However, many methods of using LLMs in specific applications fine-tune LLMs, which requires task-specific data as well as technical knowledge to perform the fine-tuning. In this work we use Prompt Engineering, a set of methods that aims to improve generated responses from LLMs by altering the input prompt to the LLM. Often, however, advice for designing prompts is very broad, such as "be concise". We utilize prompt patterns to create and propose three reusable, specific, and customizable prompts that can be used to assist in the design of a course syllabus, lesson material, and assessment questions. The use of prompt patterns additionally aims to produce reliable and consistent results from LLMs. © 2025 Elsevier B.V., All rights reserved.</t>
  </si>
  <si>
    <t>P083</t>
  </si>
  <si>
    <t>S., Yıldırım, Savaş; G., Malik, Garima; M., Cevik, Mucahit; A., Bener, Ayşe</t>
  </si>
  <si>
    <t>Anaphora Resolution in Software Requirements Engineering: A Comparison of Generative NLP Pipelines and Encoder-Based Models</t>
  </si>
  <si>
    <t>10.1109/CASCON62161.2024.10837905</t>
  </si>
  <si>
    <t>In the field of requirements engineering (RE), anaphoric ambiguity can negatively impact the quality of requirements and could even threaten the success of a project. If different stakeholders like testers or customers interpret software requirements differently, the system might fail to pass the customer validation stage. On the other hand, a robust anaphora resolution model clarifies the writing process of requirements by accurately indicating the pronoun references. In this study, we exploited the power of generative NLP pipelines and compared their performance with the extractive Question Answering (or sequence labeling) technique. We conducted extensive numerical experiments including text-to-text pipelines and compared them with encoder-based models on two public requirements datasets. Our experiments revealed that a sufficiently large T5 model can yield better results than encoder-based models. We've utilized methods such as Lora to effectively address the complexity of training large language models. Our study indicated that the generative approach outperforms classification-based models for anaphora resolution tasks in Software Requirement texts. © 2025 Elsevier B.V., All rights reserved.</t>
  </si>
  <si>
    <t>P084</t>
  </si>
  <si>
    <t>W., Zhao, Wenqian; L., Pobbathi, Lavanya; S., Ramprasath, Srinivasan; M., Patibandla, Meghana</t>
  </si>
  <si>
    <t>Generative AI for Smart Contracts in Real Estate Business</t>
  </si>
  <si>
    <t>10.1109/DSA63982.2024.00018</t>
  </si>
  <si>
    <t>The rapid advancements in Generative AI have opened new possibilities for automating complex processes, such as the generation of smart contracts within the real estate industry. This paper presents a comprehensive review of existing literature and research on the application of Gen AI in creating smart contracts, with a focus on ensuring correctness, fairness, and data privacy. We explore the methodologies employed in using large language models (LLMs) like GPT-4 to develop smart contract requirements that are not only precise but also adaptable to the evolving needs of stakeholders in real estate transactions. Additionally, we discuss the critical role of human oversight in refining AI-generated specifications to meet regulatory and ethical standards, thereby enhancing the reliability and transparency of automated contracts. Through this analysis, we highlight the potential of Gen AI to revolutionize the real estate industry by streamlining the creation of smart contracts, reducing the risk of human error, and ensuring that transactions are secure, fair, and compliant with privacy regulations. © 2025 Elsevier B.V., All rights reserved.</t>
  </si>
  <si>
    <t>P085</t>
  </si>
  <si>
    <t>G., Kusper, Gábor; G., Erdei, Gyula; A., Szekeres, Attila</t>
  </si>
  <si>
    <t>Requirement Specification of an Information Bank</t>
  </si>
  <si>
    <t>10.1109/CITDS62610.2024.10791381</t>
  </si>
  <si>
    <t>An information bank is a data storage solution where users can store data they own. Nowadays our data are scattered over the internet stored by large companies, government agencies, or simply lost. Sooner or later there will be information banks that offer free or at least cheap solutions to store our data, the data owned by ourselves. The main use case is the following: Mr. X buys a sofa and gets a PDF file which describes how to clean the sofa. Mr. X. uploads this PDF to his information bank account. Then, after 3 years of using the sofa, he split some coffee on it. He completely forgot how to clean his sofa, but he knows that most probably he uploaded the corresponding information to his information bank account. So, he logs into his account and asks a Large Language Model-based artificial intelligence trained on his data how to clean his sofa. He should not check the name of the sofa, since he owns only one, so the AI understands that he is looking for the information from the’how to clean the XYZ sofa’ PDF. We collect use cases and requirements relevant to designing such an information bank. © 2025 Elsevier B.V., All rights reserved.</t>
  </si>
  <si>
    <t>P086</t>
  </si>
  <si>
    <t>M.K., Virvou, Maria K.; G.A., Tsihrintzis, George A.</t>
  </si>
  <si>
    <t>Artificial Intelligence Chatbots and Social Robots in Education: FEPER Framework for Efficiency, Pedagogical and Ethical Requirements</t>
  </si>
  <si>
    <t>10.1109/IISA62523.2024.10786710</t>
  </si>
  <si>
    <t>Artificial Intelligence (AI) chatbots and social robots, when incorporated into educational settings, have the potential to significantly transform the learning experience, particularly by providing more personalised, one-on-one attention to students. However, deploying such technology in classrooms also presents challenges. These include unresolved issues related to human-AI interaction, pedagogy and theories, human oversight, data privacy, transparency, accuracy and trust. This paper explores the development of a comprehensive framework aimed at enhancing the efficiency, pedagogical effectiveness, and ethical use of AI-driven educational tools, focusing on social robots and chatbots. The framework addresses important factors such as interaction quality, requirements engineering strategies, and the alignment of AI functionalities with educational goals. It also examines ethical concerns, including data security, user transparency, and trustworthiness. By reviewing recent literature on social robots and chatbots and incorporating emerging ethical considerations alongside long-standing educational objectives, this research aims at establishing a holistic framework, FEPER, of best practices and requirements. The findings offer valuable insights for educators, policymakers, and developers aiming to create more dynamic, personalised, and ethical educational environments using AI technology. © 2025 Elsevier B.V., All rights reserved.</t>
  </si>
  <si>
    <t>P087</t>
  </si>
  <si>
    <t>E.F., Tinsel, Erik Felix; A., Lechler, Armin; O.H., Riedel, Oliver H.; A.W., Verl, Alexander W.</t>
  </si>
  <si>
    <t>Concept of an initial requirements-driven factory layout planning and synthetic expert verification for industrial simulation based on LLM</t>
  </si>
  <si>
    <t>IEEE International Conference on Industrial Informatics (INDIN)</t>
  </si>
  <si>
    <t>10.1109/INDIN58382.2024.10774366</t>
  </si>
  <si>
    <t>The value added by virtual commissioning of industrial production systems is evident through significant cost savings achieved via early error detection. Detecting errors early in the development process enhances project success. However, the development of simulation models is associated with manual effort, particularly during the early phases of the project when it comes to creating the first models. To reduce costs and increase automation in the redesign of simulation models, a novel concept is presented that automatically transforms unstructured customer requirements into initial model placeholders within a simulation environment. The approach employs a large language model to identify necessary processes and machines, estimating their dimensions and positioning them relative to each other. The output is then converted to a simulation model format and imported into a simulation environment for further refinement. To verify the solution, a synthetic expert, trained using a large language model, learns the probability correlations between plant types, machines, and processes, thereby enabling a more accurate assessment of the resulting simulation model. © 2025 Elsevier B.V., All rights reserved.</t>
  </si>
  <si>
    <t>P088</t>
  </si>
  <si>
    <t>T., Elvira, Timothy; T.T., Procko, Tyler Thomas; O., Ochoa, Omar</t>
  </si>
  <si>
    <t>Requirements Elicitation for Machine Learning Applications: A Research Preview</t>
  </si>
  <si>
    <t>10.1109/AIxSET62544.2024.00042</t>
  </si>
  <si>
    <t>The development of software systems is preceded by an important first phase, requirements elicitation, wherein developers establish the intended functionality of a system to be developed in a series of interviews with a customer. These requirements can often be raw, requiring refinement in an iterative process. Traditional software requirements are of the form 'The system shall... ', where each requirement is written to be clear, concise, consistent, complete, testable and traceable through development. Because Machine Learning (ML) is stochastic, or uncertain, in the face of unseen data, ML behavior cannot be precisely defined. As such, it is posited that software requirements specific to ML must delineate a window of acceptable behavior, e.g., a plus/minus value for evaluated model metrics. The provision of such is essential for the quality of future ML software systems, as the current trend of large-scale generative ML has brought about a paradigm of fine-tuning, e.g., of Large Language Models, in which pre-trained large models are taken 'off the shelf' and made fit for very specific purposes. These specific purposes vary with different use cases, but they are effectively undeclared requirements. The present paper discusses requirements elicitation in the context of ML by considering the four-software engineering requirement elicitation techniques: conversational, observational, analytic and synthetic, providing future researchers with insight for eliciting quality ML requirements. © 2025 Elsevier B.V., All rights reserved.</t>
  </si>
  <si>
    <t>P089</t>
  </si>
  <si>
    <t>D., Guidotti, Dario; L., Pandolfo, Laura; T., Fanni, Tiziana; M.K., Zedda, Maria Katiuscia; L., Pulina, Luca</t>
  </si>
  <si>
    <t>Translating Requirements in Property Specification Patterns using LLMs</t>
  </si>
  <si>
    <t>This paper introduces ReqH, an innovative tool designed to streamline the translation of natural language requirements into Property Specification Patterns. The tool leverages the capabilities of Large Language Models, which are renowned for their ability to comprehend and generate human-like text. ReqH aims to address the challenges of translating informal requirements into formal specifications, a process that is crucial in industrial contexts, particularly within safety and security-critical domains which demand rigorous formalisation to ensure the reliability and security of systems. We present some preliminary results from evaluating our methodology on a dataset of semi-automatically generated automotive requirements. The findings indicate that Large Language Models, when applied to this translation process, show significant potential for improving the accuracy and efficiency of requirement specification. © 2025 Elsevier B.V., All rights reserved.</t>
  </si>
  <si>
    <t>P090</t>
  </si>
  <si>
    <t>N., Salem, Nadia; A.A., Hudaib, Amjad A.; K.M., Al-Tarawneh, Khawla M.; H.M., Salem, Hamza Mohamed; A., Tareef, Afaf; H., Salloum, Hadi; M., Mazzara, Manuel</t>
  </si>
  <si>
    <t>Generating database schema from requirement specification based on natural language processing and large language model</t>
  </si>
  <si>
    <t>Computer Research and Modeling</t>
  </si>
  <si>
    <t>10.20537/2076-7633-2024-16-7-1703-1713</t>
  </si>
  <si>
    <t>A Large Language Model (LLM) is an advanced artificial intelligence algorithm that utilizes deep learning methodologies and extensive datasets to process, understand, and generate humanlike text. These models are capable of performing various tasks, such as summarization, content creation, translation, and predictive text generation, making them highly versatile in applications involving natural language understanding. Generative AI, often associated with LLMs, specifically focuses on creating new content, particularly text, by leveraging the capabilities of these models. Developers can harness LLMs to automate complex processes, such as extracting relevant information from system requirement documents and translating them into a structured database schema. This capability has the potential to streamline the database design phase, saving significant time and effort while ensuring that the resulting schema aligns closely with the given requirements. By integrating LLM technology with Natural Language Processing (NLP) techniques, the efficiency and accuracy of generating database schemas based on textual requirement specifications can be significantly enhanced. The proposed tool will utilize these capabilities to read system requirement specifications, which may be provided as text descriptions or as Entity-Relationship Diagrams (ERDs). It will then analyze the input and automatically generate a relational database schema in the form of SQL commands. This innovation eliminates much of the manual effort involved in database design, reduces human errors, and accelerates development timelines. The aim of this work is to provide a tool can be invaluable for software developers, database architects, and organizations aiming to optimize their workflow and align technical deliverables with business requirements seamlessly. © 2025 Elsevier B.V., All rights reserved.</t>
  </si>
  <si>
    <t>P091</t>
  </si>
  <si>
    <t>M., Zhao, Mengyan; R., Tao, Ran; Y., Huang, Yanhong; J., Shi, Jianqi; S., Qin, Shengchao; Y., Yang, Yang</t>
  </si>
  <si>
    <t>NL2CTL: Automatic Generation of Formal Requirements Specifications via Large Language Models</t>
  </si>
  <si>
    <t>10.1007/978-981-96-0617-7_1</t>
  </si>
  <si>
    <t>Reducing the gap between natural language requirements and precise formal specifications is a critical task in requirements engineering. In recent years, requirement engineering is becoming increasingly complex alongside the growing intricacy of system engineering. Most requirements are expressed in natural language, which can be incomplete and ambiguous. However, formal languages with strict semantics can accurately represent certain temporal logic properties and allow for automated verification and analysis. This often limits the application of verification techniques, as writing formal specifications is a manual, error-prone, and time-consuming task. To address this, this paper proposes a framework that leverages Large Language Models (LLMs) to achieve automated conversion of natural language requirements to Computation Tree Logic (CTL). To address the issue of dataset scarcity, we leveraged the interactive and generative capabilities of LLMs. By constructing a random generation algorithm and utilizing prompt engineering, we generated an NL-CTL dataset using LLMs. The generated dataset was then used to fine-tune the T5-Large model, enhancing its generative capacity. To improve generalization, this paper proposes the use of the GPT-3.5 Atomic Proposition (AP) Recognition method, which eliminates the constraints of using the framework across different domains. A series of experimental evaluations showed that the fine-tuned LLM achieved an accuracy of 46.4%, whereas the LLM with few-shot learning using only prompt engineering achieved only 2% accuracy, demonstrating the feasibility of this approach. © 2024 Elsevier B.V., All rights reserved.</t>
  </si>
  <si>
    <t>P092</t>
  </si>
  <si>
    <t>A.C., Doris, Anna C.; D., Grandi, Daniele; R., Tomich, Ryan; M.F., Alam, Md Ferdous; H., Cheong, Hyunmin; F., Ahmed, Faez</t>
  </si>
  <si>
    <t>DesignQA: BENCHMARKING MULTIMODAL LARGE LANGUAGE MODELS ON QUESTIONS GROUNDED IN ENGINEERING DOCUMENTATION</t>
  </si>
  <si>
    <t>10.1115/DETC2024-139024</t>
  </si>
  <si>
    <t>This research introduces DesignQA, a novel benchmark aimed at evaluating the proficiency of multimodal large language models (MLLMs) in comprehending and applying engineering requirements in technical documentation. Developed with a focus on real-world engineering challenges, DesignQA uniquely combines multimodal data—including textual design requirements, CAD images, and engineering drawings—derived from the Formula SAE student competition. Different from many existing MLLM benchmarks, DesignQA contains document-grounded visual questions where the input image and input document come from different sources. The benchmark features automatic evaluation metrics and is divided into segments—Rule Comprehension, Rule Compliance, and Rule Extraction—based on tasks that engineers perform when designing according to requirements. We evaluate state-of-the-art models like GPT4 and LLaVA against the benchmark, and our study uncovers the existing gaps in MLLMs’ abilities to interpret complex engineering documentation. Key findings suggest that while MLLMs demonstrate potential in navigating technical documents, substantial limitations exist, particularly in accurately extracting and applying detailed requirements to engineering designs. This benchmark sets a foundation for future advancements in AI-supported engineering design processes. DesignQA is publicly available at: https://github.com/anniedoris/design_qa/.1 © 2024 Elsevier B.V., All rights reserved.</t>
  </si>
  <si>
    <t>P093</t>
  </si>
  <si>
    <t>Z., Wang, Zhipeng; C., Feng, Changxi; L., Liu, Longfei; G., Jiao, Guotao; P., Ye, Peng</t>
  </si>
  <si>
    <t>The Application of LLMs in the Analysis and Modeling of Software Requirements</t>
  </si>
  <si>
    <t>10.1109/QRS-C63300.2024.00151</t>
  </si>
  <si>
    <t>In modern software engineering, requirements analysis and modeling are key steps in requirements engineering, influencing the subsequent system design and implementation. Traditional requirements analysis and modeling methods usually involve multiple stakeholders such as requirements providers and analysts working together collaboratively and iteratively, requiring a significant amount of manpower. It is of great significance to reduce the burden on requirements providers and analysts and improve the efficiency of analysis and modeling. In existing work, some merely utilize knowledge repositories to provide more knowledge in support of analysis or modeling, while others employ natural language processing (NLP) techniques to automate the analysis or modeling process. However, neither has relieved the burden on requirements providers and analysts. The emergence of large language models(LLMs) has brought new possibilities to requirements analysis and modeling. LLMs can combine knowledge base processing and understanding of large amounts of natural language data, providing a new automated requirement analysis method. This paper proposes an automated requirements analysis and modeling method for Support Vector Machine(SVM) classifier and LLMs - SVM-LLMs. The method is deployed based on the intelligent requirement service platform - 'Wisdom Requirement Communication', which combines SVM and LLMs to effectively improve the accuracy of requirements analysis and significantly reduce the time in the software development process. © 2024 Elsevier B.V., All rights reserved.</t>
  </si>
  <si>
    <t>P094</t>
  </si>
  <si>
    <t>Proceedings of the 31st International Workshop on Intelligent Computing in Engineering, EG-ICE 2024</t>
  </si>
  <si>
    <t>The proceedings contain 68 papers. The topics discussed include: LLM-informed drone control for visual inspection of infrastructure; accurate rail track detection from high-resolution photogrammetric flights: photogrammetry, computer vision, and AI; accurate detection of road markings from high-resolution photogrammetric flights: photogrammetry, computer vision, and AI; digital rules in infrastructure planning: presentation of an ontology- based approach; extension of accessibility ontologies by requirements for inclusive indoor navigation; evaluating topological and geometric requirements for enhanced spatial data management: review and proposals within the context of level of information need; and towards a comprehensive digital twin of a road infrastructure system – requirements analysis and system architecture. © 2024 Elsevier B.V., All rights reserved.</t>
  </si>
  <si>
    <t>P095</t>
  </si>
  <si>
    <t>V., Siddeshwar, Vaishali; S.A., Alwidian, Sanaa A.; M., Makrehchi, Masoud</t>
  </si>
  <si>
    <t>A Systematic Review of AI-Enabled Frameworks in Requirements Elicitation</t>
  </si>
  <si>
    <t>IEEE Access</t>
  </si>
  <si>
    <t>10.1109/ACCESS.2024.3475293</t>
  </si>
  <si>
    <t>Employing Artificial Intelligence techniques to address challenges in requirements elicitation is gaining traction. Although nine systematic literature reviews have been published on AI-based solutions in the requirements elicitation domain, to our knowledge, these studies do not cover a broad spectrum of elicitation tasks, data sources used for training, the performance of these algorithms, nor do they pinpoint the strengths and limitations of the algorithms used. This study contributes to the field by presenting a systematic literature review that explores the use of machine learning and NLP techniques in the elicitation phase of requirements engineering. The following research questions are addressed: 1) What elicitation tasks are supported by AI and what AI algorithms were employed? 2) What data sources have been used to construct AI-based solutions? 3) What performance outcomes were achieved? 4) What are the strengths and limitations of the current AI methods? Initially, 665 papers were retrieved from six data sources, and ultimately, 122 articles were selected for the review. This literature review identifies fifteen elicitation tasks currently supported by artificial intelligence and presents twelve publicly available data sources used for training these approaches. Furthermore, the study uncovers common limitations in current studies and suggests potential research directions. Overall, this systematic literature review provides insights into future research prospects for applying AI techniques to problems in the requirements elicitation domain. © 2024 Elsevier B.V., All rights reserved.</t>
  </si>
  <si>
    <t>P096</t>
  </si>
  <si>
    <t>K., Lake, Kevin; G., Flores, Greg</t>
  </si>
  <si>
    <t>Bringing Legacy Technical Data out of the Shadows Using Modern Digital Enginering Tools</t>
  </si>
  <si>
    <t>AUTOTESTCON (Proceedings)</t>
  </si>
  <si>
    <t>10.1109/AUTOTESTCON47465.2024.10697525</t>
  </si>
  <si>
    <t>Model-Based Systems Engineering (MBSE) and Digital Engineering (DE) are poised to significantly transform the automated test sector. However, the broad integration of these principles is hindered by issues related to the completeness and uniformity of existing technical data. Organizations responsible for automated test systems are often dependent of a diverse array of test requirement documents, ranging from military to contractor standards, with some legacy documents not adhering to any recognized standard or being entirely unavailable. There is a pressing need for mechanisms that can facilitate the transition from these varied legacy formats to contemporary digital engineering tools. This paper proposes a comprehensive strategy and a tooling framework designed to convert a wide range of legacy documents into a unified XML-based model format. It outlines various use cases and tooling frameworks, along with their foundational methodologies. Additionally, the paper examines the effects on the standard timelines for Test Program Set Development and proposes a structure for future innovations that leverage machine learning and artificial intelligence to address some of the sector's most challenging issues. Leveraging artificial intelligence is a key enabler for many of the "legacy document to XML"translation tools presented. Modern Large Language Models (LLM) can recognize patterns in test requirements and discern meaning from the placement of data within a table or flow chart. This is powerful because it can drastically improve the quality and speed at which legacy documents are converted from PDF format to the model-based eXtensible Markup Language (XML) formats like IEEE ATML 1671. When test requirements are clearly defined upfront and not hidden from the engineering organization in legacy documents engineering managers, customers and developers can all better support the end users with accurate and faster Test Program Set development. With models in hand test asset managers will have the luxury of managing obsolescence in automated test equipment by replacing system components with instruments that meet the original Unit Under Test (UUT) requirements rather than continuously replacing instruments with comparable or better instruments in every category to ensure backwards compatibility. This often drives the cost of automated test equipment up drastically compared to the actual need and is particularly an issue when automated test equipment has been refreshed several times and supports hundreds or thousands of legacy tests. © 2024 Elsevier B.V., All rights reserved.</t>
  </si>
  <si>
    <t>P097</t>
  </si>
  <si>
    <t>Y., Xu, Yilongfei; J., Feng, Jincao; W., Miao, Weikai</t>
  </si>
  <si>
    <t>Learning from Failures: Translation of Natural Language Requirements into Linear Temporal Logic with Large Language Models</t>
  </si>
  <si>
    <t>IEEE International Conference on Software Quality, Reliability and Security, QRS</t>
  </si>
  <si>
    <t>10.1109/QRS62785.2024.00029</t>
  </si>
  <si>
    <t>Formalization of intended requirements is indispensable when using formal methods in software development. However, translating Natural Language (NL) requirements into formal specifications, such as Linear Temporal Logic (LTL), is error-prone. Although Large Language Models (LLMs) offer the potential for automatically translating unstructured NL requirements to LTL formulas, general-purpose LLMs face two major problems: First, low accuracy in translation. Second, high cost of model training and tuning. To tackle these challenges, we propose a new approach that combines dynamic prompt generation with human-computer interaction to leverage LLM for an accurate and efficient translation of unstructured NL requirements to LTL formulas. Our approach consists of two techniques: 1) Dynamic Prompt Generation, which automatically generates the most appropriate prompts for translating the inquired NL requirements. 2) Interactive Prompt Evolution, which helps LLMs to learn from previous translation errors, i.e., erroneous formalizations are amended by users and added as new prompt fragments. Our approach achieves remarkable performance in publicly available datasets from two distinct domains, comprising 36 and 255,000 NL-LTL pairs, respectively. Without human interaction, our method achieves up to 94.4% accuracy. When our approach is extended to another domain, the accuracy improves from an initial 27% to 78% under interactive prompt evolution. © 2024 Elsevier B.V., All rights reserved.</t>
  </si>
  <si>
    <t>P098</t>
  </si>
  <si>
    <t>A., Perko, Alexander; F., Wotawa, Franz</t>
  </si>
  <si>
    <t>Evaluating OpenAI Large Language Models for Generating Logical Abstractions of Technical Requirements Documents</t>
  </si>
  <si>
    <t>10.1109/QRS62785.2024.00032</t>
  </si>
  <si>
    <t>Since the advent of Large Language Models (LLM[s]) a few years ago, they have not only reached the mainstream but have become a commodity. Their application areas steadily expand because of sophisticated model architectures and enormous training corpora. However, accessible chatbot user interfaces and human-like responses may cause a tendency to overestimate their abilities. This study contributes to demonstrating the strengths and weaknesses of LLMs. In this work, we bridge methods from sub-symbolic and symbolic AI. In particular, we evaluate the capabilities of LLMs to convert textual requirements documents into their logical representation, enabling analysis and reasoning. This task demonstrates a use case close to industry, as requirements analysis is key in requirements and system engineering. Our experiments evaluate the popular model family used in OpenAI's ChatGPT, GPT-3.5, and GPT-4. The underlying goal of testing for the correct abstraction of meaning is not trivial, as the relationship between input and output semantics is not directly measurable. Thus, it is necessary to approximate translation correctness through quantifiable criteria. Most notably, we defined consistency-based metrics for the plausibility and stability of translations. Our experiments give insights into syntactical validity, semantic plausibility, stability of translations, and parameter configurations for LLM translations. We use real-world requirements and test the LLMs' performance out of the box and after pre-training. Experimentally, we demonstrated the strong relation between ChatGPT parameters and the stability of translations. Finally, we showed that even the best model configurations produced syntactically faulty (5%) or semantically implausible (7%) output and are not stable in their results. © 2024 Elsevier B.V., All rights reserved.</t>
  </si>
  <si>
    <t>P099</t>
  </si>
  <si>
    <t>F., Hou, Fuqing; Y., Chen, Yibing; X., Shi, Xin; M., Li, Min; X., Zhao, Xueqing</t>
  </si>
  <si>
    <t>LLM-based user requirement analysis and intelligent Q&amp;A toward Chang'an Twelve Hours</t>
  </si>
  <si>
    <t>10.1109/CoST64302.2024.00038</t>
  </si>
  <si>
    <t>The new technology of artificial intelligence can bring users a fresh experience and accelerate the rapid development of cultural and tourism integration. In this paper, we use a large language model (LLM) to mine user implicit demands and implement intelligent Q&amp;A reasoning for the Chang'an Twelve Hours Scenic Area. First, multi-faceted data related to Chang'an Twelve Hours is collected to construct a vector database. Next, the LLM is utilized to mine the implicit requirements of user questions by combining attribute features such as gender and age. Then, the user demand vectors are retrieved and matched with the content vectors in the vector database. Finally, the similar content obtained from user demand and retrieval feedback is used to populate the prompt template and input into the LLM, realizing intelligent Q&amp;A and reasoning for the Twelve Hours of Chang'an. On this basis, a prototype of an intelligent Q&amp;A system tailored to the Twelve Hours of Chang'an is constructed. Experimental comparisons with the traditional Retrieval-Augmented Generation (RAG) technique demonstrate that using an LLM enables finer mining of user requirements and generates more accurate answers. The intelligent Q&amp;A system for Chang'an Twelve Hours developed in this paper effectively addresses users' customized inquiries, thereby enhancing the user experience and improving the operational efficiency of the scenic spot. Additionally, this system can serve as a reference model for implementation at other cultural tourism attractions. © 2024 Elsevier B.V., All rights reserved.</t>
  </si>
  <si>
    <t>P100</t>
  </si>
  <si>
    <t>X., Xia, Xin; Z., Jin, Zhi; M., Aiello, Marco; D., Zhang, Dongmei; G., Liang, Guangtai; X., Hu, Xing</t>
  </si>
  <si>
    <t>Software Service Engineering in the Era of Large Language Models</t>
  </si>
  <si>
    <t>10.1109/SSE62657.2024.00026</t>
  </si>
  <si>
    <t>Large Language Models (LLMs) such as GPT-4, trained on massive amounts of natural language and source code data, have exhibited remarkable proficiency in automating many aspects of software development and maintenance. As a result, these models have been extensively applied to various Software Service Engineering (SSE) tasks, including software requirement analysis, software coding, software testing, and Artificial Intelligence for IT Operations (AIOps). Despite their widespread adoption, numerous challenges persist in fully utilizing LLMs for SSE, such as the need for integrating domain-specific knowledge to generate project-level code or patches effectively. Furthermore, there remains a lack of clarity on how traditional SSE practices can adapt to support the full lifecycle of LLMs, from the initial training and fine-tuning with domain-specific data to the ongoing inference, application, and maintenance (i.e., LLMOps). Effective LLMOps require new methodologies and tools to manage the unique demands of LLMs, including data handling, model updates, performance monitoring, and scalability. These challenges underscore the need for innovative approaches to manage the integration of LLM capabilities within established SSE frameworks. © 2024 Elsevier B.V., All rights reserved.</t>
  </si>
  <si>
    <t>P101</t>
  </si>
  <si>
    <t>N.A., AlNajem, Nojoom A.; M., Binkhonain, Manal; M.D., Shamim Hossain, M. D.</t>
  </si>
  <si>
    <t>Siamese Neural Networks Method for Semantic Requirements Similarity Detection</t>
  </si>
  <si>
    <t>10.1109/ACCESS.2024.3469636</t>
  </si>
  <si>
    <t>Detecting semantic similarity between textual requirements is a crucial task for various natural language processing (NLP)-based requirements engineering (RE) applications. It is also challenging due to the nature of these requirements, which are written in natural language (NL), include domain knowledge, and often follow pre-defined templates that contain duplicated words. Recently, deep neural networks (DNNs) have shown promising results in measuring semantic similarity between texts. Siamese neural networks (SNNs), a class of DNNs, are widely used for measuring similarity between various data types, demonstrating their capability and independence of language and domain. Nevertheless, SNNs have a limited use in measuring semantic requirements similarity (SRS). In this paper, a novel metric-based learning method is proposed using SNNs that combines a sentence Transformer model (LLM) and long short-term memory (LSTM) networks with a backward network layer to measure semantic similarity between pairs of requirements. The proposed method is evaluated on an annotated SRS dataset that was built based on public datasets (i.e., PROMISE and PURE) and compared with other state-of-the-art methods (i.e., fine-tuning and zero-shot methods) using accuracy, precision, recall, and F1-score classification metrics. The results show that the proposed method achieved an accuracy of 95.42% and an F1-score of 95.71%, outperforming the state-of-the-art methods. © 2024 Elsevier B.V., All rights reserved.</t>
  </si>
  <si>
    <t>Utilitza una variació de PURE i PROMISE datasets pero no hi ha cap link a aquest nou dataset</t>
  </si>
  <si>
    <t>P102</t>
  </si>
  <si>
    <t>31st European Conference on Systems, Software and Services Process Improvement, EuroSPI 2024</t>
  </si>
  <si>
    <t>The proceedings contain 55 papers. The special focus in this conference is on Systems, Software and Services Process Improvement. The topics include: Sleepless in the Code: Exploring the Relationship Between Occupational Anxiety and Sleep Patterns in the Software Industry; how to Explain Artificial Intelligence to Humans: Learning from Quality Function Deployment; large Language Models for Software Engineering: A Systematic Mapping Study; REFIoT: A Framework to Combat Requirements Engineering in IoT Applications and Systems; Using Data Augmentation to Support AI-Based Requirements Evaluation in Large-Scale Projects; artificial Intelligence-Enabled Medical Device Standards: A Multidisciplinary Literature Review; toward the Development of a Method for Identifying Problems and Providing Strategies to Reduce Them in Software Development Teams; investigating Systems Modernisation: Approaches, Challenges and Risks; Analysing the Role of Generative AI in Software Engineering - Results from an MLR; Virtual Emergency Warnings via C-ITS – An Interdisciplinary Approach; AI-Driven Test Flow Generation from Semi-formal Functional Safety Requirements; Understanding the Implications: Critical Path Analysis vs Dependent Failure Analysis in ISO 26262 Safety Methodology; Towards the Development of a Data Security Risk Management Framework for Medical Device Software AI Models; towards an Integrated Cybersecurity Framework for Small and Medium Enterprises; Situation Analysis for Railway Safety: Adapting SOTIF for Passive Crossings; leveraging Digital Twins for Smart Hydropower: A Pathway to Industry 4.0; A Proposal for ISO24089 Audit Methodology Before Type Approvals: Interface with Automotive SPICE® PAM4.0; A Proposal for Enhancing IEC 61508 Methodology for the β-Factor Estimation; Consistency for More Than One TARA and Security Element Out of Context Experiences. © 2024 Elsevier B.V., All rights reserved.</t>
  </si>
  <si>
    <t>P103</t>
  </si>
  <si>
    <t>T., Bazzan, Tuomas; B., Olojo, Benjamin; P., Majda, Przemysław; T., Kelly, Thomas; M., Yilmaz, Murat; G., Marks, Gerard; P.M., Clarke, Paul M.</t>
  </si>
  <si>
    <t>Analysing the Role of Generative AI in Software Engineering - Results from an MLR</t>
  </si>
  <si>
    <t>10.1007/978-3-031-71139-8_11</t>
  </si>
  <si>
    <t>Generative Artificial Intelligence (GenAI) has become a practical tool that exhibits the potential to revolutionize numerous industries through publicly available systems with simple yet effective interfaces. This paper outlines the findings of research conducted in a multivocal literature review (MLR) with the aim of exploring the impact of GenAI in software engineering, with a focus on the fundamental aspects, use cases, benefits, and risks associated with contemporary GenAI models leveraged in key industries and practices. Key findings indicate that GenAI is adopted in software engineering, with various reported benefits in areas including requirement engineering, estimation and testing. However, there are also some risks associated with GenAI-based Software Engineering, such as in the context of generated data consistency and accuracy (sometimes referred to as the Hallucination problem), plagiarism, bias, and security. GenAI-assisted software engineering is becoming more mainstream, but resolving all the associated issues is going to take some time. © 2024 Elsevier B.V., All rights reserved.</t>
  </si>
  <si>
    <t>P104</t>
  </si>
  <si>
    <t>P105</t>
  </si>
  <si>
    <t>H., Han, Hojae; J., Kim, Jaejin; J., Yoo, Jaeseok; Y., Lee, Youngwon; S., Hwang, Seungwon</t>
  </si>
  <si>
    <t>ARCHCODE: Incorporating Software Requirements in Code Generation with Large Language Models</t>
  </si>
  <si>
    <t>Proceedings of the Annual Meeting of the Association for Computational Linguistics</t>
  </si>
  <si>
    <t>10.18653/v1/2024.acl-long.730</t>
  </si>
  <si>
    <t>This paper aims to extend the code generation capability of large language models (LLMs) to automatically manage comprehensive software requirements from given textual descriptions. Such requirements include both functional (i.e. achieving expected behavior for inputs) and non-functional (e.g., time/space performance, robustness, maintainability) requirements. However, textual descriptions can either express requirements verbosely or may even omit some of them. We introduce ARCHCODE, a novel framework that leverages in-context learning to organize requirements observed in descriptions and to extrapolate unexpressed requirements from them. ARCHCODE generates requirements from given descriptions, conditioning them to produce code snippets and test cases. Each test case is tailored to one of the requirements, allowing for the ranking of code snippets based on the compliance of their execution results with the requirements. Public benchmarks show that ARCHCODE enhances to satisfy functional requirements, significantly improving Pass@k scores. Furthermore, we introduce HumanEval-NFR, the first evaluation of LLMs' non-functional requirements in code generation, demonstrating ARCHCODE's superiority over baseline methods. The implementation of ARCHCODE and the HumanEval-NFR benchmark are both publicly accessible. © 2025 Elsevier B.V., All rights reserved.</t>
  </si>
  <si>
    <t>P106</t>
  </si>
  <si>
    <t>R., Santos, Robson; I., Santos, Italo; C.V.C., de Magalhães, Cleyton Vanut Cordeiro; R.E., de Souza Santos, Ronnie E.</t>
  </si>
  <si>
    <t>Are We Testing or Being Tested? Exploring the Practical Applications of Large Language Models in Software Testing</t>
  </si>
  <si>
    <t>10.1109/ICST60714.2024.00039</t>
  </si>
  <si>
    <t>A Large Language Model (LLM) represents a cutting-edge artificial intelligence model that generates content, including grammatical sentences, human-like paragraphs, and syntactically code snippets. LLMs can play a pivotal role in soft-ware development, including software testing. LLMs go beyond traditional roles such as requirement analysis and documentation and can support test case generation, making them valuable tools that significantly enhance testing practices within the field. Hence, we explore the practical application of LLMs in software testing within an industrial setting, focusing on their current use by professional testers. In this context, rather than relying on existing data, we conducted a cross-sectional survey and collected data within real working contexts-specifically, engaging with practitioners in industrial settings. We applied quantitative and qualitative techniques to analyze and synthesize our collected data. Our findings demonstrate that LLMs effectively enhance testing documents and significantly assist testing professionals in programming tasks like debugging and test case automation. LLMs can support individuals engaged in manual testing who need to code. However, it is crucial to emphasize that, at this early stage, software testing professionals should use LLMs with caution while well-defined methods and guidelines are being built for the secure adoption of these tools. © 2024 Elsevier B.V., All rights reserved.</t>
  </si>
  <si>
    <t>P107</t>
  </si>
  <si>
    <t>M.M., Rahman, Mirza Masfiqur; A., Kundu, Ashish; E., Bertino, Elisa</t>
  </si>
  <si>
    <t>Poster: Benchmarking of Code Generative LLMs</t>
  </si>
  <si>
    <t>Proceedings - International Conference on Distributed Computing Systems</t>
  </si>
  <si>
    <t>10.1109/ICDCS60910.2024.00145</t>
  </si>
  <si>
    <t>Generative LLMs have proven to be valuable code generators, thus enabling code copilots and meeting several requirements in software engineering. However, several questions arise: How good an LLM is as a software engineer? How secure is the code generated or fixed by an LLM? These are complex questions to address; however, addressing them is critical for enabling trustworthy software development ecosystems. Addressing those questions requires a designing rigorous benchmark to evaluate: (i) the code that is generated/completed, and (ii) the generative LLMs themselves. In this paper, we propose an automated benchmarking system covering the different aspects of the generated code and the LLMs that generate the code. We also propose the concept of a benchmark dependency graph, coupled with an automated benchmark scoring process that provides a vector of scores on how 'good' or how 'bad' an LLM is, or the code generated/modified by it is, additionally the artifacts generated or modified around the code. © 2024 Elsevier B.V., All rights reserved.</t>
  </si>
  <si>
    <t>P108</t>
  </si>
  <si>
    <t>K., Devathasan, Kezia; N.N., Arony, Nowshin Nawar; K.S.D., Gama, Kiev Santos Da; D.E.H., Damian, Dana E.Herlea</t>
  </si>
  <si>
    <t>Deciphering Empathy in Developer Responses: A Hybrid Approach Utilizing the Perception Action Model and Automated Classification</t>
  </si>
  <si>
    <t>10.1109/REW61692.2024.00017</t>
  </si>
  <si>
    <t>Empathy is crucial in software engineering requirements because it enables developers to understand and anticipate the needs and challenges of users, ensuring the creation of more effective, user-friendly, and accessible solutions. While there has been research done into how to leverage empathy for more effective requirements in traditional elicitation methods such as interviews and focus groups, little is known about how to leverage empathy in crowd-based techniques. This paper investigates the presence of empathy in a large dataset of developer responses to app users by employing the Perception Action Model (PAM) for manual classification into several categories. A curated dataset of developer communications is annotated to reflect these empathetic dimensions. We then apply machine learning techniques, leveraging recent developments in large language models (LLMs), to automatically differentiate empathetic from non-empathetic text. Our findings demonstrate that, although challenging, automated systems can identify empathy in written responses with promising accuracy. We also comment on preliminary trends found in the responses, and promising directions for future work. This hybrid approach not only enhances our understanding of empathy in crowdRE but also has practical implications for improving developer-user interactions for software organizations. © 2024 Elsevier B.V., All rights reserved.</t>
  </si>
  <si>
    <r>
      <rPr>
        <color rgb="FF1155CC"/>
        <u/>
      </rPr>
      <t>https://github.com/JoMingyu/google-play-scraper.</t>
    </r>
    <r>
      <rPr/>
      <t xml:space="preserve"> No funciona el link del dataset pero esta public el scrapper per extreure les dades...</t>
    </r>
  </si>
  <si>
    <t>P109</t>
  </si>
  <si>
    <t>S., Hassani, Shabnam; M., Sabetzadeh, Mehrdad; D., Amyot, Daniel; J., Liao, Jain</t>
  </si>
  <si>
    <t>Rethinking Legal Compliance Automation: Opportunities with Large Language Models</t>
  </si>
  <si>
    <t>Proceedings of the IEEE International Conference on Requirements Engineering</t>
  </si>
  <si>
    <t>10.1109/RE59067.2024.00051</t>
  </si>
  <si>
    <t>As software-intensive systems face growing pressure to comply with laws and regulations, providing automated support for compliance analysis has become paramount. Despite advances in the Requirements Engineering (RE) community on legal compliance analysis, important obstacles remain in developing accurate and generalizable compliance automation solutions. This paper highlights some observed limitations of current approaches and examines how adopting new automation strategies that leverage Large Language Models (LLMs) can help address these shortcomings and open up fresh opportunities. Specifically, we argue that the examination of (textual) legal artifacts should, first, employ a broader context than sentences, which have widely been used as the units of analysis in past research. Second, the mode of analysis with legal artifacts needs to shift from classification and information extraction to more end-to-end strategies that are not only accurate but also capable of providing explanation and justification. We present a compliance analysis approach designed to address these limitations. We further outline our evaluation plan for the approach and provide preliminary evaluation results based on data processing agreements (DPAs) that must comply with the General Data Protection Regulation (GDPR). Our initial findings suggest that our approach yields substantial accuracy improvements and, at the same time, provides justification for compliance decisions. © 2024 Elsevier B.V., All rights reserved.</t>
  </si>
  <si>
    <t>P110</t>
  </si>
  <si>
    <t>K., Kolthoff, Kristian; F., Kretzer, Felix; C., Bartelt, Christian; A., Maedche, Alexander; S.P., Ponzetto, Simone Paolo</t>
  </si>
  <si>
    <t>Interlinking User Stories and GUI Prototyping: A Semi-Automatic LLM-Based Approach</t>
  </si>
  <si>
    <t>10.1109/RE59067.2024.00045</t>
  </si>
  <si>
    <t>Interactive systems are omnipresent today and the need to create graphical user interfaces (GUIs) is just as ubiq-uitous. For the elicitation and validation of requirements, GUI prototyping is a well-known and effective technique, typically employed after gathering initial user requirements represented in natural language (NL) (e.g., in the form of user stories). Un-fortunately, G UI prototyping often requires extensive resources, resulting in a costly and time-consuming process. Despite various easy-to-use prototyping tools in practice, there is often a lack of adequate resources for developing G UI prototypes based on given user requirements. In this work, we present a novel Large Language Model (LLM)-based approach providing assistance for validating the implementation of functional NL- based require-ments in a GUI prototype embedded in a prototyping tool. In particular, our approach aims to detect functional user stories that are not implemented in a G UI prototype and provides recommendations for suitable GUI components directly imple-menting the requirements. We collected requirements for existing GUIs in the form of user stories and evaluated our proposed validation and recommendation approach with this dataset. The obtained results are promising for user story validation and we demonstrate feasibility for the GUI component recommendations. © 2024 Elsevier B.V., All rights reserved.</t>
  </si>
  <si>
    <t>P111</t>
  </si>
  <si>
    <t>N., Klievtsova, Nataliia; J., Mangler, Juergen; T., Kampik, Timotheus; S., Rinderle-Ma, Stefanie</t>
  </si>
  <si>
    <t>Utilizing Process Models in the Requirements Engineering Process Through Model2Text Transformation</t>
  </si>
  <si>
    <t>10.1109/RE59067.2024.00028</t>
  </si>
  <si>
    <t>With the advent of large language models (LLMs), requirements engineers have gained a powerful natural language processing tool to analyze, query, and validate a wide variety of textual artifacts, thus potentially supporting the whole re-quirements engineering process from requirements elicitation to management. However, the input for the requirements engineering process often encompasses a variety of potential information sources in various formats, especially graphical models such as process models. Hence, this work aims to contribute to the state of the art by assessing the feasibility of utilizing graphical process models and their textual representations in the requirements engineering process. In particular, we focus on the extraction of textual process descriptions from process models as i) input for the requirements engineering process and ii) documentation as the result of process-oriented requirements engineering. To this end, we explore, quantify, and compare traditional deterministic and LLM-based extraction methods where the latter includes GPT3, GPT3.5, GPT4, and LLAMA. The evaluation assesses output quality and information loss based on one data set. The results indicate that LLMs produce human-like process descriptions based on the predefined patterns, but apparently lack true comprehension of the process models. © 2024 Elsevier B.V., All rights reserved.</t>
  </si>
  <si>
    <t>P112</t>
  </si>
  <si>
    <t>Deriving Domain Models From User Stories: Human vs. Machines</t>
  </si>
  <si>
    <t>10.1109/RE59067.2024.00014</t>
  </si>
  <si>
    <t>Domain models play a crucial role in software development, as they provide means for communication among stakeholders, for eliciting requirements, and for representing the information structure behind a database scheme or at the basis of model-driven development. However, creating such models is a tedious activity and automated support may assist in obtaining an initial domain model that can later be enriched by human analysts. In this paper, we propose an experimental comparison of the effectiveness of various approaches for deriving domain models from a given set of user stories. We contrast human derivation with machine derivation; for the latter, we compare (i) the Visual Narrator: an existing rule-based NLP approach; (ii) a machine-learning classifier that we feature engineered; and (iii) a generative AI approach that we constructed via prompt engineering. Based on a benchmark dataset that consists of nine collections of user stories and corresponding domain models, the evaluation indicates that no approach matches human performance, although a tuned version of the machine learning approach comes close. To better understand the results, we qualitatively analyze them and identify differences in the types of false positives as well as other factors that affect performance. © 2024 Elsevier B.V., All rights reserved.</t>
  </si>
  <si>
    <t>P113</t>
  </si>
  <si>
    <t>M., Krishna, Madhava; B., Gaur, Bhagesh; A., Verma, Arsh; P., Jalote, Pankaj</t>
  </si>
  <si>
    <t>Using LLMs in Software Requirements Specifications: An Empirical Evaluation</t>
  </si>
  <si>
    <t>10.1109/RE59067.2024.00056</t>
  </si>
  <si>
    <t>The creation of a Software Requirements Specification (SRS) document is important for any software development project. Given the recent prowess of Large Language Models (LLMs) in answering natural language queries and generating sophisticated textual outputs, our study explores their capability to produce accurate, coherent, and structured drafts of these documents to accelerate the software development lifecycle. We assess the performance of GPT-4 and CodeLlama in drafting an SRS for a university club management system and compare it against human benchmarks using eight distinct criteria. Our results suggest that LLMs can match the output quality of an entry-level software engineer to generate an SRS, delivering complete and consistent drafts. We also evaluate the capabilities of LLMs to identify and rectify problems in a given requirements document. Our experiments indicate that GPT-4 is capable of identifying issues and giving constructive feedback for rectifying them, while CodeLlama's results for validation were not as encouraging. We repeated the generation exercise for four distinct use cases to study the time saved by employing LLMs for SRS generation. The experiment demonstrates that LLMs may facilitate a significant reduction in development time for entry-level software engineers. Hence, we conclude that the LLMs can be gainfully used by software engineers to increase productivity by saving time and effort in generating, validating and rectifying software requirements. © 2024 Elsevier B.V., All rights reserved.</t>
  </si>
  <si>
    <t>P114</t>
  </si>
  <si>
    <t>T., Hey, Tobias; J., Keim, Jan; S., Corallo, Sophie</t>
  </si>
  <si>
    <t>Requirements Classification for Traceability Link Recovery</t>
  </si>
  <si>
    <t>10.1109/RE59067.2024.00024</t>
  </si>
  <si>
    <t>Being aware of and understanding the relations between the requirements of a software system to its other artifacts is crucial for their successful development, maintenance and evolution. There are approaches to automatically recover this traceability information, but they fail to identify the actual relevant parts of the requirements. Recent large language model-based requirements classification approaches have shown to be able to identify aspects and concerns of requirements with promising accuracy. Therefore, we investigate the potential of those classification approaches for identifying irrelevant requirement parts for traceability link recovery between requirements and code. We train the large language model-based requirements classification approach NoRBERT on a new dataset of requirements and their entailed aspects and concerns. We use the results of the classification to filter irrelevant parts of the requirements before recovering trace links with the fine-grained word embedding-based FTLR approach. Two empirical studies show promising results regarding the quality of classification and the impact on traceability link recov-ery. NoRBERT can identify functional and user-related aspects in the requirements with an F I-score of 84 %. With the classification and requirements filtering, the performance of FTLR could be improved significantly and FTLR performs better than state-of-the-art unsupervised traceability link recovery approaches. © 2024 Elsevier B.V., All rights reserved.</t>
  </si>
  <si>
    <t>P115</t>
  </si>
  <si>
    <t>A., Nouri, Ali; B., Cabrero-Daniel, Beatriz; F., Törner, Fredrik; H., Sivencrona, Håkan; C., Berger, Christian</t>
  </si>
  <si>
    <t>Engineering Safety Requirements for Autonomous Driving with Large Language Models</t>
  </si>
  <si>
    <t>10.1109/RE59067.2024.00029</t>
  </si>
  <si>
    <t>Changes and updates in the requirement artifacts, which can be frequent in the automotive domain, are a challenge for SafetyOps. Large Language Models (LLMs), with their impressive natural language understanding and generating capabilities, can play a key role in automatically refining and decomposing requirements after each update. In this study, we propose a prototype of a pipeline of prompts and LLMs that receives an item definition and outputs solutions in the form of safety requirements. This pipeline also performs a review of the requirement dataset and identifies redundant or contradictory requirements. We first identified the necessary characteristics for performing HARA and then defined tests to assess an LLM's capability in meeting these criteria. We used design science with multiple iterations and let experts from different companies evaluate each cycle quantitatively and qualitatively. Finally, the prototype was implemented at a case company and the responsible team evaluated its efficiency. © 2024 Elsevier B.V., All rights reserved.</t>
  </si>
  <si>
    <t>P116</t>
  </si>
  <si>
    <t>A.R., Preda, Anamaria Roberta; C., Mayr-Dorn, Christoph; A., Mashkoor, Atif; A.J., Egyed, Alexander James</t>
  </si>
  <si>
    <t>Supporting High-Level to Low-Level Requirements Coverage Reviewing with Large Language Models</t>
  </si>
  <si>
    <t>10.1145/3643991.3644922</t>
  </si>
  <si>
    <t>Refining high-level requirements into low-level ones is a common task, especially in safety-critical systems engineering. The objective is to describe every important aspect of the high-level requirement in a low-level requirement, ensuring a complete and correct implementation of the system's features. To this end, standards and regulations for safety-critical systems require reviewing the coverage of high-level requirements by all its low-level requirements to ensure no missing aspects.The challenge of supporting automatic reviews for requirements coverage originates from the distinct levels of abstraction between high-level and low-level requirements, their reliance on natural language, and the often different vocabulary used. The rise of Large Language Models (LLMs), trained on extensive text corpora and capable of contextualizing both high-level and low-level requirements, opens new avenues for addressing this challenge.This paper presents an initial study to explore the performance of LLMs in assessing requirements coverage. We employed GPT-3.5 and GPT-4 to analyze requirements from five publicly accessible data sets, determining their ability to detect if low-level requirements sufficiently address the corresponding high-level requirement. Our findings reveal that GPT-3.5, utilizing a zero-shot prompting strategy augmented with the prompt of explaining, correctly identifies complete coverage in four out of five evaluation data sets. Additionally, it exhibits an impressive 99.7% recall rate in accurately identifying instances where coverage is incomplete due to removing a single low-level requirement across our entire set of evaluation data.CCS CONCEPTS• Software and its engineering → Software creation and management; Designing software; Requirements analysis. © 2024 Elsevier B.V., All rights reserved.</t>
  </si>
  <si>
    <t>P117</t>
  </si>
  <si>
    <t>24th International Conference on Innovations for Community Services, I4CS 2024</t>
  </si>
  <si>
    <t>The proceedings contain 23 papers. The special focus in this conference is on Innovations for Community Services. The topics include: QUBO Formulation for Sparse Sensor Placement for Classification; Leveraging Quantum Technology to Enhance Community Services and Supportive ICT Infrastructure; SATQUBOLIB: A Python Framework for Creating and Benchmarking (Max-)3SAT QUBOs; better Together – Empowering Citizen Collectives with Community Learning; the Future of Ageing: The Impact of Smart Home Technologies on Ageing in Place; examining Smart Neighborhood Platforms: A Qualitative Exploration of Features and Applications; webMap - Large Language Model-assisted Semantic Link Induction in the Web; Development and Validation of AI-Driven NLP Algorithms for Chatbots in Requirement Engineering; Structured Knowledge Extraction for Digital Twins: Leveraging LLMs to Analyze Tweets; Oblivious Graph Algorithms for Solving TSP and VRP Using FHE and MPC; route Optimization of an Unmanned Aerial Vehicle Beyond Visual Line of Sight; spanning Thread: A Multidimensional Classification Method for Efficient Data Center Management; integrating Contextual Integrity in Privacy Requirements Engineering: A Study Case in Personal E-Health Applications; the System Architecture of a Reliable Telesurgery Service and its Performance Analysis; emulation of Denial-of-Service Attacks for Software Defined Networks; scared? Prepared? Toward a Ransomware Incident Response Scenario; COPYCAT: Applying Serious Games in Industry for Defending Supply Chain Attack; operation Raven: Design of a Cyber Security Incident Response Game; greenhouse Gas Emissions as Commons: A Community Service Approach with Blockchain on the Edge; the Digital Product Passport: Enabling Interoperable Information Flows Through Blockchain Consortia for Sustainability; digital Sovereignty and Open-Source Software - A Discussion Paper; web-Based Protocol Enabling Distributed Identity Information Networks for Greater Sovereignty. © 2024 Elsevier B.V., All rights reserved.</t>
  </si>
  <si>
    <t>P118</t>
  </si>
  <si>
    <t>25th International Working Conference on Business Process Modeling, Development, and Support, BPMDS 2024 and 29th International Working Conference on Exploring Modeling Methods for Systems Analysis and Development, EMMSAD 2024</t>
  </si>
  <si>
    <t>The proceedings contain 28 papers. The special focus in this conference is on Business Process Modeling, Development, and Support and Exploring Modeling Methods for Systems Analysis and Development. The topics include: Evaluating Large Language Models in Process Mining: Capabilities, Benchmarks, and Evaluation Strategies; mapping the Landscape: Exploring Large Language Model Applications in Business Process Management; designing a User Interface to Explore Collections of Directly-Follows Graphs for Process Mining Analysis; precision-Guided Minimization of Arbitrary Declarative Process Models; leveraging Data Augmentation for Process Information Extraction; a Generic Approach Towards Adapting User Preferences in Business Process Execution; introducing Agile Controllability in Temporal Business Processes; reviewing Conformance Checking Uses for Run-Time Regulatory Compliance; visual Representation of Resource Analysis Insights for Process Mining; process Variant Analysis Across Continuous Features: A Novel Framework; a Novel Contextualization Method for Process Discovery Using Activity Specialization Hierarchies; enhancing Our Understanding of Business Process Model Comprehension Using Biometric Data; a Method for Digital Business Ecosystem Design: Evaluation of Two Cases in the Maritime Dataspaces; technology for Automatic Usability Evaluation Using Model Driven Engineering; Building BESSER: An Open-Source Low-Code Platform; Towards Taming Large Language Models with Prompt Templates for Legal GRL Modeling; process Modeling with Large Language Models; could a Large Language Model Contribute Significantly to Requirements Analysis?; fast &amp; Sound: Accelerating Synthesis-Rules-Based Process Discovery; Navigating the Data Model Divide in Smart Manufacturing: An Empirical Investigation for Enhanced AI Integration; a Multi-dimensional Model for the Design and Development of Analytical Information Systems; situational Environmental, Social and Governance Accounting: From Ethical Value Elicitation to Sustainability Reporting; realizing the Accountability of Algorithms in the Public Sector: A Reference Method for Managing Algorithm Registers; requirements for a Digital Twin for Energy, Social, and Governance Data of Commercial Buildings. © 2024 Elsevier B.V., All rights reserved.</t>
  </si>
  <si>
    <t>P119</t>
  </si>
  <si>
    <t>A., Singhal, Anmol; C., Jain, Chirag; P.R., Anish, Preethu Rose; A., Chakraborty, Arkajyoti; S.S., Ghaisas, Smita S.</t>
  </si>
  <si>
    <t>Generating Clarification Questions for Disambiguating Contracts</t>
  </si>
  <si>
    <t>Enterprises frequently enter into commercial contracts that can serve as vital sources of project-specific requirements. Contractual clauses are obligatory, and the requirements derived from contracts can detail the downstream implementation activities that non-legal stakeholders, including requirement analysts, engineers, and delivery personnel, need to conduct. However, comprehending contracts is cognitively demanding and error-prone for such stakeholders due to the extensive use of Legalese and the inherent complexity of contract language. Furthermore, contracts often contain ambiguously worded clauses to ensure comprehensive coverage. In contrast, non-legal stakeholders require a detailed and unambiguous comprehension of contractual clauses to craft actionable requirements. In this work, we introduce a novel legal NLP task that involves generating clarification questions for contracts. These questions aim to identify contract ambiguities on a document level, thereby assisting non-legal stakeholders in obtaining the necessary details for eliciting requirements. This task is challenged by three core issues: (1) data availability, (2) the length and unstructured nature of contracts, and (3) the complexity of legal text. To address these issues, we propose ConRAP, a retrieval-augmented prompting framework for generating clarification questions to disambiguate contractual text. Experiments conducted on contracts sourced from the publicly available CUAD dataset show that ConRAP with ChatGPT can detect ambiguities with an F2 score of 0.87. 70% of the generated clarification questions are deemed useful by human evaluators. © 2024 Elsevier B.V., All rights reserved.</t>
  </si>
  <si>
    <t>P120</t>
  </si>
  <si>
    <t>J., Peer, Jordan; Y., Mordecai, Yaniv; Y., Reich, Yoram</t>
  </si>
  <si>
    <t>NLP4ReF: Requirements Classification and Forecasting: From Model-Based Design to Large Language Models</t>
  </si>
  <si>
    <t>IEEE Aerospace Conference Proceedings</t>
  </si>
  <si>
    <t>10.1109/AERO58975.2024.10521022</t>
  </si>
  <si>
    <t>We introduce Natural Language Processing for Requirement Forecasting (NLP4ReF), a model-based machine learning and natural language processing solution for enhancing the Requirements Engineering (RE) process. RE continues to face significant challenges and demands innovative approaches for process efficiency. Traditional RE methods relying on natural language struggle with incomplete, hidden, forgotten, and evolving requirements during and after the critical design review, risking project failures and setbacks. NLP4ReF tackles several key challenges: a) distinguishing between functional and non-functional requirements, b) classification of requirements by their respective system classes, and c) generation of unanticipated requirements to enhance project success. NLP4ReF employs a common natural language toolkit (NLTK) package and the recently-trending Chat-GPT. We tested NLP4ReF on PROMISE_exp, a pre-existing dataset with 1000 software requirements, and PROMISE_IoT, an enhanced dataset with 2000 software and IoT requirements. We validated NLP4ReF on a genuine IoT project. NLP4ReF swiftly generated dozens of new requirements, verified by a team of systems engineers, of which over 70% were crucial for project success. We found that GPT is superior in authentic requirement generation, while NLTK excels at requirement classification. NLP4ReF offers significant time saving, effort reduction, and improved future-proofing. Our model-based design approach provides a foundation for enhanced RE practices and future research in this domain. © 2024 Elsevier B.V., All rights reserved.</t>
  </si>
  <si>
    <t>P121</t>
  </si>
  <si>
    <t>A., El-Hajjami, Abdelkarim; N., Fafin, Nicolas; C., Salinesi, Camille</t>
  </si>
  <si>
    <t>Which AI Technique Is Better to Classify Requirements? An Experiment with SVM, LSTM, and ChatGPT</t>
  </si>
  <si>
    <t>Recently, Large Language Models like ChatGPT have demonstrated remarkable proficiency in various Natural Language Processing tasks. Their application in Requirements Engineering, especially in requirements classification, has gained increasing interest. This paper report an extensive empirical evaluation of two ChatGPT models, specifically gpt-3.5-turbo, and gpt-4 in both zero-shot and few-shot settings for requirements classification. The question arises as to how these models compare to traditional classification methods, specifically Support Vector Machine and Long Short-Term Memory. Based on five different datasets, our results show that there is no single best technique for all types of requirement classes. Interestingly, the few-shot setting has been found to be beneficial primarily in scenarios where zero-shot results are significantly low. © 2024 Elsevier B.V., All rights reserved.</t>
  </si>
  <si>
    <t>P122</t>
  </si>
  <si>
    <t>J.O., Couder, Juan Ortiz; D., Gomez, Dawson; O., Ochoa, Omar</t>
  </si>
  <si>
    <t>Requirements Verification Through the Analysis of Source Code by Large Language Models</t>
  </si>
  <si>
    <t>Conference Proceedings - IEEE SOUTHEASTCON</t>
  </si>
  <si>
    <t>10.1109/SoutheastCon52093.2024.10500073</t>
  </si>
  <si>
    <t>In the most recent years, Large Language Models (LLMs) have gained popularity and have been accepted and used in different domains due to their ability to understand and generate written language. LLMs allow us to analyze large amounts of data in a few moments, yet they are also extremely simple to use, making them a very powerful assistive tool that can aid in a wide range of tasks; from planning a family trip, to aid during the development process of a huge system. For software developers, LLMs have been mostly used for code generation, explanation, or optimization. Software verification is a crucial part of software development as it is the process of ensuring that a system meets specific requirements. Requirements specifications play a pivotal role in software verification as they define what a system should do. In this paper we propose the use of LLMs for code verification through the analysis of requirements specifications. We prove that LLMs, such as GPT-3.5, can verify a list of requirements through a given code and evaluate why the requirements have or have not been met. © 2024 Elsevier B.V., All rights reserved.</t>
  </si>
  <si>
    <t>P123</t>
  </si>
  <si>
    <t>A., Mehraj, Ali; Z., Zhang, Zheying; K., Systä, Kari</t>
  </si>
  <si>
    <t>A Tertiary Study on AI for Requirements Engineering</t>
  </si>
  <si>
    <t>10.1007/978-3-031-57327-9_10</t>
  </si>
  <si>
    <t>Context and Motivation: Rapid advancements in Artificial Intelligence (AI) have significantly influenced requirements engineering (RE) practices. Problem: While many recent secondary studies have explored AI’s role in RE, a thorough understanding of the use of AI for RE (AI4RE) and its inherent challenges remains in its early stages.Principal Ideas: To fill this knowledge gap, we conducted a tertiary review on understanding how AI assists RE practices. Contribution: We analyzed 28 secondary studies from 2017 to September 2023 about using AI in RE tasks such as elicitation, classification, analysis, specification, management, and tracing. Our study reveals a trend of combining natural language process techniques with machine learning models like Latent Dirichlet Allocation (LDA) and Naive Bayes, and a surge in using large language models (LLMs) for RE. The study also identified challenges of AI4RE related to ambiguity, language, data, algorithm, and evaluation. The study gives topics for future research, particularly for researchers who want to start new research in this field. © 2024 Elsevier B.V., All rights reserved.</t>
  </si>
  <si>
    <t>P124</t>
  </si>
  <si>
    <t>30th International Working Conference on Requirements Engineering: Foundation for Software Quality, REFSQ 2024</t>
  </si>
  <si>
    <t>The proceedings contain 22 papers. The special focus in this conference is on Requirements Engineering: Foundation for Software Quality. The topics include: Assessing the Understandability and Acceptance of Attack-Defense Trees for Modelling Security Requirements; learning to Rank Privacy Design Patterns: A Semantic Approach to Meeting Privacy Requirements; a New Usability Inspection Method: Experience-Based Analysis; governance-Focused Classification of Security and Privacy Requirements from Obligations in Software Engineering Contracts; what Impact Do My Preferences Have?; Candidate Solutions for Defining Explainability Requirements of AI Systems; Opportunities and Limitations of AI in Human-Centered Design a Research Preview; A Tertiary Study on AI for Requirements Engineering; Exploring LLMs’ Ability to Detect Variability in Requirements; Designing NLP-Based Solutions for Requirements Variability Management: Experiences from a Design Science Study at Visma; Natural2CTL: A Dataset for Natural Language Requirements and Their CTL Formal Equivalents; Towards a Comprehensive Ontology for Requirements Engineering for AI-Powered Systems; Operationalizing Machine Learning Using Requirements-Grounded MLOps; unveiling Competition Dynamics in Mobile App Markets Through User Reviews; exploring the Automatic Classification of Usage Information in Feedback; channeling the Voice of the Crowd: Applying Structured Queries in User Feedback Collection; requirements Information in Backlog Items: Content Analysis; Requirements Engineering for No-Code Development (RE4NCD); behavior-Driven Specification in Practice: An Experience Report; the Return of Formal Requirements Engineering in the Era of Large Language Models. © 2024 Elsevier B.V., All rights reserved.</t>
  </si>
  <si>
    <t>P125</t>
  </si>
  <si>
    <t>J.U., Oswal, Jay U.; H.T., Kanakia, Harshil T.; D., Suktel, Devvrat</t>
  </si>
  <si>
    <t>Transforming Software Requirements into User Stories with GPT-3.5 -: An AI-Powered Approach</t>
  </si>
  <si>
    <t>10.1109/IDCIoT59759.2024.10467750</t>
  </si>
  <si>
    <t>In today's dynamic software development landscape, Agile methodologies have established themselves as essential for organizations striving to swiftly adapt to evolving customer needs and market demands. A cornerstone of the Agile framework is the concept of User Stories, a concise format for expressing software requirements from an end-user perspective. The manual generation of User Stories from unstructured requirement texts proves to be a labor-intensive endeavor, riddled with challenges related to maintaining consistency and adhering to specific organizational practices. This research underscores the profound importance of Agile Methodology in contemporary software development and underscores the critical role that User Stories play within this framework. To address the inherent inefficiencies associated with manual User Story creation, this paper introduces a novel and innovative AI-powered approach that uses the advanced capabilities of the GPT-3.5 language model. This approach facilitates a seamless and efficient transformation of software requirement text into standardized User Stories by studying various prompting techniques. In this research paper the practical implementation of our approach have been illustrated, we have developed an application harnessing the natural language processing capabilities of GPT-3.5 where in the user can enter or upload the requirement text and it will be transformed into user stories. © 2024 Elsevier B.V., All rights reserved.</t>
  </si>
  <si>
    <t>P126</t>
  </si>
  <si>
    <t>workshops presented at 23rd International Conferences on Agile Software Development, XP 2022 and 24th International Conferences on Agile Software Development, XP 2023</t>
  </si>
  <si>
    <t>The proceedings contain 22 papers. The special focus in this conference is on Agile Software Development. The topics include: Towards a X-as-a-Service Application in Industrial Laundry – A Case Study of Information Requirement Engineering in Emerging Data Ecosystems; software Startup Ecosystem in Namibia; industry Expectations for Product Ops Professionals: A Review of Job Advertisements; unveiling the Spectrum of Hybrid Work in Software Engineering: Research Directions; defining a Remote Work Policy: Aligning Actions and Intentions; business Development in Large-Scale Agile Software Development: Barriers and Enablers; ChatGPT as a Tool for User Story Quality Evaluation: Trustworthy Out of the Box?; Survey of AI Tool Usage in Programming Course: Early Observations; Turning Large Language Models into AI Assistants for Startups Using Prompt Patterns; enhancing Agile Software Development Sustainability Through the Integration of User Experience and Gamification; ChatGPT as a Fullstack Web Developer - Early Results; reviewing Crypto-Agility and Quantum Resistance in the Light of Agile Practices; empirical Investigation of Quantum Computing on Solving Complex Problems; Sustainable IT in an Agile DevOps Setup Leads to a Shift Left in Sustainability Engineering; improving the Implementation of Microservice-Based Systems with Static Code Analysis; towards an Architecture-Centric Methodology for Migrating to Microservices; being Agile in a Data Science Project; the Future of Work: Agile in a Hybrid World; organizational Debt in Large-Scale Hybrid Agile Software Development: A Case Study on Coordination Mechanisms; the Know-How of Agile Retrospectives in Software Startups. © 2024 Elsevier B.V., All rights reserved.</t>
  </si>
  <si>
    <t>P127</t>
  </si>
  <si>
    <t>V., Svátek, Vojtech; O.Ř.E., Ŝváb-Zamazal, Ondr̂ej Ř.Ej; K., Haniková, Kateřina; D., Chudán, David; M.J., Saeedizade, Mohammad Javad; E., Blomqvist, Eva</t>
  </si>
  <si>
    <t>Welcome, newborn entity! on handling newly generated entities in ontology transformation</t>
  </si>
  <si>
    <t>Modeling can be seen both as an engineering and a design task. Even when clear requirements are available for an ontology modeling endevour, many times the requirements can be solved in several different ways. Even further, when requirements change and evolve, a certain modeling style, or pattern, may no longer be the best choice. However, refactoring an ontology due to such changes in requirements, or due to the desire to align better with other external ontologies or data sets, is a complex and tedious process, also requiring extensive expertise. Attempting to automate part of the ontology transformation process, by identifying typical transformation patterns, and creating tool support for their semi-automated application, is therefore an important research topic. One specific sub-task of such automation is the naming of new entities (e.g. classes or properties) that are generated through the pattern application. In this paper we discuss the need for such automated naming support, and show the feasibility of introducing Large Language Models (LLMs) for taking the automation one step further. © 2025 Elsevier B.V., All rights reserved.</t>
  </si>
  <si>
    <t>P128</t>
  </si>
  <si>
    <t>A.J., Aberkane, Abdel Jaouad; S.K.L.M., Vanden Broucke, Seppe K.L.M.; G., Poels, Geert; G., Georgiadis, Georgios</t>
  </si>
  <si>
    <t>Leveraging ChatGPT for GDPR Compliance in Requirements Engineering: A Pilot Study</t>
  </si>
  <si>
    <t>10.1109/SpaCCS63173.2024.00012</t>
  </si>
  <si>
    <t>Large Language Models (LLMs) have significantly impacted various industries, offering enhanced processes and decision-making capabilities. Among these models, ChatGPT, an intelligent conversational agent, has found applications in multiple fields, including software development. This study explores how ChatGPT can benefit requirements engineering (RE), specifically in facilitating compliance with the General Data Protection Regulation (GDPR) principle of data protection by design and default. In particular, our research objective is to evaluate ChatGPT's ability to support professionals in assessing GDPR compliance within user stories, thus enhancing requirement quality. We obtain insights into ChatGPT's strengths and limitations in this context through an experiment and survey pilot study with experts. The experiment's outcome suggests that respondents generally agreed with ChatGPT's evaluation of user stories on GDPR compliance, agreeing with almost 73% of ChatGPT's evaluations. Furthermore, the survey results showed reservations regarding recommending ChatGPT to peers or colleagues, suggesting a cautious stance within the professional community. This study provides insights into ChatGPT's utility as an assistive tool for GDPR compliance in RE, presenting a starting point to address GDPR challenges in RE using LLMs. © 2025 Elsevier B.V., All rights reserved.</t>
  </si>
  <si>
    <t>P129</t>
  </si>
  <si>
    <t>E., Sutoyo, Edi; P.C., Avgeriou, Paris C.; A., Capiluppi, Andrea</t>
  </si>
  <si>
    <t>Deep Learning and Data Augmentation for Detecting Self-Admitted Technical Debt</t>
  </si>
  <si>
    <t>Proceedings - Asia-Pacific Software Engineering Conference, APSEC</t>
  </si>
  <si>
    <t>10.1109/APSEC65559.2024.00022</t>
  </si>
  <si>
    <t>Self-Admitted Technical Debt (SATD) refers to circumstances where developers use textual artifacts to explain why the existing implementation is not optimal. Past research in detecting SATD has focused on either identifying SATD (classifying SATD items as SATD or not) or categorizing SATD (labeling instances as SATD that pertain to requirement, design, code, test debt, etc.). However, the performance of these approaches remains suboptimal, particularly for specific types of SATD, such as test and requirement debt, primarily due to extremely imbalanced datasets. To address these challenges, we build on earlier research by utilizing BiLSTM architecture for the binary identification of SATD and BERT architecture for categorizing different types of SATD. Despite their effectiveness, both architectures struggle with imbalanced data. Therefore, we employ a large language model data augmentation strategy to mitigate this issue. Furthermore, we introduce a two-step approach to identify and categorize SATD across various datasets derived from different artifacts. Our contributions include providing a balanced dataset for future SATD researchers and demonstrating that our approach significantly improves SATD identification and categorization performance compared to baseline methods. © 2025 Elsevier B.V., All rights reserved.</t>
  </si>
  <si>
    <t>P130</t>
  </si>
  <si>
    <t>C., Arora, Chetan; A.I., Sayeed, Ahnaf Ibn; S.A., Licorish, Sherlock A․; F., Wang, Fanyu; C., Treude, Christoph</t>
  </si>
  <si>
    <t>Optimizing LLMs for Code Generation: Which Hyperparameter Settings Yield the Best Results?</t>
  </si>
  <si>
    <t>10.1109/APSEC65559.2024.00039</t>
  </si>
  <si>
    <t>Large Language Models (LLMs), such as GPT models, are increasingly used in software engineering for various tasks, such as code generation, requirements management, and debugging. While automating these tasks has garnered significant attention, a systematic study on the impact of varying hyperparameters on code generation outcomes remains unexplored. This study aims to assess LLMs' code generation performance by exhaustively exploring the impact of various hyperparameters. Hyperparameters for LLMs are adjustable settings that affect the model's behaviour and performance. Specifically, we investigated how changes to the hyperparameters-temperature, top probability (top_p), frequency penalty, and presence penalty-affect code generation outcomes. We systematically adjusted all hyperparameters together, exploring every possible combination by making small increments to each hyperparameter at a time. This exhaustive approach was applied to 13 Python code generation tasks, yielding one of four outcomes for each hyperparameter combination: no output from the LLM, non-executable code, code that fails unit tests, or correct and functional code. We analysed these outcomes for a total of 14,742 generated Python code segments, focusing on correctness, to determine how the hyperparameters influence the LLM to arrive at each outcome. Using correlation coefficient and regression tree analyses, we ascertained which hyperparameters influence which aspect of the LLM. Our results indicate that optimal performance is achieved with a temperature below 0.5, top probability below 0.75, frequency penalty above -1 and below 1.5, and presence penalty above -1. We make our dataset and results available to facilitate replication. © 2025 Elsevier B.V., All rights reserved.</t>
  </si>
  <si>
    <t>P131</t>
  </si>
  <si>
    <t>Q., Motger, Quim Motger; A., Miaschi, Alessio Miaschi; F., Dell'Orletta, Felice Dell'Orletta; X., Franch, Xavier Franch; J., Marco, Jordi Marco</t>
  </si>
  <si>
    <t>T-FREX: A Transformer-based Feature Extraction Method from Mobile App Reviews</t>
  </si>
  <si>
    <t>Proceedings 2024 IEEE International Conference on Software Analysis Evolution and Reengineering, SANER</t>
  </si>
  <si>
    <t>10.1109/SANER60148.2024.00030</t>
  </si>
  <si>
    <t>Mobile app reviews are a large-scale data source for software-related knowledge generation activities, including software maintenance, evolution and feedback analysis. Effective extraction of features (i.e., functionalities or characteristics) from these reviews is key to support analysis on the acceptance of these features, identification of relevant new feature requests and prioritization of feature development, among others. Traditional methods focus on syntactic pattern-based approaches, typically context-agnostic, evaluated on a closed set of apps, difficult to replicate and limited to a reduced set and domain of apps. Mean-while, the pervasiveness of Large Language Models (LLMs) based on the Transformer architecture in software engineering tasks lays the groundwork for empirical evaluation of the performance of these models to support feature extraction. In this study, we present T-FREX, a Transformer-based, fully automatic approach for mobile app review feature extraction. First, we collect a set of ground truth features from users in a real crowdsourced software recommendation platform and transfer them automatically into a dataset of app reviews. Then, we use this newly created dataset to fine-tune multiple LLMs on a named entity recognition task under different data configurations. We assess the performance of T-FREX with respect to this ground truth, and we complement our analysis by comparing T-FREX with a baseline method from the field. Finally, we assess the quality of new features predicted by T-FREX through an external human evaluation. Results show that T-FREX outperforms on average the traditional syntactic-based method, especially when discovering new features from a domain for which the model has been fine-tuned. © 2024 IEEE.</t>
  </si>
  <si>
    <t>P132</t>
  </si>
  <si>
    <t>S., Schleifer, Simon; A., Lungu, Adriana; B., Kruse, Benjamin; S., van Putten, Sebastiaan; S., Goetz, Stefan; S., Wartzack, Sandro</t>
  </si>
  <si>
    <t>Minimal Data, Maximal Impact: Language Model-based Pipelines for the Automatic Generation of Use Case Diagrams from Requirements</t>
  </si>
  <si>
    <t>10.35199/dfx2024.25</t>
  </si>
  <si>
    <t>Striving for unique selling points leads to an increase in product requirements, which are prevalently written in natural language. In order to mitigate inherent ambiguities in these requirements specifications, methods of Model-Based Systems Engineering, like use case diagrams, can be utilized. However, creating model-based requirements is time-consuming. Thus, two novel pipelines for the automatic generation of use case diagrams are proposed and discussed with focus on reducing the amount of needed annotated training data. The first pipeline combines named entity recognition with active learning. The second pipeline utilizes generative large language models and prompt engineering. Both pipelines are exemplarily applied to a requirements specification from the automotive industry. © 2025 Elsevier B.V., All rights reserved.</t>
  </si>
  <si>
    <t>P133</t>
  </si>
  <si>
    <t>N., Trokanas, Nikos; M.J., Bussemaker, Madeleine J.; K., Antonis, Kokossis; F.V., Cecelja, Franjo V.</t>
  </si>
  <si>
    <t>Combining Ontologies and Llms to Evaluate and Improve Engineering Curricula</t>
  </si>
  <si>
    <t>This research introduces an innovative framework to evaluate and enhance engineering curricula by integrating domain-specific ontologies with Large Language Models (LLMs). As engineering fields continuously evolve, curricula must keep pace with the rapid advancement of technologies and industry needs. Traditional curriculum evaluation methods rely on static criteria and limited interdisciplinary perspectives, often failing to capture the complexities of modern engineering requirements. This study addresses these challenges by creating a more adaptive, comprehensive, and data-driven approach to evaluating and updating engineering programs. © 2025 Elsevier B.V., All rights reserved.</t>
  </si>
  <si>
    <t>P134</t>
  </si>
  <si>
    <t>Y., Wang, Yizhuo; S., Cui, Shiqi; R., Wan, Rongxin; J., Wang, Jingyi; F., Wang, Fanggang</t>
  </si>
  <si>
    <t>Large Language Models Based Communication Simulation Platform</t>
  </si>
  <si>
    <t>10.1109/ICCT62411.2024.10946635</t>
  </si>
  <si>
    <t>In recent years, Large Language Models (LLMs) have been widely used in various fields, including personalized education, data analysis, disease diagnosis, and engineering design. These advancements have opened new possibilities for wireless communication engineering. In this paper, we propose an LLM-based human-machine collaborative framework to generate a simulation platform for the communication system. The proposed framework effectively combines human experience with the powerful generative capabilities of LLMs through well-designed prompt engineering techniques, enhancing the design of wireless communication systems. Specifically, the proposed prompt engineering framework directs the LLM in tasks such as requirement elicitation, system modeling, and code generation for different modules of wireless communication systems. Parallel tests on the commercially mature LLMs like GPT-3.5 and Claude 3 further demonstrate that our approach can improve the efficiency, quality, and reliability of the design process. © 2025 Elsevier B.V., All rights reserved.</t>
  </si>
  <si>
    <t>P135</t>
  </si>
  <si>
    <t>L.M., Reinpold, Lasse Matthias; M., Schieseck, Marvin; L.P., Wagner, Lukas Peter; F., Gehlhoff, Felix; A., Fay, Alexander</t>
  </si>
  <si>
    <t>Exploring LLMs for Verifying Technical System Specifications Against Requirements</t>
  </si>
  <si>
    <t>10.1109/ONCON62778.2024.10931625</t>
  </si>
  <si>
    <t>Requirements engineering is a knowledge intensive process and crucial for the success of engineering projects. The field of knowledge-based requirements engineering (KBRE) aims to support engineers by providing knowledge to assist in the elicitation, validation, and management of system requirements. The advent of large language models (LLMs) opens new opportunities in the field of KBRE. This work experimentally investigates the potential of LLMs in requirements verification. Therein, LLMs are provided with a set of requirements and a textual system specification and are prompted to assess which requirements are fulfilled by the system specification. Different experimental variables such as system specification complexity, the number of requirements, and prompting strategies were analyzed. Formal rule-based systems serve as a benchmark to compare LLM performance to. Requirements and system specifications are derived from the smart-grid domain. Results show that advanced LLMs, like GPT-4o and Claude 3.5 Sonnet, achieved f1-scores between 79 % and 94 % in identifying non-fulfilled requirements, indicating potential for LLMs to be leveraged for requirements verification. © 2025 Elsevier B.V., All rights reserved.</t>
  </si>
  <si>
    <t>P136</t>
  </si>
  <si>
    <t>System Report for CCL24-Eval Task 8: Prompt Construction Based on Prompt Engineering and Chain-of-Thought; CCL24-Eval 任务8系统报告：基于提示工程和思维链的提示词构造</t>
  </si>
  <si>
    <t>Evaluation on Commonsense Reasoning and Moral Understanding in Children's Stories (CRMU), aims to evaluate the commonsense reasoning and story comprehension abilities of Chinese pre-trained language models and large language models from multiple perspectives, focusing on both Commonsense Reasoning (CR) and Moral Understanding (MU). This task tests the models' ability to retain commonsense knowledge and their deep understanding of textual content, making it extremely challenging. With thedevelopment of large language models, their excellent instruction-following capabilities have significantly improved the efficiency and effectiveness of natural language processing tasks. However, this also raises the bar for prompt design, as the quality of the prompts directly affects the model's performance and the accuracy of the predictions. Therefore, designing effective prompts has become crucial, requiring not only an understanding of the specific task requirements but also an in-depth knowledge of and flexibility in using language models. In this paper, we propose a prompt construction method based on prompt engineering for the two tasks in Track 1 of the Children's Story Commonsense Reasoning and Implication Understanding Evaluation. First, we introduce a general prompt construction framework that integrates prompt engineering and chain of thought reasoning. Then, we adjust the corresponding prompt templates for each specific task. Finally, we use these prompts in conjunction with the language model to generate prediction results. In this evaluation, our method achieved third place under the closed data conditions of Track 1, demonstrating the effectiveness of our approach and its potential applications in the field of natural language understanding. © 2025 Elsevier B.V., All rights reserved.</t>
  </si>
  <si>
    <t>P137</t>
  </si>
  <si>
    <t>H., Liu, Hanyue; M.B., García, Marina Bueno; N., Korkakakis, Nikolaos</t>
  </si>
  <si>
    <t>Exploring Multi-Label Data Augmentation for LLM Fine-Tuning and Inference in Requirements Engineering: A Study with Domain Expert Evaluation</t>
  </si>
  <si>
    <t>10.1109/ICMLA61862.2024.00064</t>
  </si>
  <si>
    <t>The application of Large Language Models (LLMs) has led to advancements in requirements engineering by providing automated solutions for various tasks. However, these models face challenges when processing complex and confidential multi-label data. This study investigates the impact of data augmentation on LLM performance during fine-tuning and inference in requirements engineering. A novel data augmentation technique is introduced specifically designed for multi-label technical data. The effectiveness of this approach is assessed through controlled experiments involving three fine-tuned LLMs, with evaluations conducted using clearly defined metrics. Three state-of-the-art LLMs were used to assess the performance of these models, and five domain experts validated the results. The findings show that: 1) correct implementation of the proposed data augmentation technique can improve LLM performance; however, incorrect implementation may have adverse effects; 2) the quality of training datasets limits the potential performance of fine-tuned LLMs; and 3) with a well-defined evaluation framework, LLMs can serve as effective judges in requirements engineering tasks, even without extensive domain-specific expertise. This research provides insights for developing more robust and efficient LLM-based frameworks in specific contexts. © 2025 Elsevier B.V., All rights reserved.</t>
  </si>
  <si>
    <t>P138</t>
  </si>
  <si>
    <t>V., Ramasamy, Vijayalakshmi; S., Ramamoorthy, Suganya; G.S., Walia, Gursimran Singh; E., Kulpinski, Eli; A., Antreassian, Aaron</t>
  </si>
  <si>
    <t>Enhancing User Story Generation in Agile Software Development Through Open AI and Prompt Engineering</t>
  </si>
  <si>
    <t>Proceedings - Frontiers in Education Conference, FIE</t>
  </si>
  <si>
    <t>10.1109/FIE61694.2024.10893343</t>
  </si>
  <si>
    <t>This innovative practice full paper explores the use of AI technologies in user story generation. With the emergence of agile software development, generating comprehensive user stories that capture all necessary functionalities and perspectives has become crucial for software development. Every computing program in the United States requires a semester-or year-long senior capstone project, which requires student teams to gather and document technical requirements. Effective user story generation is crucial for successfully implementing software projects. However, user stories written in natural language can be prone to inherent defects such as incompleteness and incorrectness, which may creep in during the downstream development activities like software designs, construction, and testing. One of the challenges faced by software engineering educators is to teach students how to elicit and document requirements, which serve as a blueprint for software development. Advanced AI technologies have increased the popularity of large language models (LLMs) trained on large multimodal datasets. Therefore, utilizing LLM-based techniques can assist educators in helping students discover aspects of user stories that may have been overlooked or missed during the manual analysis of requirements from various stakeholders. The main goal of this research study is to investigate the potential application of OpenAI techniques in software development courses at two academic institutions to enhance software design and development processes, aiming to improve innovation and efficiency in team project-based educational settings. The data used for the study constitute student teams generating user stories by traditional methods (control) vs. student teams using OpenAI agents (treatment) such as gpt-4-turbo for generating user stories. The overarching research questions include: RQ-l) What aspects of user stories generated using OpenAI prompt engineering differ significantly from those generated using the traditional method? RQ-2) Can the prompt engineering data provide insights into the efficacy of the questions/prompts that affect the quality and comprehensiveness of user stories created by software development teams? Industry experts evaluated the user stories created and analyzed how prompt engineering affects the overall effectiveness and innovation of user story creation, which provided guidelines for incorporating AI-driven approaches into software development practices. Overall, this research seeks to contribute to the growing body of knowledge on the application of AI in software engineering education, specifically in user story generation. Investigating the use of AI technologies in user story generation could further enhance the usability of prompt engineering in agile software development environments. We plan to expand the study to investigate the long-term effects of prompt engineering on all phases of software development. © 2025 Elsevier B.V., All rights reserved.</t>
  </si>
  <si>
    <t>P139</t>
  </si>
  <si>
    <t>Z., Zhang, Ziyin; C., Chen, Chaoyu; B., Liu, Bingchang; C., Liao, Cong; Z., Gong, Zi; H., Yu, Hang; J., Li, Jianguo; R., Wang, Rui</t>
  </si>
  <si>
    <t>Unifying the Perspectives of NLP and Software Engineering: A Survey on Language Models for Code</t>
  </si>
  <si>
    <t>Transactions on Machine Learning Research</t>
  </si>
  <si>
    <t>In this work we systematically review the recent advancements in software engineering with language models, covering 70+ models, 40+ evaluation tasks, 180+ datasets, and 900 related works. Unlike previous works, we integrate software engineering (SE) with natural language processing (NLP) by discussing the perspectives of both sides: SE applies language models for development automation, while NLP adopts SE tasks for language model evaluation. We break down code processing models into general language models represented by the GPT family and specialized models that are specifically pretrained on code, often with tailored objectives. We discuss the relations and differences between these models, and highlight the historical transition of code modeling from statistical models and RNNs to pretrained Transformers and LLMs, which is exactly the same course that had been taken by NLP. We also go beyond programming and review LLMs’ application in other software engineering activities including requirement engineering, testing, deployment, and operations in an endeavor to provide a global view of NLP in SE, and identify key challenges and potential future directions in this domain. We keep the survey open and updated on GitHub at https://github.com/codefuse-ai/Awesome-Code-LLM. © 2025 Elsevier B.V., All rights reserved.</t>
  </si>
  <si>
    <t>P140</t>
  </si>
  <si>
    <t>H., Du, Haoze; P., Rashid, Parvez; Q., Jia, Qinjin; E.F., Gehringer, Edward F.</t>
  </si>
  <si>
    <t>Interactive Rubric Generator for Instructor's Assessment Using Prompt Engineering and Large Language Models</t>
  </si>
  <si>
    <t>10.1109/FIE61694.2024.10893448</t>
  </si>
  <si>
    <t>This research paper describes an interactive system using large language models and prompt engineering to generate rubrics. Rubrics have long been employed to ensure a grading system that is both equitable and consistent. In practice, generating rubrics could be challenging for instructors for many reasons (e.g., a tight course schedule, limited resources, and varying materials for different projects in the same course), which urges the need to generate the rubric automatically. To the best of our knowledge, little research has been performed on generating rubrics. In this work, we present a novel system based on Large Language Models (LLMs) and Prompt Engineering to help instructors generate rubric items interactively based on course materials, as well as assess the student's work using these rubrics to give timely feedback automatically. In this system, we applied several LLMs (e.g., GPT4, Llama, Falcon, and Hermes) to generate both rubric and feedback using this process: 1) a set of text chunks are initially generated from the textual materials (these textual materials may from various sources), then LDA (Latent Dirichlet Allocation) is applied to extract a set of keywords from the preprocessed text chunks for rubric generation; 2) a web page was designed to let the instructor choose if the keywords from the set are adequate as rubric words; 3) the rubric items are generated by LLMs from the rubric words. In our experiments, a total number of 1017 documents (including the syllabus, the course website, the requirement of projects, the students' works, and the instructors' feedback) were used to build the corpus to generate the rubric-related keywords. Three users (including one instructor and two teaching assistants) participated in generating the rubric interactively using the webpage. The results of experiments show that the interactively generated rubrics from the LLM-instructor system can achieve a level similar to manually created rubrics. We utilized different prompts to let the LLMs generate feedback for the student's work, based on the generated rubrics. Our study shows that generating automatic rubrics and feedback for student project reports is feasible, yet it also identifies significant challenges that future research needs to address. © 2025 Elsevier B.V., All rights reserved.</t>
  </si>
  <si>
    <t>P141</t>
  </si>
  <si>
    <t>S., Holt, Samuel; T., Liu, Tennison; M.D., van Schaar, Mihaela Der</t>
  </si>
  <si>
    <t>Automatically Learning Hybrid Digital Twins of Dynamical Systems</t>
  </si>
  <si>
    <t>Advances in Neural Information Processing Systems</t>
  </si>
  <si>
    <t>Digital Twins (DTs) are computational models that simulate the states and temporal dynamics of real-world systems, playing a crucial role in prediction, understanding, and decision-making across diverse domains. However, existing approaches to DTs often struggle to generalize to unseen conditions in data-scarce settings, a crucial requirement for such models. To address these limitations, our work begins by establishing the essential desiderata for effective DTs. Hybrid Digital Twins (HDTwins) represent a promising approach to address these requirements, modeling systems using a composition of both mechanistic and neural components. This hybrid architecture simultaneously leverages (partial) domain knowledge and neural network expressiveness to enhance generalization, with its modular design facilitating improved evolvability. While existing hybrid models rely on expert-specified architectures with only parameters optimized on data, automatically specifying and optimizing HDTwins remains intractable due to the complex search space and the need for flexible integration of domain priors. To overcome this complexity, we propose an evolutionary algorithm (HDTwinGen) that employs Large Language Models (LLMs) to autonomously propose, evaluate, and optimize HDTwins.2 Specifically, LLMs iteratively generate novel model specifications, while offline tools are employed to optimize emitted parameters. Correspondingly, proposed models are evaluated and evolved based on targeted feedback, enabling the discovery of increasingly effective hybrid models. Our empirical results reveal that HDTwinGen produces generalizable, sample-efficient, and evolvable models, significantly advancing DTs' efficacy in real-world applications. © 2025 Elsevier B.V., All rights reserved.</t>
  </si>
  <si>
    <t>P142</t>
  </si>
  <si>
    <t>A., Tikayat Ray, Archana; B.F., Cole, Bjorn F.; O.J., Pinon-Fischer, Olivia J.; A.P., Bhat, Anirudh Prabhakara; R.T., White, Ryan T.; D.N., Mavris, Dimitri N.</t>
  </si>
  <si>
    <t>Agile Methodology for the Standardization of Engineering Requirements Using Large Language Models</t>
  </si>
  <si>
    <t>10.3390/systems11070352</t>
  </si>
  <si>
    <t>The increased complexity of modern systems is calling for an integrated and comprehensive approach to system design and development and, in particular, a shift toward Model-Based Systems Engineering (MBSE) approaches for system design. The requirements that serve as the foundation for these intricate systems are still primarily expressed in Natural Language (NL), which can contain ambiguities and inconsistencies and suffer from a lack of structure that hinders their direct translation into models. The colossal developments in the field of Natural Language Processing (NLP), in general, and Large Language Models (LLMs), in particular, can serve as an enabler for the conversion of NL requirements into machine-readable requirements. Doing so is expected to facilitate their standardization and use in a model-based environment. This paper discusses a two-fold strategy for converting NL requirements into machine-readable requirements using language models. The first approach involves creating a requirements table by extracting information from free-form NL requirements. The second approach consists of an agile methodology that facilitates the identification of boilerplate templates for different types of requirements based on observed linguistic patterns. For this study, three different LLMs are utilized. Two of these models are fine-tuned versions of Bidirectional Encoder Representations from Transformers (BERTs), specifically, aeroBERT-NER and aeroBERT-Classifier, which are trained on annotated aerospace corpora. Another LLM, called flair/chunk-english, is utilized to identify sentence chunks present in NL requirements. All three language models are utilized together to achieve the standardization of requirements. The effectiveness of the methodologies is demonstrated through the semi-automated creation of boilerplates for requirements from Parts 23 and 25 of Title 14 Code of Federal Regulations (CFRs). © 2023 Elsevier B.V., All rights reserved.</t>
  </si>
  <si>
    <t>P143</t>
  </si>
  <si>
    <t>T., Chang, Tianyou; S., Chen, Shizhan; G., Fan, Guodong; Z., Feng, Zhiyong</t>
  </si>
  <si>
    <t>A Self-Iteration Code Generation Method Based on Large Language Models</t>
  </si>
  <si>
    <t>Proceedings of the International Conference on Parallel and Distributed Systems - ICPADS</t>
  </si>
  <si>
    <t>10.1109/ICPADS60453.2023.00049</t>
  </si>
  <si>
    <t>Although large language models (LLMs) have demonstrated impressive performance in code generation, they still face challenges when dealing with complex code generation tasks. In the software development process, humans often refine complex tasks iteratively and continuously modify and improve them. Inspired by this, we propose a self-iteration code generation framework based on large language models like ChatGPT. To realize this idea, we incorporated software development methodologies into the self-iteration framework. We introduced four roles into each cycle, including analyst, designer, developer, and tester. Each role performs different tasks during the self-iteration cycle, with analyst and designer continuously improving requirements analysis and task design based on the testing feedback provided by tester, while developer are responsible for refactoring or modifying code until it passes testing, concluding the entire self-iteration process. We conducted extensive experiments on multiple benchmarks. The experimental results indicate: (1) The code generated by the self-iteration framework achieves up to a 21.3% relative improvement in Pass@1 compared to direct code generation. (2) The self-iteration framework also exhibits strong generalization performance, enhancing code generation quality for different large language models."Failure is simply the opportunity to begin again, this time more intelligently."- Henry Ford © 2024 Elsevier B.V., All rights reserved.</t>
  </si>
  <si>
    <t>P144</t>
  </si>
  <si>
    <t>P., Minina, Polina; A., Sadovykh, Andrey; V.V., Ivanov, Vladimir Vladimirovich</t>
  </si>
  <si>
    <t>Detecting Security Requirements in GitHub Issues -Novel Dataset and SmallBERT-based model</t>
  </si>
  <si>
    <t>Proceedings of the International Conference on Cloud Computing Technology and Science, CloudCom</t>
  </si>
  <si>
    <t>10.1109/CloudCom59040.2023.00058</t>
  </si>
  <si>
    <t>Cloud application security initiates with the analysis of security requirements in DevOps. This involves gathering, managing, and tracking requirements within integrated issue-tracking systems found in repositories like GitHub. DevOps offers advantages in cloud app development, such as accelerated deployment, improved collaboration, and enhanced reliability. In DevOps, while many security verification tools are automated, security requirements analysis often relies on manual procedures. User feedback plays a pivotal role in shaping cloud application requirements, and the industry actively seeks automation solutions to expedite development. Prior research has demonstrated the limited performance of conventional NLP models trained on established datasets, such as PROMISE, when employed in the context of GitHub Issues. Recent studies have explored the integration of deep learning, particularly leveraging modern large language models and transfer learning architectures, to address requirements engineering challenges. However, a significant issue persists - the transferability of these models. While these models excel when applied to datasets similar to those they were trained on, their performance often drastically falls when dealing with external domains.In our paper, we introduce an automated method for classifying requirements within issue trackers. This method utilizes a novel dataset comprising 12,000 security and non-security issues collected from open GitHub repositories. We employed a SmallBERT-based model for training and conducted a series of experiments. Our research reaffirms the challenge related to the transferability of NLP models. Simultaneously, our model yields highly promising results when applied to GitHub Issues, even in challenging scenarios involving issues from projects that were not part of the training dataset and structured requirements texts from the PROMISE dataset. In summary, our approach significantly contributes to enhancing DevOps practices within cloud applications by automating security requirements analysis. © 2025 Elsevier B.V., All rights reserved.</t>
  </si>
  <si>
    <t>P145</t>
  </si>
  <si>
    <t>J.J., Norheim, Johannes J.; O.L., de Weck, Olivier Ladislas</t>
  </si>
  <si>
    <t>Large Language Model Applications to Space Systems Engineering</t>
  </si>
  <si>
    <t>Proceedings of the International Astronautical Congress, IAC</t>
  </si>
  <si>
    <t>Recent developments in large language models (LLM) have made them the topic of much media coverage and made the technology accessible to the general audience, including space systems engineers. Past research has explored the application of natural language processing to space systems, notably engineering document analysis. Most of the research has focused on requirements engineering and analysis of mission design descriptions. Past research has also explored the concept of virtual assistants for a broader scope of applications; however, the solutions proposed often require significant setup efforts. This paper explores a broad scope of systems engineering applications with pre-trained large language models requiring minimal setup. We focus on the systems design and technical management processes in NASA's systems engineering engine. We focus on the application of the pre-trained LLM GPT4 and show atomic case studies for stakeholder expectations definition, technical requirements definition, logical decomposition, design solution definition, and technical data management. We conduct a qualitative analysis of the performance of the output generated by the LLM. Our main findings are that the LLM produces meaningful output but also produces additional information that might be irrelevant or not necessary for the task. We also did not observe any hallucinations. One major result we observe is the ease for the LLM to generate system models based on only a few examples from the modeling language. These results encourage further research at a larger scale. We remark on the need for a benchmarking dataset, based on input from experts, to test the validity of this technology before an industrial-scale application of LLMs to assist with systems engineering. © 2024 Elsevier B.V., All rights reserved.</t>
  </si>
  <si>
    <t>P146</t>
  </si>
  <si>
    <t>PoEM and EDEWC - Companion 2023 - Companion Proceedings of the 16th IFIP WG 8.1 Working Conference on the Practice of Enterprise Modeling and the 13th Enterprise Design and Engineering Working Conference: BES, DTE, FACETE, Tools and Demos, Forum, EDEN Doctoral Consortium, co-located with PoEM 2023</t>
  </si>
  <si>
    <t>The proceedings contain 29 papers. The topics discussed include: a case study on teaching decentralized autonomous organizations in a business school; development of a patient-centric eHealth data exchange using distributed ledger technology; potentials of decentralized autonomous organizations: a conceptual model to address agency conflicts in traditional corporations; enhancing process understanding through multimodal data analysis and extended reality; towards enhancing process model visualization and reducing stakeholder misunderstanding; large language models in requirements engineering for digital twins; and a systematic review of methodologies for developing digital twins: insights and recommendations for effective implementation. © 2024 Elsevier B.V., All rights reserved.</t>
  </si>
  <si>
    <t>P147</t>
  </si>
  <si>
    <t>J., Wei, Jialiang; A.L., Courbis, Anne Lise; T., Lambolais, Thomas; B., Xu, Binbin; P.L., Bernard, Pierre Louis; G., Dray, Gérard</t>
  </si>
  <si>
    <t>Zero-shot Bilingual App Reviews Mining with Large Language Models</t>
  </si>
  <si>
    <t>10.1109/ICTAI59109.2023.00135</t>
  </si>
  <si>
    <t>App reviews from app stores are crucial for improving software requirements. A large number of valuable reviews are continually being posted, describing software problems and expected features. Effectively utilizing user reviews necessitates the extraction of relevant information, as well as their subsequent summarization. Due to the substantial volume of user reviews, manual analysis is arduous. Various approaches based on natural language processing (NLP) have been proposed for automatic user review mining. However, the majority of them requires a manually crafted dataset to train their models, which limits their usage in real-world scenarios. In this work, we propose Mini-BAR, a tool that integrates large language models (LLMs) to perform zero-shot mining of user reviews in both English and French. Specifically, Mini-BAR is designed to (i) classify the user reviews, (ii) cluster similar reviews together, (iii) generate an abstractive summary for each cluster and (iv) rank the user review clusters. To evaluate the performance of Mini-BAR, we created a dataset containing 6,000 English and 6,000 French annotated user reviews and conducted extensive experiments. Preliminary results demonstrate the effectiveness and efficiency of Mini-BAR in requirement engineering by analyzing bilingual app reviews. © 2024 Elsevier B.V., All rights reserved.</t>
  </si>
  <si>
    <t>P148</t>
  </si>
  <si>
    <t>S., Arulmohan, Sathurshan; M.J., Meurs, Marie Jean; S., Mosser, Sébastien</t>
  </si>
  <si>
    <t>Extracting Domain Models from Textual Requirements in the Era of Large Language Models</t>
  </si>
  <si>
    <t>10.1109/MODELS-C59198.2023.00096</t>
  </si>
  <si>
    <t>Requirements Engineering is a critical part of the software lifecycle, describing what a given piece of software will do (functional) and how it will do it (non-functional). Requirements documents are often textual, and it is up to software engineers to extract the relevant domain models from the text, which is an error-prone and time-consuming task. Considering the recent attention gained by Large Language Models (LLMs), we explored how they could support this task. This paper investigates how such models can be used to extract domain models from agile product backlogs and compare them to (i) a state-of-practice tool as well as (ii) a dedicated Natural Language Processing (NLP) approach, on top of a reference dataset of 22 products and 1, 679 user stories. Based on these results, this paper is a first step towards using LLMs and/or tailored NLP to support automated requirements engineering thanks to model extraction using artificial intelligence. © 2024 Elsevier B.V., All rights reserved.</t>
  </si>
  <si>
    <t>P149</t>
  </si>
  <si>
    <t>Proceedings - 31st IEEE International Requirements Engineering Conference Workshops, REW 2023</t>
  </si>
  <si>
    <t>The proceedings contain 83 papers. The topics discussed include: a multimedia approach to problem descriptions for fine-grained detail characterization; prompts matter: insights and strategies for prompt engineering in automated software traceability; harnessing cognitive and psychological theories for re: navigating emotions in the ocean of requirements elicitation; engineering emotional requirements for interactive digital narratives; the benefits of agent-oriented goal model in developing data protection application for lecturers; exploring the relationship between personality traits and user feedback; investigating social aspects in software development teams — a research preview; using motivational models to promote emotional goals among software engineering students; requirements for designing kind spaces; generating requirements elicitation interview scripts with large language models; and automated identification of deontic modalities in software engineering contracts: a domain adaptation-based generative approach. © 2023 Elsevier B.V., All rights reserved.</t>
  </si>
  <si>
    <t>P150</t>
  </si>
  <si>
    <t>V., Bertram, Vincent; H., Kausch, Hendrik; E., Kusmenko, Evgeny; H., Nqiri, Haron; B., Rumpe, Bernhard; C., Venhoff, Constantin</t>
  </si>
  <si>
    <t>Leveraging Natural Language Processing for a Consistency Checking Toolchain of Automotive Requirements</t>
  </si>
  <si>
    <t>10.1109/RE57278.2023.00029</t>
  </si>
  <si>
    <t>In the automotive industry, specifications often consist of a large number of textual requirements. These requirements are linguistically ambiguous and written in informal language. Utilizing Structured English for requirements eliminates ambiguity, improves data quality, and supports further automated processing while maintaining readability. The recent development of large language models enables a fully automated translation approach using few-shot learning. To deal with the limited context size of large language models, an improved algorithm, OptKATE, is presented to find an ideal set of requirements for few-shot learning. Structured English can be used as a basis for further formalization. This capability is key in creating an interface between natural language processing and verification, in our case, consistency analysis using the Z3 SMT solver. We implemented a grammar for translating Structured English into TCTL using the MontiCore workbench. Furthermore, since SMT-based methods currently rely on manual precondition satisfaction and do not tackle conflicting preconditions automatically, we propose a scenario generation algorithm that generates potential scenarios using the specification and checks the requirements against them. Through this approach, we can better identify and resolve conflicting preconditions, ultimately improving the consistency of requirements. Our toolchain is evaluated using an automotive requirements dataset provided by former Daimler AG. © 2023 Elsevier B.V., All rights reserved.</t>
  </si>
  <si>
    <t>P151</t>
  </si>
  <si>
    <t>M., Cosler, Matthias; C., Hahn, Christopher; D., Mendoza, Daniel; F., Schmitt, Frederik; C., Trippel, Caroline</t>
  </si>
  <si>
    <t>nl2spec: Interactively Translating Unstructured Natural Language to Temporal Logics with Large Language Models</t>
  </si>
  <si>
    <t>10.1007/978-3-031-37703-7_18</t>
  </si>
  <si>
    <t>A rigorous formalization of desired system requirements is indispensable when performing any verification task. This often limits the application of verification techniques, as writing formal specifications is an error-prone and time-consuming manual task. To facilitate this, we present nl2spec, a framework for applying Large Language Models (LLMs) to derive formal specifications (in temporal logics) from unstructured natural language. In particular, we introduce a new methodology to detect and resolve the inherent ambiguity of system requirements in natural language: we utilize LLMs to map subformulas of the formalization back to the corresponding natural language fragments of the input. Users iteratively add, delete, and edit these sub-translations to amend erroneous formalizations, which is easier than manually redrafting the entire formalization. The framework is agnostic to specific application domains and can be extended to similar specification languages and new neural models. We perform a user study to obtain a challenging dataset, which we use to run experiments on the quality of translations. We provide an open-source implementation, including a web-based frontend. © 2023 Elsevier B.V., All rights reserved.</t>
  </si>
  <si>
    <t>P152</t>
  </si>
  <si>
    <t>C., Treude, Christoph; H., Hata, Hideaki</t>
  </si>
  <si>
    <t>She Elicits Requirements and He Tests: Software Engineering Gender Bias in Large Language Models</t>
  </si>
  <si>
    <t>10.1109/MSR59073.2023.00088</t>
  </si>
  <si>
    <t>Implicit gender bias in software development is a well-documented issue, such as the association of technical roles with men. To address this bias, it is important to understand it in more detail. This study uses data mining techniques to investigate the extent to which 56 tasks related to software development, such as assigning GitHub issues and testing, are affected by implicit gender bias embedded in large language models. We systematically translated each task from English into a genderless language and back, and investigated the pronouns associated with each task. Based on translating each task 100 times in different permutations, we identify a significant disparity in the gendered pronoun associations with different tasks. Specifically, requirements elicitation was associated with the pronoun 'he' in only 6% of cases, while testing was associated with 'he' in 100% of cases. Additionally, tasks related to helping others had a 91% association with 'he' while the same association for tasks related to asking coworkers was only 52%. These findings reveal a clear pattern of gender bias related to software development tasks and have important implications for addressing this issue both in the training of large language models and in broader society. © 2023 Elsevier B.V., All rights reserved.</t>
  </si>
  <si>
    <t>P153</t>
  </si>
  <si>
    <t>F., Cruciani, Federico; S.J., Moore, Samuel J.; C.D., Nugent, Chris D.</t>
  </si>
  <si>
    <t>Comparing general purpose pre-trained Word and Sentence embeddings for Requirements Classification</t>
  </si>
  <si>
    <t>The recent evolution of NLP has enriched the set of DL-based approaches to include a number of general-purpose Large Language Models (LLMs). Whereas new models have been proven useful for generic text handling, their applicability to domain-specific NLP tasks still remains doubtful, particularly because of the limited amount of dataset available in certain domains, such as Requirements Engineering. In this study, different pre-trained embeddings were tested in three requirements classification tasks, in search of a tradeoff between accuracy and computational complexity. The best F1-score results were obtained with BERT (90.36% and 84.23%), with DistilBERT identified as optimal tradeoff (90.28% and 82.61%). © 2023 Elsevier B.V., All rights reserved.</t>
  </si>
  <si>
    <t>P154</t>
  </si>
  <si>
    <t>S., Bashir, Sarmad; M., Abbas, Muhammad; M., Saadatmand, Mehrdad; E.P., Enoiu, Eduard Paul; M., Bohlin, Markus; P., Lindberg, Pernilla</t>
  </si>
  <si>
    <t>Requirement or Not, That is the Question: A Case from the Railway Industry</t>
  </si>
  <si>
    <t>10.1007/978-3-031-29786-1_8</t>
  </si>
  <si>
    <t>[Context and Motivation] Requirements in tender documents are often mixed with other supporting information. Identifying requirements in large tender documents could aid the bidding process and help estimate the risk associated with the project. [Question/problem] Manual identification of requirements in large documents is a resource-intensive activity that is prone to human error and limits scalability. This study compares various state-of-the-art approaches for requirements identification in an industrial context. For generalizability, we also present an evaluation on a real-world public dataset. [Principal ideas/results] We formulate the requirement identification problem as a binary text classification problem. Various state-of-the-art classifiers based on traditional machine learning, deep learning, and few-shot learning are evaluated for requirements identification based on accuracy, precision, recall, and F1 score. Results from the evaluation show that the transformer-based BERT classifier performs the best, with an average F1 score of 0.82 and 0.87 on industrial and public datasets, respectively. Our results also confirm that few-shot classifiers can achieve comparable results with an average F1 score of 0.76 on significantly lower samples, i.e., only 20% of the data. [Contribution] There is little empirical evidence on the use of large language models and few-shots classifiers for requirements identification. This paper fills this gap by presenting an industrial empirical evaluation of the state-of-the-art approaches for requirements identification in large tender documents. We also provide a running tool and a replication package for further experimentation to support future research in this area. © 2023 Elsevier B.V., All rights reserved.</t>
  </si>
  <si>
    <t>Utilitza una extensio de promise que no trobo al paper referenciat</t>
  </si>
  <si>
    <t>Criteria</t>
  </si>
  <si>
    <t>Description</t>
  </si>
  <si>
    <t>IC1</t>
  </si>
  <si>
    <t>is a primary study using LLMs for RE tasks</t>
  </si>
  <si>
    <t>IC2</t>
  </si>
  <si>
    <t>uses, releases or refers to a (set of) dataset(s) related to the task</t>
  </si>
  <si>
    <t>EC1</t>
  </si>
  <si>
    <t>is not written in English</t>
  </si>
  <si>
    <t>EC2</t>
  </si>
  <si>
    <t>is not publicly available</t>
  </si>
  <si>
    <t>EC3</t>
  </si>
  <si>
    <t>uses or refers to a (set of) dataset(s) which is/are not publicly available</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</si>
</sst>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Font="1"/>
    <xf borderId="0" fillId="0" fontId="2" numFmtId="0" xfId="0" applyAlignment="1" applyFont="1">
      <alignment readingOrder="0"/>
    </xf>
    <xf borderId="0" fillId="0" fontId="2" numFmtId="0" xfId="0" applyAlignment="1" applyFont="1">
      <alignment readingOrder="0" shrinkToFit="0" wrapText="1"/>
    </xf>
    <xf borderId="0" fillId="0" fontId="2" numFmtId="0" xfId="0" applyAlignment="1" applyFont="1">
      <alignment shrinkToFit="0" wrapText="1"/>
    </xf>
    <xf borderId="0" fillId="0" fontId="2" numFmtId="0" xfId="0" applyFont="1"/>
    <xf borderId="0" fillId="0" fontId="2" numFmtId="0" xfId="0" applyAlignment="1" applyFont="1">
      <alignment readingOrder="0"/>
    </xf>
    <xf borderId="0" fillId="0" fontId="3" numFmtId="0" xfId="0" applyAlignment="1" applyFont="1">
      <alignment readingOrder="0" shrinkToFit="0" wrapText="1"/>
    </xf>
    <xf borderId="0" fillId="0" fontId="1" numFmtId="0" xfId="0" applyAlignment="1" applyFont="1">
      <alignment readingOrder="0" shrinkToFit="0" wrapText="0"/>
    </xf>
    <xf borderId="0" fillId="0" fontId="2" numFmtId="0" xfId="0" applyAlignment="1" applyFont="1">
      <alignment shrinkToFit="0" wrapText="0"/>
    </xf>
  </cellXfs>
  <cellStyles count="1">
    <cellStyle xfId="0" name="Normal" builtinId="0"/>
  </cellStyles>
  <dxfs count="1">
    <dxf>
      <font/>
      <fill>
        <patternFill patternType="solid">
          <fgColor rgb="FFEFEFEF"/>
          <bgColor rgb="FFEFEFE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JoMingyu/google-play-scraper."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9.0" ySplit="1.0" topLeftCell="J2" activePane="bottomRight" state="frozen"/>
      <selection activeCell="J1" sqref="J1" pane="topRight"/>
      <selection activeCell="A2" sqref="A2" pane="bottomLeft"/>
      <selection activeCell="J2" sqref="J2" pane="bottomRight"/>
    </sheetView>
  </sheetViews>
  <sheetFormatPr customHeight="1" defaultColWidth="12.63" defaultRowHeight="15.75"/>
  <cols>
    <col customWidth="1" min="1" max="1" width="5.75"/>
    <col customWidth="1" min="2" max="2" width="10.38"/>
    <col customWidth="1" min="3" max="3" width="19.88"/>
    <col customWidth="1" hidden="1" min="4" max="4" width="5.5"/>
    <col hidden="1" min="5" max="5" width="12.63"/>
    <col customWidth="1" hidden="1" min="6" max="6" width="5.13"/>
    <col customWidth="1" hidden="1" min="7" max="7" width="5.88"/>
    <col customWidth="1" min="8" max="8" width="98.0"/>
    <col customWidth="1" min="9" max="9" width="12.25"/>
    <col customWidth="1" min="10" max="10" width="6.5"/>
    <col customWidth="1" min="11" max="15" width="12.0"/>
    <col customWidth="1" min="16" max="16" width="26.25"/>
  </cols>
  <sheetData>
    <row r="1">
      <c r="A1" s="1" t="s">
        <v>0</v>
      </c>
      <c r="B1" s="1" t="s">
        <v>1</v>
      </c>
      <c r="C1" s="2" t="s">
        <v>2</v>
      </c>
      <c r="D1" s="2" t="s">
        <v>3</v>
      </c>
      <c r="E1" s="2" t="s">
        <v>4</v>
      </c>
      <c r="F1" s="2" t="s">
        <v>5</v>
      </c>
      <c r="G1" s="2" t="s">
        <v>6</v>
      </c>
      <c r="H1" s="2" t="s">
        <v>7</v>
      </c>
      <c r="I1" s="1" t="s">
        <v>8</v>
      </c>
      <c r="J1" s="1" t="s">
        <v>9</v>
      </c>
      <c r="K1" s="1" t="s">
        <v>10</v>
      </c>
      <c r="L1" s="1" t="s">
        <v>11</v>
      </c>
      <c r="M1" s="1" t="s">
        <v>12</v>
      </c>
      <c r="N1" s="1" t="s">
        <v>13</v>
      </c>
      <c r="O1" s="1" t="s">
        <v>14</v>
      </c>
      <c r="P1" s="1" t="s">
        <v>15</v>
      </c>
      <c r="Q1" s="3"/>
      <c r="R1" s="3"/>
    </row>
    <row r="2">
      <c r="A2" s="4" t="s">
        <v>16</v>
      </c>
      <c r="C2" s="5" t="s">
        <v>17</v>
      </c>
      <c r="D2" s="5">
        <v>2026.0</v>
      </c>
      <c r="E2" s="5" t="s">
        <v>18</v>
      </c>
      <c r="F2" s="5">
        <v>0.0</v>
      </c>
      <c r="G2" s="6"/>
      <c r="H2" s="5" t="s">
        <v>19</v>
      </c>
      <c r="I2" s="4" t="s">
        <v>20</v>
      </c>
      <c r="J2" s="4" t="b">
        <v>1</v>
      </c>
      <c r="K2" s="4" t="b">
        <v>0</v>
      </c>
      <c r="L2" s="4" t="b">
        <v>0</v>
      </c>
      <c r="M2" s="7" t="b">
        <v>0</v>
      </c>
      <c r="N2" s="7" t="b">
        <v>0</v>
      </c>
      <c r="O2" s="7" t="b">
        <v>0</v>
      </c>
    </row>
    <row r="3">
      <c r="A3" s="4" t="s">
        <v>21</v>
      </c>
      <c r="B3" s="4" t="s">
        <v>22</v>
      </c>
      <c r="C3" s="5" t="s">
        <v>23</v>
      </c>
      <c r="D3" s="5">
        <v>2026.0</v>
      </c>
      <c r="E3" s="5" t="s">
        <v>18</v>
      </c>
      <c r="F3" s="5">
        <v>0.0</v>
      </c>
      <c r="G3" s="5" t="s">
        <v>24</v>
      </c>
      <c r="H3" s="5" t="s">
        <v>25</v>
      </c>
      <c r="I3" s="4" t="s">
        <v>20</v>
      </c>
      <c r="J3" s="4" t="b">
        <v>1</v>
      </c>
      <c r="K3" s="4" t="b">
        <v>1</v>
      </c>
      <c r="L3" s="4" t="b">
        <v>1</v>
      </c>
      <c r="M3" s="7" t="b">
        <v>0</v>
      </c>
      <c r="N3" s="4" t="b">
        <v>1</v>
      </c>
      <c r="O3" s="7" t="b">
        <v>0</v>
      </c>
      <c r="P3" s="4" t="s">
        <v>26</v>
      </c>
    </row>
    <row r="4">
      <c r="A4" s="4" t="s">
        <v>27</v>
      </c>
      <c r="B4" s="4" t="s">
        <v>28</v>
      </c>
      <c r="C4" s="5" t="s">
        <v>29</v>
      </c>
      <c r="D4" s="5">
        <v>2025.0</v>
      </c>
      <c r="E4" s="5" t="s">
        <v>30</v>
      </c>
      <c r="F4" s="5">
        <v>0.0</v>
      </c>
      <c r="G4" s="5" t="s">
        <v>31</v>
      </c>
      <c r="H4" s="5" t="s">
        <v>32</v>
      </c>
      <c r="I4" s="4" t="s">
        <v>20</v>
      </c>
      <c r="J4" s="4" t="b">
        <v>1</v>
      </c>
      <c r="K4" s="4" t="b">
        <v>1</v>
      </c>
      <c r="L4" s="4" t="b">
        <v>1</v>
      </c>
      <c r="M4" s="7" t="b">
        <v>0</v>
      </c>
      <c r="N4" s="7" t="b">
        <v>0</v>
      </c>
      <c r="O4" s="7" t="b">
        <v>0</v>
      </c>
      <c r="P4" s="8"/>
    </row>
    <row r="5">
      <c r="A5" s="4" t="s">
        <v>33</v>
      </c>
      <c r="B5" s="4" t="s">
        <v>34</v>
      </c>
      <c r="C5" s="5" t="s">
        <v>35</v>
      </c>
      <c r="D5" s="5">
        <v>2025.0</v>
      </c>
      <c r="E5" s="5" t="s">
        <v>30</v>
      </c>
      <c r="F5" s="5">
        <v>0.0</v>
      </c>
      <c r="G5" s="5" t="s">
        <v>36</v>
      </c>
      <c r="H5" s="5" t="s">
        <v>37</v>
      </c>
      <c r="I5" s="4" t="s">
        <v>20</v>
      </c>
      <c r="J5" s="4" t="b">
        <v>1</v>
      </c>
      <c r="K5" s="4" t="b">
        <v>0</v>
      </c>
      <c r="L5" s="4" t="b">
        <v>1</v>
      </c>
      <c r="M5" s="7" t="b">
        <v>0</v>
      </c>
      <c r="N5" s="7" t="b">
        <v>0</v>
      </c>
      <c r="O5" s="7" t="b">
        <v>0</v>
      </c>
    </row>
    <row r="6">
      <c r="A6" s="4" t="s">
        <v>38</v>
      </c>
      <c r="B6" s="4" t="s">
        <v>39</v>
      </c>
      <c r="C6" s="5" t="s">
        <v>40</v>
      </c>
      <c r="D6" s="5">
        <v>2025.0</v>
      </c>
      <c r="E6" s="5" t="s">
        <v>41</v>
      </c>
      <c r="F6" s="5">
        <v>0.0</v>
      </c>
      <c r="G6" s="5" t="s">
        <v>42</v>
      </c>
      <c r="H6" s="5" t="s">
        <v>43</v>
      </c>
      <c r="I6" s="4" t="s">
        <v>20</v>
      </c>
      <c r="J6" s="4" t="b">
        <v>1</v>
      </c>
      <c r="K6" s="4" t="b">
        <v>1</v>
      </c>
      <c r="L6" s="4" t="b">
        <v>1</v>
      </c>
      <c r="M6" s="7" t="b">
        <v>0</v>
      </c>
      <c r="N6" s="7" t="b">
        <v>0</v>
      </c>
      <c r="O6" s="7" t="b">
        <v>0</v>
      </c>
    </row>
    <row r="7">
      <c r="A7" s="4" t="s">
        <v>44</v>
      </c>
      <c r="B7" s="4" t="s">
        <v>45</v>
      </c>
      <c r="C7" s="5" t="s">
        <v>46</v>
      </c>
      <c r="D7" s="5">
        <v>2025.0</v>
      </c>
      <c r="E7" s="5" t="s">
        <v>47</v>
      </c>
      <c r="F7" s="5">
        <v>1.0</v>
      </c>
      <c r="G7" s="5" t="s">
        <v>48</v>
      </c>
      <c r="H7" s="5" t="s">
        <v>49</v>
      </c>
      <c r="I7" s="4" t="s">
        <v>20</v>
      </c>
      <c r="J7" s="4" t="b">
        <v>1</v>
      </c>
      <c r="K7" s="7" t="b">
        <v>0</v>
      </c>
      <c r="L7" s="4" t="b">
        <v>1</v>
      </c>
      <c r="M7" s="7" t="b">
        <v>0</v>
      </c>
      <c r="N7" s="7" t="b">
        <v>0</v>
      </c>
      <c r="O7" s="7" t="b">
        <v>0</v>
      </c>
      <c r="P7" s="4" t="s">
        <v>50</v>
      </c>
    </row>
    <row r="8">
      <c r="A8" s="4" t="s">
        <v>51</v>
      </c>
      <c r="B8" s="4" t="s">
        <v>52</v>
      </c>
      <c r="C8" s="5" t="s">
        <v>53</v>
      </c>
      <c r="D8" s="5">
        <v>2025.0</v>
      </c>
      <c r="E8" s="5" t="s">
        <v>54</v>
      </c>
      <c r="F8" s="5">
        <v>2.0</v>
      </c>
      <c r="G8" s="5" t="s">
        <v>55</v>
      </c>
      <c r="H8" s="5" t="s">
        <v>56</v>
      </c>
      <c r="I8" s="4" t="s">
        <v>20</v>
      </c>
      <c r="J8" s="4" t="b">
        <v>1</v>
      </c>
      <c r="K8" s="7" t="b">
        <v>0</v>
      </c>
      <c r="L8" s="4" t="b">
        <v>1</v>
      </c>
      <c r="M8" s="7" t="b">
        <v>0</v>
      </c>
      <c r="N8" s="7" t="b">
        <v>0</v>
      </c>
      <c r="O8" s="7" t="b">
        <v>0</v>
      </c>
      <c r="P8" s="4" t="s">
        <v>57</v>
      </c>
    </row>
    <row r="9">
      <c r="A9" s="4" t="s">
        <v>58</v>
      </c>
      <c r="B9" s="4" t="s">
        <v>59</v>
      </c>
      <c r="C9" s="5" t="s">
        <v>60</v>
      </c>
      <c r="D9" s="5">
        <v>2025.0</v>
      </c>
      <c r="E9" s="5" t="s">
        <v>61</v>
      </c>
      <c r="F9" s="5">
        <v>1.0</v>
      </c>
      <c r="G9" s="5" t="s">
        <v>62</v>
      </c>
      <c r="H9" s="5" t="s">
        <v>63</v>
      </c>
      <c r="I9" s="4" t="s">
        <v>20</v>
      </c>
      <c r="J9" s="4" t="b">
        <v>1</v>
      </c>
      <c r="K9" s="7" t="b">
        <v>0</v>
      </c>
      <c r="L9" s="7" t="b">
        <v>0</v>
      </c>
      <c r="M9" s="7" t="b">
        <v>0</v>
      </c>
      <c r="N9" s="7" t="b">
        <v>0</v>
      </c>
      <c r="O9" s="7" t="b">
        <v>0</v>
      </c>
      <c r="P9" s="4" t="s">
        <v>64</v>
      </c>
    </row>
    <row r="10">
      <c r="A10" s="4" t="s">
        <v>65</v>
      </c>
      <c r="B10" s="4" t="s">
        <v>66</v>
      </c>
      <c r="C10" s="5" t="s">
        <v>67</v>
      </c>
      <c r="D10" s="5">
        <v>2025.0</v>
      </c>
      <c r="E10" s="5" t="s">
        <v>68</v>
      </c>
      <c r="F10" s="5">
        <v>0.0</v>
      </c>
      <c r="G10" s="5" t="s">
        <v>69</v>
      </c>
      <c r="H10" s="5" t="s">
        <v>70</v>
      </c>
      <c r="I10" s="4" t="s">
        <v>20</v>
      </c>
      <c r="J10" s="4" t="b">
        <v>1</v>
      </c>
      <c r="K10" s="4" t="b">
        <v>1</v>
      </c>
      <c r="L10" s="4" t="b">
        <v>1</v>
      </c>
      <c r="M10" s="7" t="b">
        <v>0</v>
      </c>
      <c r="N10" s="7" t="b">
        <v>0</v>
      </c>
      <c r="O10" s="7" t="b">
        <v>0</v>
      </c>
    </row>
    <row r="11">
      <c r="A11" s="4" t="s">
        <v>71</v>
      </c>
      <c r="B11" s="4" t="s">
        <v>45</v>
      </c>
      <c r="C11" s="5" t="s">
        <v>72</v>
      </c>
      <c r="D11" s="5">
        <v>2025.0</v>
      </c>
      <c r="E11" s="5" t="s">
        <v>73</v>
      </c>
      <c r="F11" s="5">
        <v>0.0</v>
      </c>
      <c r="G11" s="5" t="s">
        <v>74</v>
      </c>
      <c r="H11" s="5" t="s">
        <v>75</v>
      </c>
      <c r="I11" s="4" t="s">
        <v>20</v>
      </c>
      <c r="J11" s="4" t="b">
        <v>1</v>
      </c>
      <c r="K11" s="7" t="b">
        <v>0</v>
      </c>
      <c r="L11" s="4" t="b">
        <v>1</v>
      </c>
      <c r="M11" s="7" t="b">
        <v>0</v>
      </c>
      <c r="N11" s="7" t="b">
        <v>0</v>
      </c>
      <c r="O11" s="7" t="b">
        <v>0</v>
      </c>
      <c r="P11" s="4" t="s">
        <v>76</v>
      </c>
    </row>
    <row r="12">
      <c r="A12" s="4" t="s">
        <v>77</v>
      </c>
      <c r="B12" s="4" t="s">
        <v>78</v>
      </c>
      <c r="C12" s="5" t="s">
        <v>79</v>
      </c>
      <c r="D12" s="5">
        <v>2025.0</v>
      </c>
      <c r="E12" s="5" t="s">
        <v>80</v>
      </c>
      <c r="F12" s="5">
        <v>0.0</v>
      </c>
      <c r="G12" s="5" t="s">
        <v>81</v>
      </c>
      <c r="H12" s="5" t="s">
        <v>82</v>
      </c>
      <c r="I12" s="4" t="s">
        <v>20</v>
      </c>
      <c r="J12" s="4" t="b">
        <v>1</v>
      </c>
      <c r="K12" s="4" t="b">
        <v>1</v>
      </c>
      <c r="L12" s="4" t="b">
        <v>1</v>
      </c>
      <c r="M12" s="7" t="b">
        <v>0</v>
      </c>
      <c r="N12" s="7" t="b">
        <v>0</v>
      </c>
      <c r="O12" s="4" t="b">
        <v>1</v>
      </c>
    </row>
    <row r="13">
      <c r="A13" s="4" t="s">
        <v>83</v>
      </c>
      <c r="B13" s="4" t="s">
        <v>84</v>
      </c>
      <c r="C13" s="5" t="s">
        <v>85</v>
      </c>
      <c r="D13" s="5">
        <v>2025.0</v>
      </c>
      <c r="E13" s="5" t="s">
        <v>86</v>
      </c>
      <c r="F13" s="5">
        <v>0.0</v>
      </c>
      <c r="G13" s="5" t="s">
        <v>87</v>
      </c>
      <c r="H13" s="5" t="s">
        <v>88</v>
      </c>
      <c r="I13" s="4" t="s">
        <v>20</v>
      </c>
      <c r="J13" s="4" t="b">
        <v>1</v>
      </c>
      <c r="K13" s="7" t="b">
        <v>0</v>
      </c>
      <c r="L13" s="7" t="b">
        <v>0</v>
      </c>
      <c r="M13" s="7" t="b">
        <v>0</v>
      </c>
      <c r="N13" s="7" t="b">
        <v>0</v>
      </c>
      <c r="O13" s="7" t="b">
        <v>0</v>
      </c>
      <c r="P13" s="4" t="s">
        <v>89</v>
      </c>
    </row>
    <row r="14">
      <c r="A14" s="4" t="s">
        <v>90</v>
      </c>
      <c r="B14" s="4" t="s">
        <v>91</v>
      </c>
      <c r="C14" s="5" t="s">
        <v>92</v>
      </c>
      <c r="D14" s="5">
        <v>2025.0</v>
      </c>
      <c r="E14" s="5" t="s">
        <v>93</v>
      </c>
      <c r="F14" s="5">
        <v>0.0</v>
      </c>
      <c r="G14" s="5" t="s">
        <v>94</v>
      </c>
      <c r="H14" s="5" t="s">
        <v>95</v>
      </c>
      <c r="I14" s="4" t="s">
        <v>20</v>
      </c>
      <c r="J14" s="4" t="b">
        <v>1</v>
      </c>
      <c r="K14" s="4" t="b">
        <v>1</v>
      </c>
      <c r="L14" s="4" t="b">
        <v>1</v>
      </c>
      <c r="M14" s="7" t="b">
        <v>0</v>
      </c>
      <c r="N14" s="7" t="b">
        <v>0</v>
      </c>
      <c r="O14" s="7" t="b">
        <v>0</v>
      </c>
    </row>
    <row r="15">
      <c r="A15" s="4" t="s">
        <v>96</v>
      </c>
      <c r="B15" s="4" t="s">
        <v>97</v>
      </c>
      <c r="C15" s="5" t="s">
        <v>98</v>
      </c>
      <c r="D15" s="5">
        <v>2025.0</v>
      </c>
      <c r="E15" s="6"/>
      <c r="F15" s="5">
        <v>0.0</v>
      </c>
      <c r="G15" s="5" t="s">
        <v>99</v>
      </c>
      <c r="H15" s="5" t="s">
        <v>100</v>
      </c>
      <c r="I15" s="4" t="s">
        <v>20</v>
      </c>
      <c r="J15" s="4" t="b">
        <v>1</v>
      </c>
      <c r="K15" s="4" t="b">
        <v>1</v>
      </c>
      <c r="L15" s="4" t="b">
        <v>1</v>
      </c>
      <c r="M15" s="7" t="b">
        <v>0</v>
      </c>
      <c r="N15" s="7" t="b">
        <v>0</v>
      </c>
      <c r="O15" s="4" t="b">
        <v>1</v>
      </c>
      <c r="P15" s="4" t="s">
        <v>101</v>
      </c>
    </row>
    <row r="16">
      <c r="A16" s="4" t="s">
        <v>102</v>
      </c>
      <c r="B16" s="4" t="s">
        <v>103</v>
      </c>
      <c r="C16" s="5" t="s">
        <v>104</v>
      </c>
      <c r="D16" s="5">
        <v>2025.0</v>
      </c>
      <c r="E16" s="5" t="s">
        <v>105</v>
      </c>
      <c r="F16" s="5">
        <v>0.0</v>
      </c>
      <c r="G16" s="5" t="s">
        <v>106</v>
      </c>
      <c r="H16" s="5" t="s">
        <v>107</v>
      </c>
      <c r="I16" s="4" t="s">
        <v>20</v>
      </c>
      <c r="J16" s="4" t="b">
        <v>1</v>
      </c>
      <c r="K16" s="7" t="b">
        <v>0</v>
      </c>
      <c r="L16" s="7" t="b">
        <v>0</v>
      </c>
      <c r="M16" s="7" t="b">
        <v>0</v>
      </c>
      <c r="N16" s="7" t="b">
        <v>0</v>
      </c>
      <c r="O16" s="7" t="b">
        <v>0</v>
      </c>
    </row>
    <row r="17">
      <c r="A17" s="4" t="s">
        <v>108</v>
      </c>
      <c r="B17" s="4" t="s">
        <v>109</v>
      </c>
      <c r="C17" s="5" t="s">
        <v>110</v>
      </c>
      <c r="D17" s="5">
        <v>2025.0</v>
      </c>
      <c r="E17" s="6"/>
      <c r="F17" s="5">
        <v>3.0</v>
      </c>
      <c r="G17" s="5" t="s">
        <v>111</v>
      </c>
      <c r="H17" s="5" t="s">
        <v>112</v>
      </c>
      <c r="I17" s="4" t="s">
        <v>20</v>
      </c>
      <c r="J17" s="4" t="b">
        <v>1</v>
      </c>
      <c r="K17" s="7" t="b">
        <v>0</v>
      </c>
      <c r="L17" s="7" t="b">
        <v>0</v>
      </c>
      <c r="M17" s="7" t="b">
        <v>0</v>
      </c>
      <c r="N17" s="7" t="b">
        <v>0</v>
      </c>
      <c r="O17" s="7" t="b">
        <v>0</v>
      </c>
    </row>
    <row r="18">
      <c r="A18" s="4" t="s">
        <v>113</v>
      </c>
      <c r="B18" s="4" t="s">
        <v>114</v>
      </c>
      <c r="C18" s="5" t="s">
        <v>115</v>
      </c>
      <c r="D18" s="5">
        <v>2025.0</v>
      </c>
      <c r="E18" s="5" t="s">
        <v>30</v>
      </c>
      <c r="F18" s="5">
        <v>1.0</v>
      </c>
      <c r="G18" s="5" t="s">
        <v>116</v>
      </c>
      <c r="H18" s="5" t="s">
        <v>117</v>
      </c>
      <c r="I18" s="4" t="s">
        <v>20</v>
      </c>
      <c r="J18" s="4" t="b">
        <v>1</v>
      </c>
      <c r="K18" s="4" t="b">
        <v>1</v>
      </c>
      <c r="L18" s="4" t="b">
        <v>1</v>
      </c>
      <c r="M18" s="7" t="b">
        <v>0</v>
      </c>
      <c r="N18" s="7" t="b">
        <v>0</v>
      </c>
      <c r="O18" s="7" t="b">
        <v>0</v>
      </c>
    </row>
    <row r="19">
      <c r="A19" s="4" t="s">
        <v>118</v>
      </c>
      <c r="B19" s="4" t="s">
        <v>119</v>
      </c>
      <c r="C19" s="5" t="s">
        <v>120</v>
      </c>
      <c r="D19" s="5">
        <v>2025.0</v>
      </c>
      <c r="E19" s="5" t="s">
        <v>105</v>
      </c>
      <c r="F19" s="5">
        <v>1.0</v>
      </c>
      <c r="G19" s="5" t="s">
        <v>121</v>
      </c>
      <c r="H19" s="5" t="s">
        <v>122</v>
      </c>
      <c r="I19" s="4" t="s">
        <v>20</v>
      </c>
      <c r="J19" s="4" t="b">
        <v>1</v>
      </c>
      <c r="K19" s="4" t="b">
        <v>1</v>
      </c>
      <c r="L19" s="4" t="b">
        <v>1</v>
      </c>
      <c r="M19" s="7" t="b">
        <v>0</v>
      </c>
      <c r="N19" s="7" t="b">
        <v>0</v>
      </c>
      <c r="O19" s="7" t="b">
        <v>0</v>
      </c>
    </row>
    <row r="20">
      <c r="A20" s="4" t="s">
        <v>123</v>
      </c>
      <c r="B20" s="4" t="s">
        <v>124</v>
      </c>
      <c r="C20" s="5" t="s">
        <v>125</v>
      </c>
      <c r="D20" s="5">
        <v>2025.0</v>
      </c>
      <c r="E20" s="5" t="s">
        <v>126</v>
      </c>
      <c r="F20" s="5">
        <v>0.0</v>
      </c>
      <c r="G20" s="5" t="s">
        <v>127</v>
      </c>
      <c r="H20" s="5" t="s">
        <v>128</v>
      </c>
      <c r="I20" s="4" t="s">
        <v>20</v>
      </c>
      <c r="J20" s="4" t="b">
        <v>1</v>
      </c>
      <c r="K20" s="4" t="b">
        <v>1</v>
      </c>
      <c r="L20" s="4" t="b">
        <v>1</v>
      </c>
      <c r="M20" s="7" t="b">
        <v>0</v>
      </c>
      <c r="N20" s="7" t="b">
        <v>0</v>
      </c>
      <c r="O20" s="7" t="b">
        <v>0</v>
      </c>
    </row>
    <row r="21">
      <c r="A21" s="4" t="s">
        <v>129</v>
      </c>
      <c r="B21" s="4" t="s">
        <v>130</v>
      </c>
      <c r="C21" s="5" t="s">
        <v>131</v>
      </c>
      <c r="D21" s="5">
        <v>2025.0</v>
      </c>
      <c r="E21" s="5" t="s">
        <v>41</v>
      </c>
      <c r="F21" s="5">
        <v>4.0</v>
      </c>
      <c r="G21" s="5" t="s">
        <v>132</v>
      </c>
      <c r="H21" s="5" t="s">
        <v>133</v>
      </c>
      <c r="I21" s="4" t="s">
        <v>20</v>
      </c>
      <c r="J21" s="4" t="b">
        <v>1</v>
      </c>
      <c r="K21" s="4" t="b">
        <v>1</v>
      </c>
      <c r="L21" s="4" t="b">
        <v>1</v>
      </c>
      <c r="M21" s="7" t="b">
        <v>0</v>
      </c>
      <c r="N21" s="7" t="b">
        <v>0</v>
      </c>
      <c r="O21" s="7" t="b">
        <v>0</v>
      </c>
    </row>
    <row r="22">
      <c r="A22" s="4" t="s">
        <v>134</v>
      </c>
      <c r="B22" s="4" t="s">
        <v>135</v>
      </c>
      <c r="C22" s="5" t="s">
        <v>136</v>
      </c>
      <c r="D22" s="5">
        <v>2025.0</v>
      </c>
      <c r="E22" s="5" t="s">
        <v>137</v>
      </c>
      <c r="F22" s="5">
        <v>3.0</v>
      </c>
      <c r="G22" s="5" t="s">
        <v>138</v>
      </c>
      <c r="H22" s="5" t="s">
        <v>139</v>
      </c>
      <c r="I22" s="4" t="s">
        <v>20</v>
      </c>
      <c r="J22" s="4" t="b">
        <v>1</v>
      </c>
      <c r="K22" s="7" t="b">
        <v>0</v>
      </c>
      <c r="L22" s="4" t="b">
        <v>1</v>
      </c>
      <c r="M22" s="7" t="b">
        <v>0</v>
      </c>
      <c r="N22" s="7" t="b">
        <v>0</v>
      </c>
      <c r="O22" s="7" t="b">
        <v>0</v>
      </c>
    </row>
    <row r="23">
      <c r="A23" s="4" t="s">
        <v>140</v>
      </c>
      <c r="B23" s="4" t="s">
        <v>141</v>
      </c>
      <c r="C23" s="5" t="s">
        <v>142</v>
      </c>
      <c r="D23" s="5">
        <v>2025.0</v>
      </c>
      <c r="E23" s="5" t="s">
        <v>18</v>
      </c>
      <c r="F23" s="5">
        <v>0.0</v>
      </c>
      <c r="G23" s="5" t="s">
        <v>143</v>
      </c>
      <c r="H23" s="5" t="s">
        <v>144</v>
      </c>
      <c r="I23" s="4" t="s">
        <v>20</v>
      </c>
      <c r="J23" s="4" t="b">
        <v>1</v>
      </c>
      <c r="K23" s="7" t="b">
        <v>0</v>
      </c>
      <c r="L23" s="7" t="b">
        <v>0</v>
      </c>
      <c r="M23" s="7" t="b">
        <v>0</v>
      </c>
      <c r="N23" s="7" t="b">
        <v>0</v>
      </c>
      <c r="O23" s="7" t="b">
        <v>0</v>
      </c>
    </row>
    <row r="24">
      <c r="A24" s="4" t="s">
        <v>145</v>
      </c>
      <c r="C24" s="5" t="s">
        <v>146</v>
      </c>
      <c r="D24" s="5">
        <v>2025.0</v>
      </c>
      <c r="E24" s="5" t="s">
        <v>18</v>
      </c>
      <c r="F24" s="5">
        <v>0.0</v>
      </c>
      <c r="G24" s="6"/>
      <c r="H24" s="5" t="s">
        <v>147</v>
      </c>
      <c r="I24" s="4" t="s">
        <v>20</v>
      </c>
      <c r="J24" s="4" t="b">
        <v>1</v>
      </c>
      <c r="K24" s="7" t="b">
        <v>0</v>
      </c>
      <c r="L24" s="7" t="b">
        <v>0</v>
      </c>
      <c r="M24" s="7" t="b">
        <v>0</v>
      </c>
      <c r="N24" s="7" t="b">
        <v>0</v>
      </c>
      <c r="O24" s="7" t="b">
        <v>0</v>
      </c>
    </row>
    <row r="25">
      <c r="A25" s="4" t="s">
        <v>148</v>
      </c>
      <c r="C25" s="5" t="s">
        <v>146</v>
      </c>
      <c r="D25" s="5">
        <v>2025.0</v>
      </c>
      <c r="E25" s="5" t="s">
        <v>18</v>
      </c>
      <c r="F25" s="5">
        <v>0.0</v>
      </c>
      <c r="G25" s="6"/>
      <c r="H25" s="5" t="s">
        <v>147</v>
      </c>
      <c r="I25" s="4" t="s">
        <v>20</v>
      </c>
      <c r="J25" s="4" t="b">
        <v>1</v>
      </c>
      <c r="K25" s="7" t="b">
        <v>0</v>
      </c>
      <c r="L25" s="7" t="b">
        <v>0</v>
      </c>
      <c r="M25" s="7" t="b">
        <v>0</v>
      </c>
      <c r="N25" s="7" t="b">
        <v>0</v>
      </c>
      <c r="O25" s="7" t="b">
        <v>0</v>
      </c>
    </row>
    <row r="26">
      <c r="A26" s="4" t="s">
        <v>149</v>
      </c>
      <c r="B26" s="4" t="s">
        <v>150</v>
      </c>
      <c r="C26" s="5" t="s">
        <v>151</v>
      </c>
      <c r="D26" s="5">
        <v>2025.0</v>
      </c>
      <c r="E26" s="5" t="s">
        <v>152</v>
      </c>
      <c r="F26" s="5">
        <v>0.0</v>
      </c>
      <c r="G26" s="5" t="s">
        <v>153</v>
      </c>
      <c r="H26" s="5" t="s">
        <v>154</v>
      </c>
      <c r="I26" s="4" t="s">
        <v>20</v>
      </c>
      <c r="J26" s="4" t="b">
        <v>1</v>
      </c>
      <c r="K26" s="4" t="b">
        <v>1</v>
      </c>
      <c r="L26" s="7" t="b">
        <v>0</v>
      </c>
      <c r="M26" s="7" t="b">
        <v>0</v>
      </c>
      <c r="N26" s="7" t="b">
        <v>0</v>
      </c>
      <c r="O26" s="7" t="b">
        <v>0</v>
      </c>
    </row>
    <row r="27">
      <c r="A27" s="4" t="s">
        <v>155</v>
      </c>
      <c r="B27" s="4" t="s">
        <v>45</v>
      </c>
      <c r="C27" s="5" t="s">
        <v>156</v>
      </c>
      <c r="D27" s="5">
        <v>2025.0</v>
      </c>
      <c r="E27" s="5" t="s">
        <v>157</v>
      </c>
      <c r="F27" s="5">
        <v>0.0</v>
      </c>
      <c r="G27" s="5" t="s">
        <v>158</v>
      </c>
      <c r="H27" s="5" t="s">
        <v>159</v>
      </c>
      <c r="I27" s="4" t="s">
        <v>20</v>
      </c>
      <c r="J27" s="4" t="b">
        <v>1</v>
      </c>
      <c r="K27" s="4" t="b">
        <v>1</v>
      </c>
      <c r="L27" s="4" t="b">
        <v>1</v>
      </c>
      <c r="M27" s="7" t="b">
        <v>0</v>
      </c>
      <c r="N27" s="7" t="b">
        <v>0</v>
      </c>
      <c r="O27" s="7" t="b">
        <v>0</v>
      </c>
    </row>
    <row r="28">
      <c r="A28" s="4" t="s">
        <v>160</v>
      </c>
      <c r="B28" s="4" t="s">
        <v>161</v>
      </c>
      <c r="C28" s="5" t="s">
        <v>162</v>
      </c>
      <c r="D28" s="5">
        <v>2025.0</v>
      </c>
      <c r="E28" s="6"/>
      <c r="F28" s="5">
        <v>0.0</v>
      </c>
      <c r="G28" s="5" t="s">
        <v>163</v>
      </c>
      <c r="H28" s="5" t="s">
        <v>164</v>
      </c>
      <c r="I28" s="4" t="s">
        <v>20</v>
      </c>
      <c r="J28" s="4" t="b">
        <v>1</v>
      </c>
      <c r="K28" s="4" t="b">
        <v>1</v>
      </c>
      <c r="L28" s="4" t="b">
        <v>1</v>
      </c>
      <c r="M28" s="7" t="b">
        <v>0</v>
      </c>
      <c r="N28" s="7" t="b">
        <v>0</v>
      </c>
      <c r="O28" s="7" t="b">
        <v>0</v>
      </c>
    </row>
    <row r="29">
      <c r="A29" s="4" t="s">
        <v>165</v>
      </c>
      <c r="B29" s="4" t="s">
        <v>166</v>
      </c>
      <c r="C29" s="5" t="s">
        <v>167</v>
      </c>
      <c r="D29" s="5">
        <v>2025.0</v>
      </c>
      <c r="E29" s="5" t="s">
        <v>168</v>
      </c>
      <c r="F29" s="5">
        <v>0.0</v>
      </c>
      <c r="G29" s="5" t="s">
        <v>169</v>
      </c>
      <c r="H29" s="5" t="s">
        <v>170</v>
      </c>
      <c r="I29" s="4" t="s">
        <v>20</v>
      </c>
      <c r="J29" s="4" t="b">
        <v>1</v>
      </c>
      <c r="K29" s="4" t="b">
        <v>1</v>
      </c>
      <c r="L29" s="4" t="b">
        <v>1</v>
      </c>
      <c r="M29" s="7" t="b">
        <v>0</v>
      </c>
      <c r="N29" s="7" t="b">
        <v>0</v>
      </c>
      <c r="O29" s="7" t="b">
        <v>0</v>
      </c>
      <c r="P29" s="4" t="s">
        <v>171</v>
      </c>
    </row>
    <row r="30">
      <c r="A30" s="4" t="s">
        <v>172</v>
      </c>
      <c r="C30" s="5" t="s">
        <v>173</v>
      </c>
      <c r="D30" s="5">
        <v>2025.0</v>
      </c>
      <c r="E30" s="5" t="s">
        <v>174</v>
      </c>
      <c r="F30" s="5">
        <v>0.0</v>
      </c>
      <c r="G30" s="6"/>
      <c r="H30" s="5" t="s">
        <v>175</v>
      </c>
      <c r="I30" s="4" t="s">
        <v>20</v>
      </c>
      <c r="J30" s="4" t="b">
        <v>1</v>
      </c>
      <c r="K30" s="7" t="b">
        <v>0</v>
      </c>
      <c r="L30" s="7" t="b">
        <v>0</v>
      </c>
      <c r="M30" s="7" t="b">
        <v>0</v>
      </c>
      <c r="N30" s="7" t="b">
        <v>0</v>
      </c>
      <c r="O30" s="7" t="b">
        <v>0</v>
      </c>
    </row>
    <row r="31">
      <c r="A31" s="4" t="s">
        <v>176</v>
      </c>
      <c r="B31" s="4" t="s">
        <v>177</v>
      </c>
      <c r="C31" s="5" t="s">
        <v>178</v>
      </c>
      <c r="D31" s="5">
        <v>2025.0</v>
      </c>
      <c r="E31" s="5" t="s">
        <v>179</v>
      </c>
      <c r="F31" s="5">
        <v>1.0</v>
      </c>
      <c r="G31" s="5" t="s">
        <v>180</v>
      </c>
      <c r="H31" s="5" t="s">
        <v>181</v>
      </c>
      <c r="I31" s="4" t="s">
        <v>20</v>
      </c>
      <c r="J31" s="4" t="b">
        <v>1</v>
      </c>
      <c r="K31" s="7" t="b">
        <v>0</v>
      </c>
      <c r="L31" s="4" t="b">
        <v>1</v>
      </c>
      <c r="M31" s="7" t="b">
        <v>0</v>
      </c>
      <c r="N31" s="7" t="b">
        <v>0</v>
      </c>
      <c r="O31" s="7" t="b">
        <v>0</v>
      </c>
    </row>
    <row r="32">
      <c r="A32" s="4" t="s">
        <v>182</v>
      </c>
      <c r="B32" s="4" t="s">
        <v>183</v>
      </c>
      <c r="C32" s="5" t="s">
        <v>184</v>
      </c>
      <c r="D32" s="5">
        <v>2025.0</v>
      </c>
      <c r="E32" s="5" t="s">
        <v>185</v>
      </c>
      <c r="F32" s="5">
        <v>0.0</v>
      </c>
      <c r="G32" s="5" t="s">
        <v>186</v>
      </c>
      <c r="H32" s="5" t="s">
        <v>187</v>
      </c>
      <c r="I32" s="4" t="s">
        <v>20</v>
      </c>
      <c r="J32" s="4" t="b">
        <v>1</v>
      </c>
      <c r="K32" s="7" t="b">
        <v>0</v>
      </c>
      <c r="L32" s="4" t="b">
        <v>1</v>
      </c>
      <c r="M32" s="7" t="b">
        <v>0</v>
      </c>
      <c r="N32" s="7" t="b">
        <v>0</v>
      </c>
      <c r="O32" s="7" t="b">
        <v>0</v>
      </c>
    </row>
    <row r="33">
      <c r="A33" s="4" t="s">
        <v>188</v>
      </c>
      <c r="B33" s="4" t="s">
        <v>189</v>
      </c>
      <c r="C33" s="5" t="s">
        <v>190</v>
      </c>
      <c r="D33" s="5">
        <v>2025.0</v>
      </c>
      <c r="E33" s="6"/>
      <c r="F33" s="5">
        <v>0.0</v>
      </c>
      <c r="G33" s="5" t="s">
        <v>191</v>
      </c>
      <c r="H33" s="5" t="s">
        <v>192</v>
      </c>
      <c r="I33" s="4" t="s">
        <v>20</v>
      </c>
      <c r="J33" s="4" t="b">
        <v>1</v>
      </c>
      <c r="K33" s="4" t="b">
        <v>1</v>
      </c>
      <c r="L33" s="4" t="b">
        <v>1</v>
      </c>
      <c r="M33" s="7" t="b">
        <v>0</v>
      </c>
      <c r="N33" s="7" t="b">
        <v>0</v>
      </c>
      <c r="O33" s="7" t="b">
        <v>0</v>
      </c>
    </row>
    <row r="34">
      <c r="A34" s="4" t="s">
        <v>193</v>
      </c>
      <c r="C34" s="5" t="s">
        <v>194</v>
      </c>
      <c r="D34" s="5">
        <v>2025.0</v>
      </c>
      <c r="E34" s="5" t="s">
        <v>195</v>
      </c>
      <c r="F34" s="5">
        <v>0.0</v>
      </c>
      <c r="G34" s="6"/>
      <c r="H34" s="5" t="s">
        <v>196</v>
      </c>
      <c r="I34" s="4" t="s">
        <v>20</v>
      </c>
      <c r="J34" s="4" t="b">
        <v>1</v>
      </c>
      <c r="K34" s="7" t="b">
        <v>0</v>
      </c>
      <c r="L34" s="7" t="b">
        <v>0</v>
      </c>
      <c r="M34" s="7" t="b">
        <v>0</v>
      </c>
      <c r="N34" s="7" t="b">
        <v>0</v>
      </c>
      <c r="O34" s="7" t="b">
        <v>0</v>
      </c>
    </row>
    <row r="35">
      <c r="A35" s="4" t="s">
        <v>197</v>
      </c>
      <c r="C35" s="5" t="s">
        <v>198</v>
      </c>
      <c r="D35" s="5">
        <v>2025.0</v>
      </c>
      <c r="E35" s="5" t="s">
        <v>195</v>
      </c>
      <c r="F35" s="5">
        <v>0.0</v>
      </c>
      <c r="G35" s="6"/>
      <c r="H35" s="5" t="s">
        <v>199</v>
      </c>
      <c r="I35" s="4" t="s">
        <v>20</v>
      </c>
      <c r="J35" s="4" t="b">
        <v>1</v>
      </c>
      <c r="K35" s="7" t="b">
        <v>0</v>
      </c>
      <c r="L35" s="7" t="b">
        <v>0</v>
      </c>
      <c r="M35" s="7" t="b">
        <v>0</v>
      </c>
      <c r="N35" s="7" t="b">
        <v>0</v>
      </c>
      <c r="O35" s="7" t="b">
        <v>0</v>
      </c>
    </row>
    <row r="36">
      <c r="A36" s="4" t="s">
        <v>200</v>
      </c>
      <c r="C36" s="5" t="s">
        <v>201</v>
      </c>
      <c r="D36" s="5">
        <v>2025.0</v>
      </c>
      <c r="E36" s="5" t="s">
        <v>195</v>
      </c>
      <c r="F36" s="5">
        <v>0.0</v>
      </c>
      <c r="G36" s="6"/>
      <c r="H36" s="5" t="s">
        <v>202</v>
      </c>
      <c r="I36" s="4" t="s">
        <v>20</v>
      </c>
      <c r="J36" s="4" t="b">
        <v>1</v>
      </c>
      <c r="K36" s="4" t="b">
        <v>0</v>
      </c>
      <c r="L36" s="7" t="b">
        <v>0</v>
      </c>
      <c r="M36" s="7" t="b">
        <v>0</v>
      </c>
      <c r="N36" s="7" t="b">
        <v>0</v>
      </c>
      <c r="O36" s="7" t="b">
        <v>0</v>
      </c>
    </row>
    <row r="37">
      <c r="A37" s="4" t="s">
        <v>203</v>
      </c>
      <c r="B37" s="4" t="s">
        <v>204</v>
      </c>
      <c r="C37" s="5" t="s">
        <v>205</v>
      </c>
      <c r="D37" s="5">
        <v>2025.0</v>
      </c>
      <c r="E37" s="5" t="s">
        <v>206</v>
      </c>
      <c r="F37" s="5">
        <v>0.0</v>
      </c>
      <c r="G37" s="5" t="s">
        <v>207</v>
      </c>
      <c r="H37" s="5" t="s">
        <v>208</v>
      </c>
      <c r="I37" s="4" t="s">
        <v>20</v>
      </c>
      <c r="J37" s="4" t="b">
        <v>1</v>
      </c>
      <c r="K37" s="7" t="b">
        <v>0</v>
      </c>
      <c r="L37" s="7" t="b">
        <v>0</v>
      </c>
      <c r="M37" s="7" t="b">
        <v>0</v>
      </c>
      <c r="N37" s="7" t="b">
        <v>0</v>
      </c>
      <c r="O37" s="7" t="b">
        <v>0</v>
      </c>
    </row>
    <row r="38">
      <c r="A38" s="4" t="s">
        <v>209</v>
      </c>
      <c r="B38" s="4" t="s">
        <v>210</v>
      </c>
      <c r="C38" s="5" t="s">
        <v>211</v>
      </c>
      <c r="D38" s="5">
        <v>2025.0</v>
      </c>
      <c r="E38" s="5" t="s">
        <v>18</v>
      </c>
      <c r="F38" s="5">
        <v>0.0</v>
      </c>
      <c r="G38" s="5" t="s">
        <v>212</v>
      </c>
      <c r="H38" s="5" t="s">
        <v>213</v>
      </c>
      <c r="I38" s="4" t="s">
        <v>20</v>
      </c>
      <c r="J38" s="4" t="b">
        <v>1</v>
      </c>
      <c r="K38" s="4" t="b">
        <v>1</v>
      </c>
      <c r="L38" s="7" t="b">
        <v>0</v>
      </c>
      <c r="M38" s="7" t="b">
        <v>0</v>
      </c>
      <c r="N38" s="7" t="b">
        <v>0</v>
      </c>
      <c r="O38" s="7" t="b">
        <v>0</v>
      </c>
    </row>
    <row r="39">
      <c r="A39" s="4" t="s">
        <v>214</v>
      </c>
      <c r="B39" s="4" t="s">
        <v>215</v>
      </c>
      <c r="C39" s="5" t="s">
        <v>216</v>
      </c>
      <c r="D39" s="5">
        <v>2025.0</v>
      </c>
      <c r="E39" s="6"/>
      <c r="F39" s="5">
        <v>0.0</v>
      </c>
      <c r="G39" s="5" t="s">
        <v>217</v>
      </c>
      <c r="H39" s="5" t="s">
        <v>218</v>
      </c>
      <c r="I39" s="4" t="s">
        <v>20</v>
      </c>
      <c r="J39" s="4" t="b">
        <v>1</v>
      </c>
      <c r="K39" s="7" t="b">
        <v>0</v>
      </c>
      <c r="L39" s="7" t="b">
        <v>0</v>
      </c>
      <c r="M39" s="7" t="b">
        <v>0</v>
      </c>
      <c r="N39" s="7" t="b">
        <v>0</v>
      </c>
      <c r="O39" s="7" t="b">
        <v>0</v>
      </c>
    </row>
    <row r="40">
      <c r="A40" s="4" t="s">
        <v>219</v>
      </c>
      <c r="C40" s="5" t="s">
        <v>220</v>
      </c>
      <c r="D40" s="5">
        <v>2025.0</v>
      </c>
      <c r="E40" s="5" t="s">
        <v>18</v>
      </c>
      <c r="F40" s="5">
        <v>0.0</v>
      </c>
      <c r="G40" s="6"/>
      <c r="H40" s="5" t="s">
        <v>221</v>
      </c>
      <c r="I40" s="4" t="s">
        <v>20</v>
      </c>
      <c r="J40" s="4" t="b">
        <v>1</v>
      </c>
      <c r="K40" s="7" t="b">
        <v>0</v>
      </c>
      <c r="L40" s="7" t="b">
        <v>0</v>
      </c>
      <c r="M40" s="7" t="b">
        <v>0</v>
      </c>
      <c r="N40" s="7" t="b">
        <v>0</v>
      </c>
      <c r="O40" s="7" t="b">
        <v>0</v>
      </c>
    </row>
    <row r="41">
      <c r="A41" s="4" t="s">
        <v>222</v>
      </c>
      <c r="C41" s="5" t="s">
        <v>220</v>
      </c>
      <c r="D41" s="5">
        <v>2025.0</v>
      </c>
      <c r="E41" s="5" t="s">
        <v>18</v>
      </c>
      <c r="F41" s="5">
        <v>0.0</v>
      </c>
      <c r="G41" s="6"/>
      <c r="H41" s="5" t="s">
        <v>221</v>
      </c>
      <c r="I41" s="4" t="s">
        <v>20</v>
      </c>
      <c r="J41" s="4" t="b">
        <v>1</v>
      </c>
      <c r="K41" s="7" t="b">
        <v>0</v>
      </c>
      <c r="L41" s="7" t="b">
        <v>0</v>
      </c>
      <c r="M41" s="7" t="b">
        <v>0</v>
      </c>
      <c r="N41" s="7" t="b">
        <v>0</v>
      </c>
      <c r="O41" s="7" t="b">
        <v>0</v>
      </c>
    </row>
    <row r="42">
      <c r="A42" s="4" t="s">
        <v>223</v>
      </c>
      <c r="B42" s="4" t="s">
        <v>224</v>
      </c>
      <c r="C42" s="5" t="s">
        <v>225</v>
      </c>
      <c r="D42" s="5">
        <v>2025.0</v>
      </c>
      <c r="E42" s="5" t="s">
        <v>226</v>
      </c>
      <c r="F42" s="5">
        <v>4.0</v>
      </c>
      <c r="G42" s="5" t="s">
        <v>227</v>
      </c>
      <c r="H42" s="5" t="s">
        <v>228</v>
      </c>
      <c r="I42" s="4" t="s">
        <v>20</v>
      </c>
      <c r="J42" s="4" t="b">
        <v>1</v>
      </c>
      <c r="K42" s="7" t="b">
        <v>0</v>
      </c>
      <c r="L42" s="4" t="b">
        <v>1</v>
      </c>
      <c r="M42" s="7" t="b">
        <v>0</v>
      </c>
      <c r="N42" s="7" t="b">
        <v>0</v>
      </c>
      <c r="O42" s="7" t="b">
        <v>0</v>
      </c>
    </row>
    <row r="43">
      <c r="A43" s="4" t="s">
        <v>229</v>
      </c>
      <c r="B43" s="4" t="s">
        <v>230</v>
      </c>
      <c r="C43" s="5" t="s">
        <v>231</v>
      </c>
      <c r="D43" s="5">
        <v>2025.0</v>
      </c>
      <c r="E43" s="5" t="s">
        <v>232</v>
      </c>
      <c r="F43" s="5">
        <v>0.0</v>
      </c>
      <c r="G43" s="6"/>
      <c r="H43" s="5" t="s">
        <v>233</v>
      </c>
      <c r="I43" s="4" t="s">
        <v>20</v>
      </c>
      <c r="J43" s="4" t="b">
        <v>1</v>
      </c>
      <c r="K43" s="4" t="b">
        <v>1</v>
      </c>
      <c r="L43" s="4" t="b">
        <v>1</v>
      </c>
      <c r="M43" s="7" t="b">
        <v>0</v>
      </c>
      <c r="N43" s="7" t="b">
        <v>0</v>
      </c>
      <c r="O43" s="7" t="b">
        <v>0</v>
      </c>
    </row>
    <row r="44">
      <c r="A44" s="4" t="s">
        <v>234</v>
      </c>
      <c r="B44" s="4" t="s">
        <v>235</v>
      </c>
      <c r="C44" s="5" t="s">
        <v>236</v>
      </c>
      <c r="D44" s="5">
        <v>2025.0</v>
      </c>
      <c r="E44" s="5" t="s">
        <v>232</v>
      </c>
      <c r="F44" s="5">
        <v>0.0</v>
      </c>
      <c r="G44" s="6"/>
      <c r="H44" s="5" t="s">
        <v>237</v>
      </c>
      <c r="I44" s="4" t="s">
        <v>20</v>
      </c>
      <c r="J44" s="4" t="b">
        <v>1</v>
      </c>
      <c r="K44" s="4" t="b">
        <v>1</v>
      </c>
      <c r="L44" s="4" t="b">
        <v>1</v>
      </c>
      <c r="M44" s="7" t="b">
        <v>0</v>
      </c>
      <c r="N44" s="7" t="b">
        <v>0</v>
      </c>
      <c r="O44" s="7" t="b">
        <v>0</v>
      </c>
    </row>
    <row r="45">
      <c r="A45" s="4" t="s">
        <v>238</v>
      </c>
      <c r="C45" s="5" t="s">
        <v>239</v>
      </c>
      <c r="D45" s="5">
        <v>2025.0</v>
      </c>
      <c r="E45" s="5" t="s">
        <v>232</v>
      </c>
      <c r="F45" s="5">
        <v>0.0</v>
      </c>
      <c r="G45" s="6"/>
      <c r="H45" s="5" t="s">
        <v>240</v>
      </c>
      <c r="I45" s="4" t="s">
        <v>20</v>
      </c>
      <c r="J45" s="4" t="b">
        <v>1</v>
      </c>
      <c r="K45" s="7" t="b">
        <v>0</v>
      </c>
      <c r="L45" s="7" t="b">
        <v>0</v>
      </c>
      <c r="M45" s="7" t="b">
        <v>0</v>
      </c>
      <c r="N45" s="7" t="b">
        <v>0</v>
      </c>
      <c r="O45" s="7" t="b">
        <v>0</v>
      </c>
    </row>
    <row r="46">
      <c r="A46" s="4" t="s">
        <v>241</v>
      </c>
      <c r="B46" s="4" t="s">
        <v>242</v>
      </c>
      <c r="C46" s="5" t="s">
        <v>243</v>
      </c>
      <c r="D46" s="5">
        <v>2025.0</v>
      </c>
      <c r="E46" s="5" t="s">
        <v>232</v>
      </c>
      <c r="F46" s="5">
        <v>0.0</v>
      </c>
      <c r="G46" s="6"/>
      <c r="H46" s="5" t="s">
        <v>244</v>
      </c>
      <c r="I46" s="4" t="s">
        <v>20</v>
      </c>
      <c r="J46" s="4" t="b">
        <v>1</v>
      </c>
      <c r="K46" s="4" t="b">
        <v>1</v>
      </c>
      <c r="L46" s="4" t="b">
        <v>1</v>
      </c>
      <c r="M46" s="7" t="b">
        <v>0</v>
      </c>
      <c r="N46" s="7" t="b">
        <v>0</v>
      </c>
      <c r="O46" s="4" t="b">
        <v>1</v>
      </c>
      <c r="P46" s="4" t="s">
        <v>245</v>
      </c>
    </row>
    <row r="47">
      <c r="A47" s="4" t="s">
        <v>246</v>
      </c>
      <c r="B47" s="4" t="s">
        <v>247</v>
      </c>
      <c r="C47" s="5" t="s">
        <v>248</v>
      </c>
      <c r="D47" s="5">
        <v>2025.0</v>
      </c>
      <c r="E47" s="5" t="s">
        <v>232</v>
      </c>
      <c r="F47" s="5">
        <v>0.0</v>
      </c>
      <c r="G47" s="6"/>
      <c r="H47" s="5" t="s">
        <v>249</v>
      </c>
      <c r="I47" s="4" t="s">
        <v>20</v>
      </c>
      <c r="J47" s="4" t="b">
        <v>1</v>
      </c>
      <c r="K47" s="7" t="b">
        <v>0</v>
      </c>
      <c r="L47" s="7" t="b">
        <v>0</v>
      </c>
      <c r="M47" s="7" t="b">
        <v>0</v>
      </c>
      <c r="N47" s="7" t="b">
        <v>0</v>
      </c>
      <c r="O47" s="7" t="b">
        <v>0</v>
      </c>
      <c r="P47" s="4" t="s">
        <v>250</v>
      </c>
    </row>
    <row r="48">
      <c r="A48" s="4" t="s">
        <v>251</v>
      </c>
      <c r="B48" s="4" t="s">
        <v>252</v>
      </c>
      <c r="C48" s="5" t="s">
        <v>253</v>
      </c>
      <c r="D48" s="5">
        <v>2025.0</v>
      </c>
      <c r="E48" s="5" t="s">
        <v>195</v>
      </c>
      <c r="F48" s="5">
        <v>0.0</v>
      </c>
      <c r="G48" s="5" t="s">
        <v>254</v>
      </c>
      <c r="H48" s="5" t="s">
        <v>255</v>
      </c>
      <c r="I48" s="4" t="s">
        <v>20</v>
      </c>
      <c r="J48" s="4" t="b">
        <v>1</v>
      </c>
      <c r="K48" s="4" t="b">
        <v>1</v>
      </c>
      <c r="L48" s="4" t="b">
        <v>1</v>
      </c>
      <c r="M48" s="7" t="b">
        <v>0</v>
      </c>
      <c r="N48" s="7" t="b">
        <v>0</v>
      </c>
      <c r="O48" s="7" t="b">
        <v>0</v>
      </c>
    </row>
    <row r="49">
      <c r="A49" s="4" t="s">
        <v>256</v>
      </c>
      <c r="B49" s="4" t="s">
        <v>257</v>
      </c>
      <c r="C49" s="5" t="s">
        <v>258</v>
      </c>
      <c r="D49" s="5">
        <v>2025.0</v>
      </c>
      <c r="E49" s="5" t="s">
        <v>259</v>
      </c>
      <c r="F49" s="5">
        <v>0.0</v>
      </c>
      <c r="G49" s="5" t="s">
        <v>260</v>
      </c>
      <c r="H49" s="5" t="s">
        <v>261</v>
      </c>
      <c r="I49" s="4" t="s">
        <v>20</v>
      </c>
      <c r="J49" s="4" t="b">
        <v>1</v>
      </c>
      <c r="K49" s="4" t="b">
        <v>1</v>
      </c>
      <c r="L49" s="4" t="b">
        <v>1</v>
      </c>
      <c r="M49" s="7" t="b">
        <v>0</v>
      </c>
      <c r="N49" s="7" t="b">
        <v>0</v>
      </c>
      <c r="O49" s="7" t="b">
        <v>0</v>
      </c>
    </row>
    <row r="50">
      <c r="A50" s="4" t="s">
        <v>262</v>
      </c>
      <c r="B50" s="4" t="s">
        <v>263</v>
      </c>
      <c r="C50" s="5" t="s">
        <v>264</v>
      </c>
      <c r="D50" s="5">
        <v>2025.0</v>
      </c>
      <c r="E50" s="5" t="s">
        <v>265</v>
      </c>
      <c r="F50" s="5">
        <v>0.0</v>
      </c>
      <c r="G50" s="5" t="s">
        <v>266</v>
      </c>
      <c r="H50" s="5" t="s">
        <v>267</v>
      </c>
      <c r="I50" s="4" t="s">
        <v>20</v>
      </c>
      <c r="J50" s="4" t="b">
        <v>1</v>
      </c>
      <c r="K50" s="4" t="b">
        <v>1</v>
      </c>
      <c r="L50" s="4" t="b">
        <v>1</v>
      </c>
      <c r="M50" s="7" t="b">
        <v>0</v>
      </c>
      <c r="N50" s="7" t="b">
        <v>0</v>
      </c>
      <c r="O50" s="7" t="b">
        <v>0</v>
      </c>
    </row>
    <row r="51">
      <c r="A51" s="4" t="s">
        <v>268</v>
      </c>
      <c r="B51" s="4" t="s">
        <v>269</v>
      </c>
      <c r="C51" s="5" t="s">
        <v>270</v>
      </c>
      <c r="D51" s="5">
        <v>2025.0</v>
      </c>
      <c r="E51" s="5" t="s">
        <v>18</v>
      </c>
      <c r="F51" s="5">
        <v>0.0</v>
      </c>
      <c r="G51" s="5" t="s">
        <v>271</v>
      </c>
      <c r="H51" s="5" t="s">
        <v>272</v>
      </c>
      <c r="I51" s="4" t="s">
        <v>20</v>
      </c>
      <c r="J51" s="4" t="b">
        <v>1</v>
      </c>
      <c r="K51" s="4" t="b">
        <v>1</v>
      </c>
      <c r="L51" s="4" t="b">
        <v>1</v>
      </c>
      <c r="M51" s="7" t="b">
        <v>0</v>
      </c>
      <c r="N51" s="4" t="b">
        <v>1</v>
      </c>
      <c r="O51" s="7" t="b">
        <v>0</v>
      </c>
    </row>
    <row r="52">
      <c r="A52" s="4" t="s">
        <v>273</v>
      </c>
      <c r="C52" s="5" t="s">
        <v>274</v>
      </c>
      <c r="D52" s="5">
        <v>2025.0</v>
      </c>
      <c r="E52" s="5" t="s">
        <v>275</v>
      </c>
      <c r="F52" s="5">
        <v>0.0</v>
      </c>
      <c r="G52" s="6"/>
      <c r="H52" s="5" t="s">
        <v>276</v>
      </c>
      <c r="I52" s="4" t="s">
        <v>20</v>
      </c>
      <c r="J52" s="4" t="b">
        <v>1</v>
      </c>
      <c r="K52" s="7" t="b">
        <v>0</v>
      </c>
      <c r="L52" s="7" t="b">
        <v>0</v>
      </c>
      <c r="M52" s="7" t="b">
        <v>0</v>
      </c>
      <c r="N52" s="7" t="b">
        <v>0</v>
      </c>
      <c r="O52" s="7" t="b">
        <v>0</v>
      </c>
    </row>
    <row r="53">
      <c r="A53" s="4" t="s">
        <v>277</v>
      </c>
      <c r="B53" s="4" t="s">
        <v>278</v>
      </c>
      <c r="C53" s="5" t="s">
        <v>279</v>
      </c>
      <c r="D53" s="5">
        <v>2025.0</v>
      </c>
      <c r="E53" s="6"/>
      <c r="F53" s="5">
        <v>1.0</v>
      </c>
      <c r="G53" s="5" t="s">
        <v>280</v>
      </c>
      <c r="H53" s="5" t="s">
        <v>281</v>
      </c>
      <c r="I53" s="4" t="s">
        <v>20</v>
      </c>
      <c r="J53" s="4" t="b">
        <v>1</v>
      </c>
      <c r="K53" s="4" t="b">
        <v>1</v>
      </c>
      <c r="L53" s="4" t="b">
        <v>1</v>
      </c>
      <c r="M53" s="7" t="b">
        <v>0</v>
      </c>
      <c r="N53" s="7" t="b">
        <v>0</v>
      </c>
      <c r="O53" s="7" t="b">
        <v>0</v>
      </c>
    </row>
    <row r="54">
      <c r="A54" s="4" t="s">
        <v>282</v>
      </c>
      <c r="B54" s="4" t="s">
        <v>283</v>
      </c>
      <c r="C54" s="5" t="s">
        <v>284</v>
      </c>
      <c r="D54" s="5">
        <v>2025.0</v>
      </c>
      <c r="E54" s="6"/>
      <c r="F54" s="5">
        <v>1.0</v>
      </c>
      <c r="G54" s="5" t="s">
        <v>285</v>
      </c>
      <c r="H54" s="5" t="s">
        <v>286</v>
      </c>
      <c r="I54" s="4" t="s">
        <v>20</v>
      </c>
      <c r="J54" s="4" t="b">
        <v>1</v>
      </c>
      <c r="K54" s="7" t="b">
        <v>0</v>
      </c>
      <c r="L54" s="7" t="b">
        <v>0</v>
      </c>
      <c r="M54" s="7" t="b">
        <v>0</v>
      </c>
      <c r="N54" s="7" t="b">
        <v>0</v>
      </c>
      <c r="O54" s="7" t="b">
        <v>0</v>
      </c>
    </row>
    <row r="55">
      <c r="A55" s="4" t="s">
        <v>287</v>
      </c>
      <c r="B55" s="4" t="s">
        <v>288</v>
      </c>
      <c r="C55" s="5" t="s">
        <v>289</v>
      </c>
      <c r="D55" s="5">
        <v>2025.0</v>
      </c>
      <c r="E55" s="6"/>
      <c r="F55" s="5">
        <v>0.0</v>
      </c>
      <c r="G55" s="5" t="s">
        <v>290</v>
      </c>
      <c r="H55" s="5" t="s">
        <v>291</v>
      </c>
      <c r="I55" s="4" t="s">
        <v>20</v>
      </c>
      <c r="J55" s="4" t="b">
        <v>1</v>
      </c>
      <c r="K55" s="4" t="b">
        <v>0</v>
      </c>
      <c r="L55" s="4" t="b">
        <v>1</v>
      </c>
      <c r="M55" s="7" t="b">
        <v>0</v>
      </c>
      <c r="N55" s="7" t="b">
        <v>0</v>
      </c>
      <c r="O55" s="7" t="b">
        <v>0</v>
      </c>
    </row>
    <row r="56">
      <c r="A56" s="4" t="s">
        <v>292</v>
      </c>
      <c r="B56" s="4" t="s">
        <v>293</v>
      </c>
      <c r="C56" s="5" t="s">
        <v>294</v>
      </c>
      <c r="D56" s="5">
        <v>2025.0</v>
      </c>
      <c r="E56" s="6"/>
      <c r="F56" s="5">
        <v>0.0</v>
      </c>
      <c r="G56" s="5" t="s">
        <v>295</v>
      </c>
      <c r="H56" s="5" t="s">
        <v>296</v>
      </c>
      <c r="I56" s="4" t="s">
        <v>20</v>
      </c>
      <c r="J56" s="4" t="b">
        <v>1</v>
      </c>
      <c r="K56" s="4" t="b">
        <v>1</v>
      </c>
      <c r="L56" s="4" t="b">
        <v>1</v>
      </c>
      <c r="M56" s="7" t="b">
        <v>0</v>
      </c>
      <c r="N56" s="7" t="b">
        <v>0</v>
      </c>
      <c r="O56" s="7" t="b">
        <v>0</v>
      </c>
    </row>
    <row r="57">
      <c r="A57" s="4" t="s">
        <v>297</v>
      </c>
      <c r="B57" s="4" t="s">
        <v>298</v>
      </c>
      <c r="C57" s="5" t="s">
        <v>299</v>
      </c>
      <c r="D57" s="5">
        <v>2025.0</v>
      </c>
      <c r="E57" s="6"/>
      <c r="F57" s="5">
        <v>1.0</v>
      </c>
      <c r="G57" s="5" t="s">
        <v>300</v>
      </c>
      <c r="H57" s="5" t="s">
        <v>301</v>
      </c>
      <c r="I57" s="4" t="s">
        <v>20</v>
      </c>
      <c r="J57" s="4" t="b">
        <v>1</v>
      </c>
      <c r="K57" s="4" t="b">
        <v>0</v>
      </c>
      <c r="L57" s="4" t="b">
        <v>1</v>
      </c>
      <c r="M57" s="7" t="b">
        <v>0</v>
      </c>
      <c r="N57" s="7" t="b">
        <v>0</v>
      </c>
      <c r="O57" s="7" t="b">
        <v>0</v>
      </c>
    </row>
    <row r="58">
      <c r="A58" s="4" t="s">
        <v>302</v>
      </c>
      <c r="B58" s="4" t="s">
        <v>303</v>
      </c>
      <c r="C58" s="5" t="s">
        <v>304</v>
      </c>
      <c r="D58" s="5">
        <v>2025.0</v>
      </c>
      <c r="E58" s="5" t="s">
        <v>232</v>
      </c>
      <c r="F58" s="5">
        <v>0.0</v>
      </c>
      <c r="G58" s="6"/>
      <c r="H58" s="5" t="s">
        <v>305</v>
      </c>
      <c r="I58" s="4" t="s">
        <v>20</v>
      </c>
      <c r="J58" s="4" t="b">
        <v>1</v>
      </c>
      <c r="K58" s="4" t="b">
        <v>1</v>
      </c>
      <c r="L58" s="4" t="b">
        <v>1</v>
      </c>
      <c r="M58" s="7" t="b">
        <v>0</v>
      </c>
      <c r="N58" s="7" t="b">
        <v>0</v>
      </c>
      <c r="O58" s="7" t="b">
        <v>0</v>
      </c>
    </row>
    <row r="59">
      <c r="A59" s="4" t="s">
        <v>306</v>
      </c>
      <c r="B59" s="4" t="s">
        <v>307</v>
      </c>
      <c r="C59" s="5" t="s">
        <v>308</v>
      </c>
      <c r="D59" s="5">
        <v>2025.0</v>
      </c>
      <c r="E59" s="5" t="s">
        <v>18</v>
      </c>
      <c r="F59" s="5">
        <v>0.0</v>
      </c>
      <c r="G59" s="5" t="s">
        <v>309</v>
      </c>
      <c r="H59" s="5" t="s">
        <v>310</v>
      </c>
      <c r="I59" s="4" t="s">
        <v>20</v>
      </c>
      <c r="J59" s="4" t="b">
        <v>1</v>
      </c>
      <c r="K59" s="4" t="b">
        <v>1</v>
      </c>
      <c r="L59" s="4" t="b">
        <v>1</v>
      </c>
      <c r="M59" s="7" t="b">
        <v>0</v>
      </c>
      <c r="N59" s="7" t="b">
        <v>0</v>
      </c>
      <c r="O59" s="7" t="b">
        <v>0</v>
      </c>
    </row>
    <row r="60">
      <c r="A60" s="4" t="s">
        <v>311</v>
      </c>
      <c r="B60" s="4" t="s">
        <v>312</v>
      </c>
      <c r="C60" s="5" t="s">
        <v>313</v>
      </c>
      <c r="D60" s="5">
        <v>2025.0</v>
      </c>
      <c r="E60" s="5" t="s">
        <v>259</v>
      </c>
      <c r="F60" s="5">
        <v>0.0</v>
      </c>
      <c r="G60" s="5" t="s">
        <v>314</v>
      </c>
      <c r="H60" s="5" t="s">
        <v>315</v>
      </c>
      <c r="I60" s="4" t="s">
        <v>20</v>
      </c>
      <c r="J60" s="4" t="b">
        <v>1</v>
      </c>
      <c r="K60" s="4" t="b">
        <v>1</v>
      </c>
      <c r="L60" s="4" t="b">
        <v>1</v>
      </c>
      <c r="M60" s="7" t="b">
        <v>0</v>
      </c>
      <c r="N60" s="7" t="b">
        <v>0</v>
      </c>
      <c r="O60" s="4" t="b">
        <v>1</v>
      </c>
    </row>
    <row r="61">
      <c r="A61" s="4" t="s">
        <v>316</v>
      </c>
      <c r="B61" s="4" t="s">
        <v>317</v>
      </c>
      <c r="C61" s="5" t="s">
        <v>318</v>
      </c>
      <c r="D61" s="5">
        <v>2025.0</v>
      </c>
      <c r="E61" s="5" t="s">
        <v>319</v>
      </c>
      <c r="F61" s="5">
        <v>0.0</v>
      </c>
      <c r="G61" s="5" t="s">
        <v>320</v>
      </c>
      <c r="H61" s="5" t="s">
        <v>321</v>
      </c>
      <c r="I61" s="4" t="s">
        <v>20</v>
      </c>
      <c r="J61" s="4" t="b">
        <v>1</v>
      </c>
      <c r="K61" s="4" t="b">
        <v>1</v>
      </c>
      <c r="L61" s="4" t="b">
        <v>1</v>
      </c>
      <c r="M61" s="7" t="b">
        <v>0</v>
      </c>
      <c r="N61" s="4" t="b">
        <v>1</v>
      </c>
      <c r="O61" s="7" t="b">
        <v>0</v>
      </c>
    </row>
    <row r="62">
      <c r="A62" s="4" t="s">
        <v>322</v>
      </c>
      <c r="B62" s="4" t="s">
        <v>323</v>
      </c>
      <c r="C62" s="5" t="s">
        <v>324</v>
      </c>
      <c r="D62" s="5">
        <v>2025.0</v>
      </c>
      <c r="E62" s="5" t="s">
        <v>325</v>
      </c>
      <c r="F62" s="5">
        <v>1.0</v>
      </c>
      <c r="G62" s="5" t="s">
        <v>326</v>
      </c>
      <c r="H62" s="5" t="s">
        <v>327</v>
      </c>
      <c r="I62" s="4" t="s">
        <v>20</v>
      </c>
      <c r="J62" s="4" t="b">
        <v>1</v>
      </c>
      <c r="K62" s="4" t="b">
        <v>0</v>
      </c>
      <c r="L62" s="4" t="b">
        <v>1</v>
      </c>
      <c r="M62" s="7" t="b">
        <v>0</v>
      </c>
      <c r="N62" s="7" t="b">
        <v>0</v>
      </c>
      <c r="O62" s="7" t="b">
        <v>0</v>
      </c>
    </row>
    <row r="63">
      <c r="A63" s="4" t="s">
        <v>328</v>
      </c>
      <c r="B63" s="4" t="s">
        <v>329</v>
      </c>
      <c r="C63" s="5" t="s">
        <v>330</v>
      </c>
      <c r="D63" s="5">
        <v>2025.0</v>
      </c>
      <c r="E63" s="5" t="s">
        <v>331</v>
      </c>
      <c r="F63" s="5">
        <v>0.0</v>
      </c>
      <c r="G63" s="5" t="s">
        <v>332</v>
      </c>
      <c r="H63" s="5" t="s">
        <v>333</v>
      </c>
      <c r="I63" s="4" t="s">
        <v>20</v>
      </c>
      <c r="J63" s="4" t="b">
        <v>1</v>
      </c>
      <c r="K63" s="7" t="b">
        <v>0</v>
      </c>
      <c r="L63" s="4" t="b">
        <v>1</v>
      </c>
      <c r="M63" s="7" t="b">
        <v>0</v>
      </c>
      <c r="N63" s="7" t="b">
        <v>0</v>
      </c>
      <c r="O63" s="7" t="b">
        <v>0</v>
      </c>
    </row>
    <row r="64">
      <c r="A64" s="4" t="s">
        <v>334</v>
      </c>
      <c r="B64" s="4" t="s">
        <v>335</v>
      </c>
      <c r="C64" s="5" t="s">
        <v>336</v>
      </c>
      <c r="D64" s="5">
        <v>2024.0</v>
      </c>
      <c r="E64" s="5" t="s">
        <v>337</v>
      </c>
      <c r="F64" s="5">
        <v>2.0</v>
      </c>
      <c r="G64" s="5" t="s">
        <v>338</v>
      </c>
      <c r="H64" s="5" t="s">
        <v>339</v>
      </c>
      <c r="I64" s="4" t="s">
        <v>20</v>
      </c>
      <c r="J64" s="4" t="b">
        <v>1</v>
      </c>
      <c r="K64" s="7" t="b">
        <v>0</v>
      </c>
      <c r="L64" s="7" t="b">
        <v>0</v>
      </c>
      <c r="M64" s="7" t="b">
        <v>0</v>
      </c>
      <c r="N64" s="7" t="b">
        <v>0</v>
      </c>
      <c r="O64" s="7" t="b">
        <v>0</v>
      </c>
    </row>
    <row r="65">
      <c r="A65" s="4" t="s">
        <v>340</v>
      </c>
      <c r="B65" s="4" t="s">
        <v>341</v>
      </c>
      <c r="C65" s="5" t="s">
        <v>342</v>
      </c>
      <c r="D65" s="5">
        <v>2024.0</v>
      </c>
      <c r="E65" s="5" t="s">
        <v>343</v>
      </c>
      <c r="F65" s="5">
        <v>1.0</v>
      </c>
      <c r="G65" s="5" t="s">
        <v>344</v>
      </c>
      <c r="H65" s="5" t="s">
        <v>345</v>
      </c>
      <c r="I65" s="4" t="s">
        <v>20</v>
      </c>
      <c r="J65" s="4" t="b">
        <v>1</v>
      </c>
      <c r="K65" s="7" t="b">
        <v>0</v>
      </c>
      <c r="L65" s="7" t="b">
        <v>0</v>
      </c>
      <c r="M65" s="7" t="b">
        <v>0</v>
      </c>
      <c r="N65" s="7" t="b">
        <v>0</v>
      </c>
      <c r="O65" s="7" t="b">
        <v>0</v>
      </c>
    </row>
    <row r="66">
      <c r="A66" s="4" t="s">
        <v>346</v>
      </c>
      <c r="B66" s="4" t="s">
        <v>347</v>
      </c>
      <c r="C66" s="5" t="s">
        <v>348</v>
      </c>
      <c r="D66" s="5">
        <v>2024.0</v>
      </c>
      <c r="E66" s="5" t="s">
        <v>349</v>
      </c>
      <c r="F66" s="5">
        <v>8.0</v>
      </c>
      <c r="G66" s="5" t="s">
        <v>350</v>
      </c>
      <c r="H66" s="5" t="s">
        <v>351</v>
      </c>
      <c r="I66" s="4" t="s">
        <v>20</v>
      </c>
      <c r="J66" s="4" t="b">
        <v>1</v>
      </c>
      <c r="K66" s="4" t="b">
        <v>1</v>
      </c>
      <c r="L66" s="4" t="b">
        <v>1</v>
      </c>
      <c r="M66" s="7" t="b">
        <v>0</v>
      </c>
      <c r="N66" s="7" t="b">
        <v>0</v>
      </c>
      <c r="O66" s="7" t="b">
        <v>0</v>
      </c>
    </row>
    <row r="67">
      <c r="A67" s="4" t="s">
        <v>352</v>
      </c>
      <c r="B67" s="4" t="s">
        <v>353</v>
      </c>
      <c r="C67" s="5" t="s">
        <v>354</v>
      </c>
      <c r="D67" s="5">
        <v>2024.0</v>
      </c>
      <c r="E67" s="5" t="s">
        <v>355</v>
      </c>
      <c r="F67" s="5">
        <v>12.0</v>
      </c>
      <c r="G67" s="5" t="s">
        <v>356</v>
      </c>
      <c r="H67" s="5" t="s">
        <v>357</v>
      </c>
      <c r="I67" s="4" t="s">
        <v>20</v>
      </c>
      <c r="J67" s="4" t="b">
        <v>1</v>
      </c>
      <c r="K67" s="7" t="b">
        <v>0</v>
      </c>
      <c r="L67" s="4" t="b">
        <v>1</v>
      </c>
      <c r="M67" s="7" t="b">
        <v>0</v>
      </c>
      <c r="N67" s="7" t="b">
        <v>0</v>
      </c>
      <c r="O67" s="7" t="b">
        <v>0</v>
      </c>
    </row>
    <row r="68">
      <c r="A68" s="4" t="s">
        <v>358</v>
      </c>
      <c r="B68" s="4" t="s">
        <v>359</v>
      </c>
      <c r="C68" s="5" t="s">
        <v>360</v>
      </c>
      <c r="D68" s="5">
        <v>2024.0</v>
      </c>
      <c r="E68" s="5" t="s">
        <v>361</v>
      </c>
      <c r="F68" s="5">
        <v>0.0</v>
      </c>
      <c r="G68" s="5" t="s">
        <v>362</v>
      </c>
      <c r="H68" s="5" t="s">
        <v>363</v>
      </c>
      <c r="I68" s="4" t="s">
        <v>20</v>
      </c>
      <c r="J68" s="4" t="b">
        <v>1</v>
      </c>
      <c r="K68" s="7" t="b">
        <v>0</v>
      </c>
      <c r="L68" s="7" t="b">
        <v>0</v>
      </c>
      <c r="M68" s="7" t="b">
        <v>0</v>
      </c>
      <c r="N68" s="7" t="b">
        <v>0</v>
      </c>
      <c r="O68" s="7" t="b">
        <v>0</v>
      </c>
    </row>
    <row r="69">
      <c r="A69" s="4" t="s">
        <v>364</v>
      </c>
      <c r="B69" s="4" t="s">
        <v>365</v>
      </c>
      <c r="C69" s="5" t="s">
        <v>366</v>
      </c>
      <c r="D69" s="5">
        <v>2024.0</v>
      </c>
      <c r="E69" s="5" t="s">
        <v>367</v>
      </c>
      <c r="F69" s="5">
        <v>2.0</v>
      </c>
      <c r="G69" s="5" t="s">
        <v>368</v>
      </c>
      <c r="H69" s="5" t="s">
        <v>369</v>
      </c>
      <c r="I69" s="4" t="s">
        <v>20</v>
      </c>
      <c r="J69" s="4" t="b">
        <v>1</v>
      </c>
      <c r="K69" s="4" t="b">
        <v>1</v>
      </c>
      <c r="L69" s="4" t="b">
        <v>1</v>
      </c>
      <c r="M69" s="7" t="b">
        <v>0</v>
      </c>
      <c r="N69" s="7" t="b">
        <v>0</v>
      </c>
      <c r="O69" s="4" t="b">
        <v>1</v>
      </c>
      <c r="P69" s="4" t="s">
        <v>370</v>
      </c>
    </row>
    <row r="70">
      <c r="A70" s="4" t="s">
        <v>371</v>
      </c>
      <c r="B70" s="4" t="s">
        <v>372</v>
      </c>
      <c r="C70" s="5" t="s">
        <v>373</v>
      </c>
      <c r="D70" s="5">
        <v>2024.0</v>
      </c>
      <c r="E70" s="5" t="s">
        <v>367</v>
      </c>
      <c r="F70" s="5">
        <v>7.0</v>
      </c>
      <c r="G70" s="5" t="s">
        <v>374</v>
      </c>
      <c r="H70" s="5" t="s">
        <v>375</v>
      </c>
      <c r="I70" s="4" t="s">
        <v>20</v>
      </c>
      <c r="J70" s="4" t="b">
        <v>1</v>
      </c>
      <c r="K70" s="4" t="b">
        <v>1</v>
      </c>
      <c r="L70" s="4" t="b">
        <v>1</v>
      </c>
      <c r="M70" s="7" t="b">
        <v>0</v>
      </c>
      <c r="N70" s="7" t="b">
        <v>0</v>
      </c>
      <c r="O70" s="7" t="b">
        <v>0</v>
      </c>
    </row>
    <row r="71">
      <c r="A71" s="4" t="s">
        <v>376</v>
      </c>
      <c r="B71" s="4" t="s">
        <v>377</v>
      </c>
      <c r="C71" s="5" t="s">
        <v>378</v>
      </c>
      <c r="D71" s="5">
        <v>2024.0</v>
      </c>
      <c r="E71" s="6"/>
      <c r="F71" s="5">
        <v>0.0</v>
      </c>
      <c r="G71" s="5" t="s">
        <v>379</v>
      </c>
      <c r="H71" s="5" t="s">
        <v>380</v>
      </c>
      <c r="I71" s="4" t="s">
        <v>20</v>
      </c>
      <c r="J71" s="4" t="b">
        <v>1</v>
      </c>
      <c r="K71" s="4" t="b">
        <v>1</v>
      </c>
      <c r="L71" s="4" t="b">
        <v>1</v>
      </c>
      <c r="M71" s="7" t="b">
        <v>0</v>
      </c>
      <c r="N71" s="7" t="b">
        <v>0</v>
      </c>
      <c r="O71" s="7" t="b">
        <v>0</v>
      </c>
    </row>
    <row r="72">
      <c r="A72" s="4" t="s">
        <v>381</v>
      </c>
      <c r="B72" s="4" t="s">
        <v>382</v>
      </c>
      <c r="C72" s="5" t="s">
        <v>383</v>
      </c>
      <c r="D72" s="5">
        <v>2024.0</v>
      </c>
      <c r="E72" s="6"/>
      <c r="F72" s="5">
        <v>2.0</v>
      </c>
      <c r="G72" s="5" t="s">
        <v>384</v>
      </c>
      <c r="H72" s="5" t="s">
        <v>385</v>
      </c>
      <c r="I72" s="4" t="s">
        <v>20</v>
      </c>
      <c r="J72" s="4" t="b">
        <v>1</v>
      </c>
      <c r="K72" s="4" t="b">
        <v>1</v>
      </c>
      <c r="L72" s="4" t="b">
        <v>1</v>
      </c>
      <c r="M72" s="7" t="b">
        <v>0</v>
      </c>
      <c r="N72" s="7" t="b">
        <v>0</v>
      </c>
      <c r="O72" s="4" t="b">
        <v>1</v>
      </c>
    </row>
    <row r="73">
      <c r="A73" s="4" t="s">
        <v>386</v>
      </c>
      <c r="B73" s="4" t="s">
        <v>387</v>
      </c>
      <c r="C73" s="5" t="s">
        <v>388</v>
      </c>
      <c r="D73" s="5">
        <v>2024.0</v>
      </c>
      <c r="E73" s="5" t="s">
        <v>389</v>
      </c>
      <c r="F73" s="5">
        <v>2.0</v>
      </c>
      <c r="G73" s="5" t="s">
        <v>390</v>
      </c>
      <c r="H73" s="5" t="s">
        <v>391</v>
      </c>
      <c r="I73" s="4" t="s">
        <v>20</v>
      </c>
      <c r="J73" s="4" t="b">
        <v>1</v>
      </c>
      <c r="K73" s="7" t="b">
        <v>0</v>
      </c>
      <c r="L73" s="7" t="b">
        <v>0</v>
      </c>
      <c r="M73" s="7" t="b">
        <v>0</v>
      </c>
      <c r="N73" s="7" t="b">
        <v>0</v>
      </c>
      <c r="O73" s="7" t="b">
        <v>0</v>
      </c>
    </row>
    <row r="74">
      <c r="A74" s="4" t="s">
        <v>392</v>
      </c>
      <c r="B74" s="4" t="s">
        <v>393</v>
      </c>
      <c r="C74" s="5" t="s">
        <v>394</v>
      </c>
      <c r="D74" s="5">
        <v>2024.0</v>
      </c>
      <c r="E74" s="5" t="s">
        <v>54</v>
      </c>
      <c r="F74" s="5">
        <v>3.0</v>
      </c>
      <c r="G74" s="5" t="s">
        <v>395</v>
      </c>
      <c r="H74" s="5" t="s">
        <v>396</v>
      </c>
      <c r="I74" s="4" t="s">
        <v>20</v>
      </c>
      <c r="J74" s="4" t="b">
        <v>1</v>
      </c>
      <c r="K74" s="7" t="b">
        <v>0</v>
      </c>
      <c r="L74" s="4" t="b">
        <v>1</v>
      </c>
      <c r="M74" s="7" t="b">
        <v>0</v>
      </c>
      <c r="N74" s="7" t="b">
        <v>0</v>
      </c>
      <c r="O74" s="7" t="b">
        <v>0</v>
      </c>
    </row>
    <row r="75">
      <c r="A75" s="4" t="s">
        <v>397</v>
      </c>
      <c r="B75" s="4" t="s">
        <v>398</v>
      </c>
      <c r="C75" s="5" t="s">
        <v>399</v>
      </c>
      <c r="D75" s="5">
        <v>2024.0</v>
      </c>
      <c r="E75" s="6"/>
      <c r="F75" s="5">
        <v>0.0</v>
      </c>
      <c r="G75" s="5" t="s">
        <v>400</v>
      </c>
      <c r="H75" s="5" t="s">
        <v>401</v>
      </c>
      <c r="I75" s="4" t="s">
        <v>20</v>
      </c>
      <c r="J75" s="4" t="b">
        <v>1</v>
      </c>
      <c r="K75" s="4" t="b">
        <v>1</v>
      </c>
      <c r="L75" s="4" t="b">
        <v>1</v>
      </c>
      <c r="M75" s="7" t="b">
        <v>0</v>
      </c>
      <c r="N75" s="7" t="b">
        <v>0</v>
      </c>
      <c r="O75" s="7" t="b">
        <v>0</v>
      </c>
    </row>
    <row r="76">
      <c r="A76" s="4" t="s">
        <v>402</v>
      </c>
      <c r="B76" s="4" t="s">
        <v>403</v>
      </c>
      <c r="C76" s="5" t="s">
        <v>404</v>
      </c>
      <c r="D76" s="5">
        <v>2024.0</v>
      </c>
      <c r="E76" s="5" t="s">
        <v>405</v>
      </c>
      <c r="F76" s="5">
        <v>2.0</v>
      </c>
      <c r="G76" s="5" t="s">
        <v>406</v>
      </c>
      <c r="H76" s="5" t="s">
        <v>407</v>
      </c>
      <c r="I76" s="4" t="s">
        <v>20</v>
      </c>
      <c r="J76" s="4" t="b">
        <v>1</v>
      </c>
      <c r="K76" s="4" t="b">
        <v>1</v>
      </c>
      <c r="L76" s="4" t="b">
        <v>1</v>
      </c>
      <c r="M76" s="7" t="b">
        <v>0</v>
      </c>
      <c r="N76" s="7" t="b">
        <v>0</v>
      </c>
      <c r="O76" s="7" t="b">
        <v>0</v>
      </c>
    </row>
    <row r="77">
      <c r="A77" s="4" t="s">
        <v>408</v>
      </c>
      <c r="B77" s="4" t="s">
        <v>409</v>
      </c>
      <c r="C77" s="5" t="s">
        <v>410</v>
      </c>
      <c r="D77" s="5">
        <v>2024.0</v>
      </c>
      <c r="E77" s="5" t="s">
        <v>411</v>
      </c>
      <c r="F77" s="5">
        <v>13.0</v>
      </c>
      <c r="G77" s="5" t="s">
        <v>412</v>
      </c>
      <c r="H77" s="5" t="s">
        <v>413</v>
      </c>
      <c r="I77" s="4" t="s">
        <v>20</v>
      </c>
      <c r="J77" s="4" t="b">
        <v>1</v>
      </c>
      <c r="K77" s="7" t="b">
        <v>0</v>
      </c>
      <c r="L77" s="4" t="b">
        <v>0</v>
      </c>
      <c r="M77" s="7" t="b">
        <v>0</v>
      </c>
      <c r="N77" s="7" t="b">
        <v>0</v>
      </c>
      <c r="O77" s="7" t="b">
        <v>0</v>
      </c>
    </row>
    <row r="78">
      <c r="A78" s="4" t="s">
        <v>414</v>
      </c>
      <c r="B78" s="4" t="s">
        <v>415</v>
      </c>
      <c r="C78" s="5" t="s">
        <v>416</v>
      </c>
      <c r="D78" s="5">
        <v>2024.0</v>
      </c>
      <c r="E78" s="6"/>
      <c r="F78" s="5">
        <v>3.0</v>
      </c>
      <c r="G78" s="5" t="s">
        <v>417</v>
      </c>
      <c r="H78" s="5" t="s">
        <v>418</v>
      </c>
      <c r="I78" s="4" t="s">
        <v>20</v>
      </c>
      <c r="J78" s="4" t="b">
        <v>1</v>
      </c>
      <c r="K78" s="7" t="b">
        <v>0</v>
      </c>
      <c r="L78" s="7" t="b">
        <v>0</v>
      </c>
      <c r="M78" s="7" t="b">
        <v>0</v>
      </c>
      <c r="N78" s="7" t="b">
        <v>0</v>
      </c>
      <c r="O78" s="7" t="b">
        <v>0</v>
      </c>
    </row>
    <row r="79">
      <c r="A79" s="4" t="s">
        <v>419</v>
      </c>
      <c r="B79" s="4" t="s">
        <v>420</v>
      </c>
      <c r="C79" s="5" t="s">
        <v>421</v>
      </c>
      <c r="D79" s="5">
        <v>2024.0</v>
      </c>
      <c r="E79" s="6"/>
      <c r="F79" s="5">
        <v>0.0</v>
      </c>
      <c r="G79" s="5" t="s">
        <v>422</v>
      </c>
      <c r="H79" s="5" t="s">
        <v>423</v>
      </c>
      <c r="I79" s="4" t="s">
        <v>20</v>
      </c>
      <c r="J79" s="4" t="b">
        <v>1</v>
      </c>
      <c r="K79" s="4" t="b">
        <v>1</v>
      </c>
      <c r="L79" s="4" t="b">
        <v>1</v>
      </c>
      <c r="M79" s="7" t="b">
        <v>0</v>
      </c>
      <c r="N79" s="7" t="b">
        <v>0</v>
      </c>
      <c r="O79" s="7" t="b">
        <v>0</v>
      </c>
    </row>
    <row r="80">
      <c r="A80" s="4" t="s">
        <v>424</v>
      </c>
      <c r="B80" s="4" t="s">
        <v>425</v>
      </c>
      <c r="C80" s="5" t="s">
        <v>426</v>
      </c>
      <c r="D80" s="5">
        <v>2024.0</v>
      </c>
      <c r="E80" s="6"/>
      <c r="F80" s="5">
        <v>8.0</v>
      </c>
      <c r="G80" s="5" t="s">
        <v>427</v>
      </c>
      <c r="H80" s="5" t="s">
        <v>428</v>
      </c>
      <c r="I80" s="4" t="s">
        <v>429</v>
      </c>
      <c r="J80" s="4" t="b">
        <v>1</v>
      </c>
      <c r="K80" s="7" t="b">
        <v>0</v>
      </c>
      <c r="L80" s="4" t="b">
        <v>1</v>
      </c>
      <c r="M80" s="7" t="b">
        <v>0</v>
      </c>
      <c r="N80" s="7" t="b">
        <v>0</v>
      </c>
      <c r="O80" s="7" t="b">
        <v>0</v>
      </c>
    </row>
    <row r="81">
      <c r="A81" s="4" t="s">
        <v>430</v>
      </c>
      <c r="B81" s="4" t="s">
        <v>431</v>
      </c>
      <c r="C81" s="5" t="s">
        <v>432</v>
      </c>
      <c r="D81" s="5">
        <v>2024.0</v>
      </c>
      <c r="E81" s="5" t="s">
        <v>93</v>
      </c>
      <c r="F81" s="5">
        <v>16.0</v>
      </c>
      <c r="G81" s="5" t="s">
        <v>433</v>
      </c>
      <c r="H81" s="5" t="s">
        <v>434</v>
      </c>
      <c r="I81" s="4" t="s">
        <v>429</v>
      </c>
      <c r="J81" s="4" t="b">
        <v>1</v>
      </c>
      <c r="K81" s="4" t="b">
        <v>1</v>
      </c>
      <c r="L81" s="4" t="b">
        <v>1</v>
      </c>
      <c r="M81" s="7" t="b">
        <v>0</v>
      </c>
      <c r="N81" s="7" t="b">
        <v>0</v>
      </c>
      <c r="O81" s="7" t="b">
        <v>0</v>
      </c>
    </row>
    <row r="82">
      <c r="A82" s="4" t="s">
        <v>435</v>
      </c>
      <c r="B82" s="4" t="s">
        <v>436</v>
      </c>
      <c r="C82" s="5" t="s">
        <v>437</v>
      </c>
      <c r="D82" s="5">
        <v>2024.0</v>
      </c>
      <c r="E82" s="5" t="s">
        <v>438</v>
      </c>
      <c r="F82" s="5">
        <v>0.0</v>
      </c>
      <c r="G82" s="5" t="s">
        <v>439</v>
      </c>
      <c r="H82" s="5" t="s">
        <v>440</v>
      </c>
      <c r="I82" s="4" t="s">
        <v>429</v>
      </c>
      <c r="J82" s="4" t="b">
        <v>1</v>
      </c>
      <c r="K82" s="7" t="b">
        <v>0</v>
      </c>
      <c r="L82" s="7" t="b">
        <v>0</v>
      </c>
      <c r="M82" s="7" t="b">
        <v>0</v>
      </c>
      <c r="N82" s="7" t="b">
        <v>0</v>
      </c>
      <c r="O82" s="7" t="b">
        <v>0</v>
      </c>
    </row>
    <row r="83">
      <c r="A83" s="4" t="s">
        <v>441</v>
      </c>
      <c r="B83" s="4" t="s">
        <v>442</v>
      </c>
      <c r="C83" s="5" t="s">
        <v>443</v>
      </c>
      <c r="D83" s="5">
        <v>2024.0</v>
      </c>
      <c r="E83" s="6"/>
      <c r="F83" s="5">
        <v>0.0</v>
      </c>
      <c r="G83" s="5" t="s">
        <v>444</v>
      </c>
      <c r="H83" s="5" t="s">
        <v>445</v>
      </c>
      <c r="I83" s="4" t="s">
        <v>429</v>
      </c>
      <c r="J83" s="4" t="b">
        <v>1</v>
      </c>
      <c r="K83" s="7" t="b">
        <v>0</v>
      </c>
      <c r="L83" s="7" t="b">
        <v>0</v>
      </c>
      <c r="M83" s="7" t="b">
        <v>0</v>
      </c>
      <c r="N83" s="7" t="b">
        <v>0</v>
      </c>
      <c r="O83" s="7" t="b">
        <v>0</v>
      </c>
    </row>
    <row r="84">
      <c r="A84" s="4" t="s">
        <v>446</v>
      </c>
      <c r="B84" s="4" t="s">
        <v>447</v>
      </c>
      <c r="C84" s="5" t="s">
        <v>448</v>
      </c>
      <c r="D84" s="5">
        <v>2024.0</v>
      </c>
      <c r="E84" s="6"/>
      <c r="F84" s="5">
        <v>0.0</v>
      </c>
      <c r="G84" s="5" t="s">
        <v>449</v>
      </c>
      <c r="H84" s="5" t="s">
        <v>450</v>
      </c>
      <c r="I84" s="4" t="s">
        <v>429</v>
      </c>
      <c r="J84" s="4" t="b">
        <v>1</v>
      </c>
      <c r="K84" s="4" t="b">
        <v>1</v>
      </c>
      <c r="L84" s="4" t="b">
        <v>1</v>
      </c>
      <c r="M84" s="7" t="b">
        <v>0</v>
      </c>
      <c r="N84" s="7" t="b">
        <v>0</v>
      </c>
      <c r="O84" s="4" t="b">
        <v>0</v>
      </c>
    </row>
    <row r="85">
      <c r="A85" s="4" t="s">
        <v>451</v>
      </c>
      <c r="B85" s="4" t="s">
        <v>452</v>
      </c>
      <c r="C85" s="5" t="s">
        <v>453</v>
      </c>
      <c r="D85" s="5">
        <v>2024.0</v>
      </c>
      <c r="E85" s="6"/>
      <c r="F85" s="5">
        <v>0.0</v>
      </c>
      <c r="G85" s="5" t="s">
        <v>454</v>
      </c>
      <c r="H85" s="5" t="s">
        <v>455</v>
      </c>
      <c r="I85" s="4" t="s">
        <v>429</v>
      </c>
      <c r="J85" s="4" t="b">
        <v>1</v>
      </c>
      <c r="K85" s="7" t="b">
        <v>0</v>
      </c>
      <c r="L85" s="7" t="b">
        <v>0</v>
      </c>
      <c r="M85" s="7" t="b">
        <v>0</v>
      </c>
      <c r="N85" s="7" t="b">
        <v>0</v>
      </c>
      <c r="O85" s="7" t="b">
        <v>0</v>
      </c>
    </row>
    <row r="86">
      <c r="A86" s="4" t="s">
        <v>456</v>
      </c>
      <c r="B86" s="4" t="s">
        <v>457</v>
      </c>
      <c r="C86" s="5" t="s">
        <v>458</v>
      </c>
      <c r="D86" s="5">
        <v>2024.0</v>
      </c>
      <c r="E86" s="6"/>
      <c r="F86" s="5">
        <v>0.0</v>
      </c>
      <c r="G86" s="5" t="s">
        <v>459</v>
      </c>
      <c r="H86" s="5" t="s">
        <v>460</v>
      </c>
      <c r="I86" s="4" t="s">
        <v>429</v>
      </c>
      <c r="J86" s="4" t="b">
        <v>1</v>
      </c>
      <c r="K86" s="7" t="b">
        <v>0</v>
      </c>
      <c r="L86" s="7" t="b">
        <v>0</v>
      </c>
      <c r="M86" s="7" t="b">
        <v>0</v>
      </c>
      <c r="N86" s="7" t="b">
        <v>0</v>
      </c>
      <c r="O86" s="7" t="b">
        <v>0</v>
      </c>
    </row>
    <row r="87">
      <c r="A87" s="4" t="s">
        <v>461</v>
      </c>
      <c r="B87" s="4" t="s">
        <v>462</v>
      </c>
      <c r="C87" s="5" t="s">
        <v>463</v>
      </c>
      <c r="D87" s="5">
        <v>2024.0</v>
      </c>
      <c r="E87" s="6"/>
      <c r="F87" s="5">
        <v>2.0</v>
      </c>
      <c r="G87" s="5" t="s">
        <v>464</v>
      </c>
      <c r="H87" s="5" t="s">
        <v>465</v>
      </c>
      <c r="I87" s="4" t="s">
        <v>429</v>
      </c>
      <c r="J87" s="4" t="b">
        <v>1</v>
      </c>
      <c r="K87" s="7" t="b">
        <v>0</v>
      </c>
      <c r="L87" s="7" t="b">
        <v>0</v>
      </c>
      <c r="M87" s="7" t="b">
        <v>0</v>
      </c>
      <c r="N87" s="7" t="b">
        <v>0</v>
      </c>
      <c r="O87" s="7" t="b">
        <v>0</v>
      </c>
    </row>
    <row r="88">
      <c r="A88" s="4" t="s">
        <v>466</v>
      </c>
      <c r="B88" s="4" t="s">
        <v>467</v>
      </c>
      <c r="C88" s="5" t="s">
        <v>468</v>
      </c>
      <c r="D88" s="5">
        <v>2024.0</v>
      </c>
      <c r="E88" s="5" t="s">
        <v>469</v>
      </c>
      <c r="F88" s="5">
        <v>1.0</v>
      </c>
      <c r="G88" s="5" t="s">
        <v>470</v>
      </c>
      <c r="H88" s="5" t="s">
        <v>471</v>
      </c>
      <c r="I88" s="4" t="s">
        <v>429</v>
      </c>
      <c r="J88" s="4" t="b">
        <v>1</v>
      </c>
      <c r="K88" s="7" t="b">
        <v>0</v>
      </c>
      <c r="L88" s="7" t="b">
        <v>0</v>
      </c>
      <c r="M88" s="7" t="b">
        <v>0</v>
      </c>
      <c r="N88" s="7" t="b">
        <v>0</v>
      </c>
      <c r="O88" s="7" t="b">
        <v>0</v>
      </c>
    </row>
    <row r="89">
      <c r="A89" s="4" t="s">
        <v>472</v>
      </c>
      <c r="B89" s="4" t="s">
        <v>473</v>
      </c>
      <c r="C89" s="5" t="s">
        <v>474</v>
      </c>
      <c r="D89" s="5">
        <v>2024.0</v>
      </c>
      <c r="E89" s="6"/>
      <c r="F89" s="5">
        <v>0.0</v>
      </c>
      <c r="G89" s="5" t="s">
        <v>475</v>
      </c>
      <c r="H89" s="5" t="s">
        <v>476</v>
      </c>
      <c r="I89" s="4" t="s">
        <v>429</v>
      </c>
      <c r="J89" s="4" t="b">
        <v>1</v>
      </c>
      <c r="K89" s="4" t="b">
        <v>1</v>
      </c>
      <c r="L89" s="4" t="b">
        <v>1</v>
      </c>
      <c r="M89" s="7" t="b">
        <v>0</v>
      </c>
      <c r="N89" s="7" t="b">
        <v>0</v>
      </c>
      <c r="O89" s="4" t="b">
        <v>1</v>
      </c>
    </row>
    <row r="90">
      <c r="A90" s="4" t="s">
        <v>477</v>
      </c>
      <c r="B90" s="4" t="s">
        <v>478</v>
      </c>
      <c r="C90" s="5" t="s">
        <v>479</v>
      </c>
      <c r="D90" s="5">
        <v>2024.0</v>
      </c>
      <c r="E90" s="5" t="s">
        <v>232</v>
      </c>
      <c r="F90" s="5">
        <v>1.0</v>
      </c>
      <c r="G90" s="6"/>
      <c r="H90" s="5" t="s">
        <v>480</v>
      </c>
      <c r="I90" s="4" t="s">
        <v>429</v>
      </c>
      <c r="J90" s="4" t="b">
        <v>1</v>
      </c>
      <c r="K90" s="4" t="b">
        <v>1</v>
      </c>
      <c r="L90" s="4" t="b">
        <v>1</v>
      </c>
      <c r="M90" s="7" t="b">
        <v>0</v>
      </c>
      <c r="N90" s="7" t="b">
        <v>0</v>
      </c>
      <c r="O90" s="7" t="b">
        <v>0</v>
      </c>
    </row>
    <row r="91">
      <c r="A91" s="4" t="s">
        <v>481</v>
      </c>
      <c r="B91" s="4" t="s">
        <v>482</v>
      </c>
      <c r="C91" s="5" t="s">
        <v>483</v>
      </c>
      <c r="D91" s="5">
        <v>2024.0</v>
      </c>
      <c r="E91" s="5" t="s">
        <v>484</v>
      </c>
      <c r="F91" s="5">
        <v>0.0</v>
      </c>
      <c r="G91" s="5" t="s">
        <v>485</v>
      </c>
      <c r="H91" s="5" t="s">
        <v>486</v>
      </c>
      <c r="I91" s="4" t="s">
        <v>429</v>
      </c>
      <c r="J91" s="4" t="b">
        <v>1</v>
      </c>
      <c r="K91" s="4" t="b">
        <v>1</v>
      </c>
      <c r="L91" s="4" t="b">
        <v>1</v>
      </c>
      <c r="M91" s="7" t="b">
        <v>0</v>
      </c>
      <c r="N91" s="7" t="b">
        <v>0</v>
      </c>
      <c r="O91" s="4" t="b">
        <v>1</v>
      </c>
    </row>
    <row r="92">
      <c r="A92" s="4" t="s">
        <v>487</v>
      </c>
      <c r="B92" s="4" t="s">
        <v>488</v>
      </c>
      <c r="C92" s="5" t="s">
        <v>489</v>
      </c>
      <c r="D92" s="5">
        <v>2024.0</v>
      </c>
      <c r="E92" s="5" t="s">
        <v>18</v>
      </c>
      <c r="F92" s="5">
        <v>2.0</v>
      </c>
      <c r="G92" s="5" t="s">
        <v>490</v>
      </c>
      <c r="H92" s="5" t="s">
        <v>491</v>
      </c>
      <c r="I92" s="4" t="s">
        <v>429</v>
      </c>
      <c r="J92" s="4" t="b">
        <v>1</v>
      </c>
      <c r="K92" s="4" t="b">
        <v>1</v>
      </c>
      <c r="L92" s="4" t="b">
        <v>1</v>
      </c>
      <c r="M92" s="7" t="b">
        <v>0</v>
      </c>
      <c r="N92" s="7" t="b">
        <v>0</v>
      </c>
      <c r="O92" s="4" t="b">
        <v>1</v>
      </c>
    </row>
    <row r="93">
      <c r="A93" s="4" t="s">
        <v>492</v>
      </c>
      <c r="B93" s="4" t="s">
        <v>493</v>
      </c>
      <c r="C93" s="5" t="s">
        <v>494</v>
      </c>
      <c r="D93" s="5">
        <v>2024.0</v>
      </c>
      <c r="E93" s="6"/>
      <c r="F93" s="5">
        <v>0.0</v>
      </c>
      <c r="G93" s="5" t="s">
        <v>495</v>
      </c>
      <c r="H93" s="5" t="s">
        <v>496</v>
      </c>
      <c r="I93" s="4" t="s">
        <v>429</v>
      </c>
      <c r="J93" s="4" t="b">
        <v>1</v>
      </c>
      <c r="K93" s="7" t="b">
        <v>0</v>
      </c>
      <c r="L93" s="4" t="b">
        <v>1</v>
      </c>
      <c r="M93" s="7" t="b">
        <v>0</v>
      </c>
      <c r="N93" s="7" t="b">
        <v>0</v>
      </c>
      <c r="O93" s="7" t="b">
        <v>0</v>
      </c>
    </row>
    <row r="94">
      <c r="A94" s="4" t="s">
        <v>497</v>
      </c>
      <c r="B94" s="4" t="s">
        <v>498</v>
      </c>
      <c r="C94" s="5" t="s">
        <v>499</v>
      </c>
      <c r="D94" s="5">
        <v>2024.0</v>
      </c>
      <c r="E94" s="6"/>
      <c r="F94" s="5">
        <v>0.0</v>
      </c>
      <c r="G94" s="5" t="s">
        <v>500</v>
      </c>
      <c r="H94" s="5" t="s">
        <v>501</v>
      </c>
      <c r="I94" s="4" t="s">
        <v>429</v>
      </c>
      <c r="J94" s="4" t="b">
        <v>1</v>
      </c>
      <c r="K94" s="4" t="b">
        <v>1</v>
      </c>
      <c r="L94" s="4" t="b">
        <v>1</v>
      </c>
      <c r="M94" s="7" t="b">
        <v>0</v>
      </c>
      <c r="N94" s="7" t="b">
        <v>0</v>
      </c>
      <c r="O94" s="7" t="b">
        <v>0</v>
      </c>
    </row>
    <row r="95">
      <c r="A95" s="4" t="s">
        <v>502</v>
      </c>
      <c r="C95" s="5" t="s">
        <v>503</v>
      </c>
      <c r="D95" s="5">
        <v>2024.0</v>
      </c>
      <c r="E95" s="6"/>
      <c r="F95" s="5">
        <v>0.0</v>
      </c>
      <c r="G95" s="6"/>
      <c r="H95" s="5" t="s">
        <v>504</v>
      </c>
      <c r="I95" s="4" t="s">
        <v>429</v>
      </c>
      <c r="J95" s="4" t="b">
        <v>1</v>
      </c>
      <c r="K95" s="7" t="b">
        <v>0</v>
      </c>
      <c r="L95" s="7" t="b">
        <v>0</v>
      </c>
      <c r="M95" s="7" t="b">
        <v>0</v>
      </c>
      <c r="N95" s="7" t="b">
        <v>0</v>
      </c>
      <c r="O95" s="7" t="b">
        <v>0</v>
      </c>
    </row>
    <row r="96">
      <c r="A96" s="4" t="s">
        <v>505</v>
      </c>
      <c r="B96" s="4" t="s">
        <v>506</v>
      </c>
      <c r="C96" s="5" t="s">
        <v>507</v>
      </c>
      <c r="D96" s="5">
        <v>2024.0</v>
      </c>
      <c r="E96" s="5" t="s">
        <v>508</v>
      </c>
      <c r="F96" s="5">
        <v>2.0</v>
      </c>
      <c r="G96" s="5" t="s">
        <v>509</v>
      </c>
      <c r="H96" s="5" t="s">
        <v>510</v>
      </c>
      <c r="I96" s="4" t="s">
        <v>429</v>
      </c>
      <c r="J96" s="4" t="b">
        <v>1</v>
      </c>
      <c r="K96" s="4" t="b">
        <v>0</v>
      </c>
      <c r="L96" s="4" t="b">
        <v>0</v>
      </c>
      <c r="M96" s="7" t="b">
        <v>0</v>
      </c>
      <c r="N96" s="4" t="b">
        <v>0</v>
      </c>
      <c r="O96" s="7" t="b">
        <v>0</v>
      </c>
    </row>
    <row r="97">
      <c r="A97" s="4" t="s">
        <v>511</v>
      </c>
      <c r="B97" s="4" t="s">
        <v>512</v>
      </c>
      <c r="C97" s="5" t="s">
        <v>513</v>
      </c>
      <c r="D97" s="5">
        <v>2024.0</v>
      </c>
      <c r="E97" s="5" t="s">
        <v>514</v>
      </c>
      <c r="F97" s="5">
        <v>0.0</v>
      </c>
      <c r="G97" s="5" t="s">
        <v>515</v>
      </c>
      <c r="H97" s="5" t="s">
        <v>516</v>
      </c>
      <c r="I97" s="4" t="s">
        <v>429</v>
      </c>
      <c r="J97" s="4" t="b">
        <v>1</v>
      </c>
      <c r="K97" s="7" t="b">
        <v>0</v>
      </c>
      <c r="L97" s="7" t="b">
        <v>0</v>
      </c>
      <c r="M97" s="7" t="b">
        <v>0</v>
      </c>
      <c r="N97" s="7" t="b">
        <v>0</v>
      </c>
      <c r="O97" s="7" t="b">
        <v>0</v>
      </c>
    </row>
    <row r="98">
      <c r="A98" s="4" t="s">
        <v>517</v>
      </c>
      <c r="B98" s="4" t="s">
        <v>518</v>
      </c>
      <c r="C98" s="5" t="s">
        <v>519</v>
      </c>
      <c r="D98" s="5">
        <v>2024.0</v>
      </c>
      <c r="E98" s="5" t="s">
        <v>520</v>
      </c>
      <c r="F98" s="5">
        <v>0.0</v>
      </c>
      <c r="G98" s="5" t="s">
        <v>521</v>
      </c>
      <c r="H98" s="5" t="s">
        <v>522</v>
      </c>
      <c r="I98" s="4" t="s">
        <v>429</v>
      </c>
      <c r="J98" s="4" t="b">
        <v>1</v>
      </c>
      <c r="K98" s="4" t="b">
        <v>1</v>
      </c>
      <c r="L98" s="4" t="b">
        <v>1</v>
      </c>
      <c r="M98" s="7" t="b">
        <v>0</v>
      </c>
      <c r="N98" s="7" t="b">
        <v>0</v>
      </c>
      <c r="O98" s="7" t="b">
        <v>0</v>
      </c>
    </row>
    <row r="99">
      <c r="A99" s="4" t="s">
        <v>523</v>
      </c>
      <c r="B99" s="4" t="s">
        <v>524</v>
      </c>
      <c r="C99" s="5" t="s">
        <v>525</v>
      </c>
      <c r="D99" s="5">
        <v>2024.0</v>
      </c>
      <c r="E99" s="5" t="s">
        <v>520</v>
      </c>
      <c r="F99" s="5">
        <v>0.0</v>
      </c>
      <c r="G99" s="5" t="s">
        <v>526</v>
      </c>
      <c r="H99" s="5" t="s">
        <v>527</v>
      </c>
      <c r="I99" s="4" t="s">
        <v>429</v>
      </c>
      <c r="J99" s="4" t="b">
        <v>1</v>
      </c>
      <c r="K99" s="4" t="b">
        <v>1</v>
      </c>
      <c r="L99" s="4" t="b">
        <v>1</v>
      </c>
      <c r="M99" s="7" t="b">
        <v>0</v>
      </c>
      <c r="N99" s="7" t="b">
        <v>0</v>
      </c>
      <c r="O99" s="7" t="b">
        <v>0</v>
      </c>
    </row>
    <row r="100">
      <c r="A100" s="4" t="s">
        <v>528</v>
      </c>
      <c r="B100" s="4" t="s">
        <v>529</v>
      </c>
      <c r="C100" s="5" t="s">
        <v>530</v>
      </c>
      <c r="D100" s="5">
        <v>2024.0</v>
      </c>
      <c r="E100" s="6"/>
      <c r="F100" s="5">
        <v>0.0</v>
      </c>
      <c r="G100" s="5" t="s">
        <v>531</v>
      </c>
      <c r="H100" s="5" t="s">
        <v>532</v>
      </c>
      <c r="I100" s="4" t="s">
        <v>429</v>
      </c>
      <c r="J100" s="4" t="b">
        <v>1</v>
      </c>
      <c r="K100" s="4" t="b">
        <v>1</v>
      </c>
      <c r="L100" s="7" t="b">
        <v>0</v>
      </c>
      <c r="M100" s="7" t="b">
        <v>0</v>
      </c>
      <c r="N100" s="7" t="b">
        <v>0</v>
      </c>
      <c r="O100" s="7" t="b">
        <v>0</v>
      </c>
    </row>
    <row r="101">
      <c r="A101" s="4" t="s">
        <v>533</v>
      </c>
      <c r="B101" s="4" t="s">
        <v>534</v>
      </c>
      <c r="C101" s="5" t="s">
        <v>535</v>
      </c>
      <c r="D101" s="5">
        <v>2024.0</v>
      </c>
      <c r="E101" s="6"/>
      <c r="F101" s="5">
        <v>1.0</v>
      </c>
      <c r="G101" s="5" t="s">
        <v>536</v>
      </c>
      <c r="H101" s="5" t="s">
        <v>537</v>
      </c>
      <c r="I101" s="4" t="s">
        <v>429</v>
      </c>
      <c r="J101" s="4" t="b">
        <v>1</v>
      </c>
      <c r="K101" s="7" t="b">
        <v>0</v>
      </c>
      <c r="L101" s="7" t="b">
        <v>0</v>
      </c>
      <c r="M101" s="7" t="b">
        <v>0</v>
      </c>
      <c r="N101" s="7" t="b">
        <v>0</v>
      </c>
      <c r="O101" s="7" t="b">
        <v>0</v>
      </c>
    </row>
    <row r="102">
      <c r="A102" s="4" t="s">
        <v>538</v>
      </c>
      <c r="B102" s="4" t="s">
        <v>539</v>
      </c>
      <c r="C102" s="5" t="s">
        <v>540</v>
      </c>
      <c r="D102" s="5">
        <v>2024.0</v>
      </c>
      <c r="E102" s="5" t="s">
        <v>508</v>
      </c>
      <c r="F102" s="5">
        <v>2.0</v>
      </c>
      <c r="G102" s="5" t="s">
        <v>541</v>
      </c>
      <c r="H102" s="5" t="s">
        <v>542</v>
      </c>
      <c r="I102" s="4" t="s">
        <v>429</v>
      </c>
      <c r="J102" s="4" t="b">
        <v>1</v>
      </c>
      <c r="K102" s="4" t="b">
        <v>1</v>
      </c>
      <c r="L102" s="4" t="b">
        <v>1</v>
      </c>
      <c r="M102" s="7" t="b">
        <v>0</v>
      </c>
      <c r="N102" s="7" t="b">
        <v>0</v>
      </c>
      <c r="O102" s="4" t="b">
        <v>1</v>
      </c>
      <c r="P102" s="5" t="s">
        <v>543</v>
      </c>
    </row>
    <row r="103">
      <c r="A103" s="4" t="s">
        <v>544</v>
      </c>
      <c r="C103" s="5" t="s">
        <v>545</v>
      </c>
      <c r="D103" s="5">
        <v>2024.0</v>
      </c>
      <c r="E103" s="5" t="s">
        <v>331</v>
      </c>
      <c r="F103" s="5">
        <v>0.0</v>
      </c>
      <c r="G103" s="6"/>
      <c r="H103" s="5" t="s">
        <v>546</v>
      </c>
      <c r="I103" s="4" t="s">
        <v>429</v>
      </c>
      <c r="J103" s="4" t="b">
        <v>1</v>
      </c>
      <c r="K103" s="7" t="b">
        <v>0</v>
      </c>
      <c r="L103" s="7" t="b">
        <v>0</v>
      </c>
      <c r="M103" s="7" t="b">
        <v>0</v>
      </c>
      <c r="N103" s="7" t="b">
        <v>0</v>
      </c>
      <c r="O103" s="7" t="b">
        <v>0</v>
      </c>
    </row>
    <row r="104">
      <c r="A104" s="4" t="s">
        <v>547</v>
      </c>
      <c r="B104" s="4" t="s">
        <v>548</v>
      </c>
      <c r="C104" s="5" t="s">
        <v>549</v>
      </c>
      <c r="D104" s="5">
        <v>2024.0</v>
      </c>
      <c r="E104" s="5" t="s">
        <v>331</v>
      </c>
      <c r="F104" s="5">
        <v>0.0</v>
      </c>
      <c r="G104" s="5" t="s">
        <v>550</v>
      </c>
      <c r="H104" s="5" t="s">
        <v>551</v>
      </c>
      <c r="I104" s="4" t="s">
        <v>429</v>
      </c>
      <c r="J104" s="4" t="b">
        <v>1</v>
      </c>
      <c r="K104" s="7" t="b">
        <v>0</v>
      </c>
      <c r="L104" s="7" t="b">
        <v>0</v>
      </c>
      <c r="M104" s="7" t="b">
        <v>0</v>
      </c>
      <c r="N104" s="7" t="b">
        <v>0</v>
      </c>
      <c r="O104" s="7" t="b">
        <v>0</v>
      </c>
    </row>
    <row r="105">
      <c r="A105" s="4" t="s">
        <v>552</v>
      </c>
      <c r="C105" s="5" t="s">
        <v>545</v>
      </c>
      <c r="D105" s="5">
        <v>2024.0</v>
      </c>
      <c r="E105" s="5" t="s">
        <v>331</v>
      </c>
      <c r="F105" s="5">
        <v>0.0</v>
      </c>
      <c r="G105" s="6"/>
      <c r="H105" s="5" t="s">
        <v>546</v>
      </c>
      <c r="I105" s="4" t="s">
        <v>429</v>
      </c>
      <c r="J105" s="4" t="b">
        <v>1</v>
      </c>
      <c r="K105" s="7" t="b">
        <v>0</v>
      </c>
      <c r="L105" s="7" t="b">
        <v>0</v>
      </c>
      <c r="M105" s="7" t="b">
        <v>0</v>
      </c>
      <c r="N105" s="7" t="b">
        <v>0</v>
      </c>
      <c r="O105" s="7" t="b">
        <v>0</v>
      </c>
    </row>
    <row r="106">
      <c r="A106" s="4" t="s">
        <v>553</v>
      </c>
      <c r="B106" s="4" t="s">
        <v>554</v>
      </c>
      <c r="C106" s="5" t="s">
        <v>555</v>
      </c>
      <c r="D106" s="5">
        <v>2024.0</v>
      </c>
      <c r="E106" s="5" t="s">
        <v>556</v>
      </c>
      <c r="F106" s="5">
        <v>1.0</v>
      </c>
      <c r="G106" s="5" t="s">
        <v>557</v>
      </c>
      <c r="H106" s="5" t="s">
        <v>558</v>
      </c>
      <c r="I106" s="4" t="s">
        <v>429</v>
      </c>
      <c r="J106" s="4" t="b">
        <v>1</v>
      </c>
      <c r="K106" s="7" t="b">
        <v>0</v>
      </c>
      <c r="L106" s="7" t="b">
        <v>0</v>
      </c>
      <c r="M106" s="7" t="b">
        <v>0</v>
      </c>
      <c r="N106" s="7" t="b">
        <v>0</v>
      </c>
      <c r="O106" s="7" t="b">
        <v>0</v>
      </c>
    </row>
    <row r="107">
      <c r="A107" s="4" t="s">
        <v>559</v>
      </c>
      <c r="B107" s="4" t="s">
        <v>560</v>
      </c>
      <c r="C107" s="5" t="s">
        <v>561</v>
      </c>
      <c r="D107" s="5">
        <v>2024.0</v>
      </c>
      <c r="E107" s="6"/>
      <c r="F107" s="5">
        <v>13.0</v>
      </c>
      <c r="G107" s="5" t="s">
        <v>562</v>
      </c>
      <c r="H107" s="5" t="s">
        <v>563</v>
      </c>
      <c r="I107" s="4" t="s">
        <v>429</v>
      </c>
      <c r="J107" s="4" t="b">
        <v>1</v>
      </c>
      <c r="K107" s="7" t="b">
        <v>0</v>
      </c>
      <c r="L107" s="7" t="b">
        <v>0</v>
      </c>
      <c r="M107" s="7" t="b">
        <v>0</v>
      </c>
      <c r="N107" s="7" t="b">
        <v>0</v>
      </c>
      <c r="O107" s="7" t="b">
        <v>0</v>
      </c>
    </row>
    <row r="108">
      <c r="A108" s="4" t="s">
        <v>564</v>
      </c>
      <c r="B108" s="4" t="s">
        <v>565</v>
      </c>
      <c r="C108" s="5" t="s">
        <v>566</v>
      </c>
      <c r="D108" s="5">
        <v>2024.0</v>
      </c>
      <c r="E108" s="5" t="s">
        <v>567</v>
      </c>
      <c r="F108" s="5">
        <v>1.0</v>
      </c>
      <c r="G108" s="5" t="s">
        <v>568</v>
      </c>
      <c r="H108" s="5" t="s">
        <v>569</v>
      </c>
      <c r="I108" s="4" t="s">
        <v>429</v>
      </c>
      <c r="J108" s="4" t="b">
        <v>1</v>
      </c>
      <c r="K108" s="7" t="b">
        <v>0</v>
      </c>
      <c r="L108" s="7" t="b">
        <v>0</v>
      </c>
      <c r="M108" s="7" t="b">
        <v>0</v>
      </c>
      <c r="N108" s="7" t="b">
        <v>0</v>
      </c>
      <c r="O108" s="7" t="b">
        <v>0</v>
      </c>
    </row>
    <row r="109">
      <c r="A109" s="4" t="s">
        <v>570</v>
      </c>
      <c r="B109" s="4" t="s">
        <v>571</v>
      </c>
      <c r="C109" s="5" t="s">
        <v>572</v>
      </c>
      <c r="D109" s="5">
        <v>2024.0</v>
      </c>
      <c r="E109" s="6"/>
      <c r="F109" s="5">
        <v>2.0</v>
      </c>
      <c r="G109" s="5" t="s">
        <v>573</v>
      </c>
      <c r="H109" s="5" t="s">
        <v>574</v>
      </c>
      <c r="I109" s="4" t="s">
        <v>429</v>
      </c>
      <c r="J109" s="4" t="b">
        <v>1</v>
      </c>
      <c r="K109" s="4" t="b">
        <v>1</v>
      </c>
      <c r="L109" s="4" t="b">
        <v>1</v>
      </c>
      <c r="M109" s="7" t="b">
        <v>0</v>
      </c>
      <c r="N109" s="7" t="b">
        <v>0</v>
      </c>
      <c r="O109" s="4" t="b">
        <v>1</v>
      </c>
      <c r="P109" s="9" t="s">
        <v>575</v>
      </c>
    </row>
    <row r="110">
      <c r="A110" s="4" t="s">
        <v>576</v>
      </c>
      <c r="B110" s="4" t="s">
        <v>577</v>
      </c>
      <c r="C110" s="5" t="s">
        <v>578</v>
      </c>
      <c r="D110" s="5">
        <v>2024.0</v>
      </c>
      <c r="E110" s="5" t="s">
        <v>579</v>
      </c>
      <c r="F110" s="5">
        <v>7.0</v>
      </c>
      <c r="G110" s="5" t="s">
        <v>580</v>
      </c>
      <c r="H110" s="5" t="s">
        <v>581</v>
      </c>
      <c r="I110" s="4" t="s">
        <v>429</v>
      </c>
      <c r="J110" s="4" t="b">
        <v>1</v>
      </c>
      <c r="K110" s="4" t="b">
        <v>1</v>
      </c>
      <c r="L110" s="4" t="b">
        <v>1</v>
      </c>
      <c r="M110" s="7" t="b">
        <v>0</v>
      </c>
      <c r="N110" s="7" t="b">
        <v>0</v>
      </c>
      <c r="O110" s="4" t="b">
        <v>1</v>
      </c>
    </row>
    <row r="111">
      <c r="A111" s="4" t="s">
        <v>582</v>
      </c>
      <c r="B111" s="4" t="s">
        <v>583</v>
      </c>
      <c r="C111" s="5" t="s">
        <v>584</v>
      </c>
      <c r="D111" s="5">
        <v>2024.0</v>
      </c>
      <c r="E111" s="5" t="s">
        <v>579</v>
      </c>
      <c r="F111" s="5">
        <v>4.0</v>
      </c>
      <c r="G111" s="5" t="s">
        <v>585</v>
      </c>
      <c r="H111" s="5" t="s">
        <v>586</v>
      </c>
      <c r="I111" s="4" t="s">
        <v>429</v>
      </c>
      <c r="J111" s="4" t="b">
        <v>1</v>
      </c>
      <c r="K111" s="4" t="b">
        <v>1</v>
      </c>
      <c r="L111" s="4" t="b">
        <v>1</v>
      </c>
      <c r="M111" s="7" t="b">
        <v>0</v>
      </c>
      <c r="N111" s="7" t="b">
        <v>0</v>
      </c>
      <c r="O111" s="7" t="b">
        <v>0</v>
      </c>
    </row>
    <row r="112">
      <c r="A112" s="4" t="s">
        <v>587</v>
      </c>
      <c r="B112" s="4" t="s">
        <v>588</v>
      </c>
      <c r="C112" s="5" t="s">
        <v>589</v>
      </c>
      <c r="D112" s="5">
        <v>2024.0</v>
      </c>
      <c r="E112" s="5" t="s">
        <v>579</v>
      </c>
      <c r="F112" s="5">
        <v>1.0</v>
      </c>
      <c r="G112" s="5" t="s">
        <v>590</v>
      </c>
      <c r="H112" s="5" t="s">
        <v>591</v>
      </c>
      <c r="I112" s="4" t="s">
        <v>429</v>
      </c>
      <c r="J112" s="4" t="b">
        <v>1</v>
      </c>
      <c r="K112" s="4" t="b">
        <v>1</v>
      </c>
      <c r="L112" s="4" t="b">
        <v>1</v>
      </c>
      <c r="M112" s="7" t="b">
        <v>0</v>
      </c>
      <c r="N112" s="7" t="b">
        <v>0</v>
      </c>
      <c r="O112" s="7" t="b">
        <v>0</v>
      </c>
    </row>
    <row r="113">
      <c r="A113" s="4" t="s">
        <v>592</v>
      </c>
      <c r="B113" s="4" t="s">
        <v>91</v>
      </c>
      <c r="C113" s="5" t="s">
        <v>593</v>
      </c>
      <c r="D113" s="5">
        <v>2024.0</v>
      </c>
      <c r="E113" s="5" t="s">
        <v>579</v>
      </c>
      <c r="F113" s="5">
        <v>3.0</v>
      </c>
      <c r="G113" s="5" t="s">
        <v>594</v>
      </c>
      <c r="H113" s="5" t="s">
        <v>595</v>
      </c>
      <c r="I113" s="4" t="s">
        <v>429</v>
      </c>
      <c r="J113" s="4" t="b">
        <v>1</v>
      </c>
      <c r="K113" s="4" t="b">
        <v>1</v>
      </c>
      <c r="L113" s="4" t="b">
        <v>1</v>
      </c>
      <c r="M113" s="7" t="b">
        <v>0</v>
      </c>
      <c r="N113" s="7" t="b">
        <v>0</v>
      </c>
      <c r="O113" s="7" t="b">
        <v>0</v>
      </c>
    </row>
    <row r="114">
      <c r="A114" s="4" t="s">
        <v>596</v>
      </c>
      <c r="B114" s="4" t="s">
        <v>597</v>
      </c>
      <c r="C114" s="5" t="s">
        <v>598</v>
      </c>
      <c r="D114" s="5">
        <v>2024.0</v>
      </c>
      <c r="E114" s="5" t="s">
        <v>579</v>
      </c>
      <c r="F114" s="5">
        <v>15.0</v>
      </c>
      <c r="G114" s="5" t="s">
        <v>599</v>
      </c>
      <c r="H114" s="5" t="s">
        <v>600</v>
      </c>
      <c r="I114" s="4" t="s">
        <v>429</v>
      </c>
      <c r="J114" s="4" t="b">
        <v>1</v>
      </c>
      <c r="K114" s="4" t="b">
        <v>1</v>
      </c>
      <c r="L114" s="7" t="b">
        <v>0</v>
      </c>
      <c r="M114" s="7" t="b">
        <v>0</v>
      </c>
      <c r="N114" s="7" t="b">
        <v>0</v>
      </c>
      <c r="O114" s="7" t="b">
        <v>0</v>
      </c>
    </row>
    <row r="115">
      <c r="A115" s="4" t="s">
        <v>601</v>
      </c>
      <c r="B115" s="4" t="s">
        <v>602</v>
      </c>
      <c r="C115" s="5" t="s">
        <v>603</v>
      </c>
      <c r="D115" s="5">
        <v>2024.0</v>
      </c>
      <c r="E115" s="5" t="s">
        <v>579</v>
      </c>
      <c r="F115" s="5">
        <v>7.0</v>
      </c>
      <c r="G115" s="5" t="s">
        <v>604</v>
      </c>
      <c r="H115" s="5" t="s">
        <v>605</v>
      </c>
      <c r="I115" s="4" t="s">
        <v>429</v>
      </c>
      <c r="J115" s="4" t="b">
        <v>1</v>
      </c>
      <c r="K115" s="4" t="b">
        <v>0</v>
      </c>
      <c r="L115" s="4" t="b">
        <v>1</v>
      </c>
      <c r="M115" s="7" t="b">
        <v>0</v>
      </c>
      <c r="N115" s="7" t="b">
        <v>0</v>
      </c>
      <c r="O115" s="7" t="b">
        <v>0</v>
      </c>
    </row>
    <row r="116">
      <c r="A116" s="4" t="s">
        <v>606</v>
      </c>
      <c r="B116" s="4" t="s">
        <v>607</v>
      </c>
      <c r="C116" s="5" t="s">
        <v>608</v>
      </c>
      <c r="D116" s="5">
        <v>2024.0</v>
      </c>
      <c r="E116" s="5" t="s">
        <v>579</v>
      </c>
      <c r="F116" s="5">
        <v>9.0</v>
      </c>
      <c r="G116" s="5" t="s">
        <v>609</v>
      </c>
      <c r="H116" s="5" t="s">
        <v>610</v>
      </c>
      <c r="I116" s="4" t="s">
        <v>429</v>
      </c>
      <c r="J116" s="4" t="b">
        <v>1</v>
      </c>
      <c r="K116" s="4" t="b">
        <v>1</v>
      </c>
      <c r="L116" s="4" t="b">
        <v>1</v>
      </c>
      <c r="M116" s="7" t="b">
        <v>0</v>
      </c>
      <c r="N116" s="7" t="b">
        <v>0</v>
      </c>
      <c r="O116" s="4" t="b">
        <v>1</v>
      </c>
    </row>
    <row r="117">
      <c r="A117" s="4" t="s">
        <v>611</v>
      </c>
      <c r="B117" s="4" t="s">
        <v>612</v>
      </c>
      <c r="C117" s="5" t="s">
        <v>613</v>
      </c>
      <c r="D117" s="5">
        <v>2024.0</v>
      </c>
      <c r="E117" s="6"/>
      <c r="F117" s="5">
        <v>5.0</v>
      </c>
      <c r="G117" s="5" t="s">
        <v>614</v>
      </c>
      <c r="H117" s="5" t="s">
        <v>615</v>
      </c>
      <c r="I117" s="4" t="s">
        <v>429</v>
      </c>
      <c r="J117" s="4" t="b">
        <v>1</v>
      </c>
      <c r="K117" s="4" t="b">
        <v>1</v>
      </c>
      <c r="L117" s="4" t="b">
        <v>1</v>
      </c>
      <c r="M117" s="7" t="b">
        <v>0</v>
      </c>
      <c r="N117" s="7" t="b">
        <v>0</v>
      </c>
      <c r="O117" s="7" t="b">
        <v>0</v>
      </c>
    </row>
    <row r="118">
      <c r="A118" s="4" t="s">
        <v>616</v>
      </c>
      <c r="C118" s="5" t="s">
        <v>617</v>
      </c>
      <c r="D118" s="5">
        <v>2024.0</v>
      </c>
      <c r="E118" s="5" t="s">
        <v>331</v>
      </c>
      <c r="F118" s="5">
        <v>0.0</v>
      </c>
      <c r="G118" s="6"/>
      <c r="H118" s="5" t="s">
        <v>618</v>
      </c>
      <c r="I118" s="4" t="s">
        <v>429</v>
      </c>
      <c r="J118" s="4" t="b">
        <v>1</v>
      </c>
      <c r="K118" s="7" t="b">
        <v>0</v>
      </c>
      <c r="L118" s="7" t="b">
        <v>0</v>
      </c>
      <c r="M118" s="7" t="b">
        <v>0</v>
      </c>
      <c r="N118" s="7" t="b">
        <v>0</v>
      </c>
      <c r="O118" s="7" t="b">
        <v>0</v>
      </c>
    </row>
    <row r="119">
      <c r="A119" s="4" t="s">
        <v>619</v>
      </c>
      <c r="C119" s="5" t="s">
        <v>620</v>
      </c>
      <c r="D119" s="5">
        <v>2024.0</v>
      </c>
      <c r="E119" s="5" t="s">
        <v>195</v>
      </c>
      <c r="F119" s="5">
        <v>0.0</v>
      </c>
      <c r="G119" s="6"/>
      <c r="H119" s="5" t="s">
        <v>621</v>
      </c>
      <c r="I119" s="4" t="s">
        <v>429</v>
      </c>
      <c r="J119" s="4" t="b">
        <v>1</v>
      </c>
      <c r="K119" s="7" t="b">
        <v>0</v>
      </c>
      <c r="L119" s="7" t="b">
        <v>0</v>
      </c>
      <c r="M119" s="7" t="b">
        <v>0</v>
      </c>
      <c r="N119" s="7" t="b">
        <v>0</v>
      </c>
      <c r="O119" s="7" t="b">
        <v>0</v>
      </c>
    </row>
    <row r="120">
      <c r="A120" s="4" t="s">
        <v>622</v>
      </c>
      <c r="B120" s="4" t="s">
        <v>623</v>
      </c>
      <c r="C120" s="5" t="s">
        <v>624</v>
      </c>
      <c r="D120" s="5">
        <v>2024.0</v>
      </c>
      <c r="E120" s="6"/>
      <c r="F120" s="5">
        <v>0.0</v>
      </c>
      <c r="G120" s="6"/>
      <c r="H120" s="5" t="s">
        <v>625</v>
      </c>
      <c r="I120" s="4" t="s">
        <v>429</v>
      </c>
      <c r="J120" s="4" t="b">
        <v>1</v>
      </c>
      <c r="K120" s="7" t="b">
        <v>0</v>
      </c>
      <c r="L120" s="7" t="b">
        <v>0</v>
      </c>
      <c r="M120" s="7" t="b">
        <v>0</v>
      </c>
      <c r="N120" s="7" t="b">
        <v>0</v>
      </c>
      <c r="O120" s="7" t="b">
        <v>0</v>
      </c>
    </row>
    <row r="121">
      <c r="A121" s="4" t="s">
        <v>626</v>
      </c>
      <c r="B121" s="4" t="s">
        <v>627</v>
      </c>
      <c r="C121" s="5" t="s">
        <v>628</v>
      </c>
      <c r="D121" s="5">
        <v>2024.0</v>
      </c>
      <c r="E121" s="5" t="s">
        <v>629</v>
      </c>
      <c r="F121" s="5">
        <v>1.0</v>
      </c>
      <c r="G121" s="5" t="s">
        <v>630</v>
      </c>
      <c r="H121" s="5" t="s">
        <v>631</v>
      </c>
      <c r="I121" s="4" t="s">
        <v>429</v>
      </c>
      <c r="J121" s="4" t="b">
        <v>1</v>
      </c>
      <c r="K121" s="4" t="b">
        <v>1</v>
      </c>
      <c r="L121" s="4" t="b">
        <v>1</v>
      </c>
      <c r="M121" s="7" t="b">
        <v>0</v>
      </c>
      <c r="N121" s="7" t="b">
        <v>0</v>
      </c>
      <c r="O121" s="7" t="b">
        <v>0</v>
      </c>
    </row>
    <row r="122">
      <c r="A122" s="4" t="s">
        <v>632</v>
      </c>
      <c r="B122" s="4" t="s">
        <v>633</v>
      </c>
      <c r="C122" s="5" t="s">
        <v>634</v>
      </c>
      <c r="D122" s="5">
        <v>2024.0</v>
      </c>
      <c r="E122" s="5" t="s">
        <v>232</v>
      </c>
      <c r="F122" s="5">
        <v>0.0</v>
      </c>
      <c r="G122" s="6"/>
      <c r="H122" s="5" t="s">
        <v>635</v>
      </c>
      <c r="I122" s="4" t="s">
        <v>429</v>
      </c>
      <c r="J122" s="4" t="b">
        <v>1</v>
      </c>
      <c r="K122" s="4" t="b">
        <v>1</v>
      </c>
      <c r="L122" s="4" t="b">
        <v>1</v>
      </c>
      <c r="M122" s="7" t="b">
        <v>0</v>
      </c>
      <c r="N122" s="7" t="b">
        <v>0</v>
      </c>
      <c r="O122" s="7" t="b">
        <v>0</v>
      </c>
    </row>
    <row r="123">
      <c r="A123" s="4" t="s">
        <v>636</v>
      </c>
      <c r="B123" s="4" t="s">
        <v>637</v>
      </c>
      <c r="C123" s="5" t="s">
        <v>638</v>
      </c>
      <c r="D123" s="5">
        <v>2024.0</v>
      </c>
      <c r="E123" s="5" t="s">
        <v>639</v>
      </c>
      <c r="F123" s="5">
        <v>4.0</v>
      </c>
      <c r="G123" s="5" t="s">
        <v>640</v>
      </c>
      <c r="H123" s="5" t="s">
        <v>641</v>
      </c>
      <c r="I123" s="4" t="s">
        <v>429</v>
      </c>
      <c r="J123" s="4" t="b">
        <v>1</v>
      </c>
      <c r="K123" s="7" t="b">
        <v>0</v>
      </c>
      <c r="L123" s="7" t="b">
        <v>0</v>
      </c>
      <c r="M123" s="7" t="b">
        <v>0</v>
      </c>
      <c r="N123" s="7" t="b">
        <v>0</v>
      </c>
      <c r="O123" s="7" t="b">
        <v>0</v>
      </c>
    </row>
    <row r="124">
      <c r="A124" s="4" t="s">
        <v>642</v>
      </c>
      <c r="B124" s="4" t="s">
        <v>643</v>
      </c>
      <c r="C124" s="5" t="s">
        <v>644</v>
      </c>
      <c r="D124" s="5">
        <v>2024.0</v>
      </c>
      <c r="E124" s="5" t="s">
        <v>18</v>
      </c>
      <c r="F124" s="5">
        <v>6.0</v>
      </c>
      <c r="G124" s="5" t="s">
        <v>645</v>
      </c>
      <c r="H124" s="5" t="s">
        <v>646</v>
      </c>
      <c r="I124" s="4" t="s">
        <v>429</v>
      </c>
      <c r="J124" s="4" t="b">
        <v>1</v>
      </c>
      <c r="K124" s="4" t="b">
        <v>0</v>
      </c>
      <c r="L124" s="4" t="b">
        <v>1</v>
      </c>
      <c r="M124" s="7" t="b">
        <v>0</v>
      </c>
      <c r="N124" s="7" t="b">
        <v>0</v>
      </c>
      <c r="O124" s="7" t="b">
        <v>0</v>
      </c>
    </row>
    <row r="125">
      <c r="A125" s="4" t="s">
        <v>647</v>
      </c>
      <c r="C125" s="5" t="s">
        <v>648</v>
      </c>
      <c r="D125" s="5">
        <v>2024.0</v>
      </c>
      <c r="E125" s="5" t="s">
        <v>18</v>
      </c>
      <c r="F125" s="5">
        <v>0.0</v>
      </c>
      <c r="G125" s="6"/>
      <c r="H125" s="5" t="s">
        <v>649</v>
      </c>
      <c r="I125" s="4" t="s">
        <v>429</v>
      </c>
      <c r="J125" s="4" t="b">
        <v>1</v>
      </c>
      <c r="K125" s="7" t="b">
        <v>0</v>
      </c>
      <c r="L125" s="7" t="b">
        <v>0</v>
      </c>
      <c r="M125" s="7" t="b">
        <v>0</v>
      </c>
      <c r="N125" s="7" t="b">
        <v>0</v>
      </c>
      <c r="O125" s="7" t="b">
        <v>0</v>
      </c>
    </row>
    <row r="126">
      <c r="A126" s="4" t="s">
        <v>650</v>
      </c>
      <c r="B126" s="4" t="s">
        <v>651</v>
      </c>
      <c r="C126" s="5" t="s">
        <v>652</v>
      </c>
      <c r="D126" s="5">
        <v>2024.0</v>
      </c>
      <c r="E126" s="6"/>
      <c r="F126" s="5">
        <v>5.0</v>
      </c>
      <c r="G126" s="5" t="s">
        <v>653</v>
      </c>
      <c r="H126" s="5" t="s">
        <v>654</v>
      </c>
      <c r="I126" s="4" t="s">
        <v>429</v>
      </c>
      <c r="J126" s="4" t="b">
        <v>1</v>
      </c>
      <c r="K126" s="7" t="b">
        <v>0</v>
      </c>
      <c r="L126" s="7" t="b">
        <v>0</v>
      </c>
      <c r="M126" s="7" t="b">
        <v>0</v>
      </c>
      <c r="N126" s="7" t="b">
        <v>0</v>
      </c>
      <c r="O126" s="7" t="b">
        <v>0</v>
      </c>
    </row>
    <row r="127">
      <c r="A127" s="4" t="s">
        <v>655</v>
      </c>
      <c r="C127" s="5" t="s">
        <v>656</v>
      </c>
      <c r="D127" s="5">
        <v>2024.0</v>
      </c>
      <c r="E127" s="5" t="s">
        <v>195</v>
      </c>
      <c r="F127" s="5">
        <v>0.0</v>
      </c>
      <c r="G127" s="6"/>
      <c r="H127" s="5" t="s">
        <v>657</v>
      </c>
      <c r="I127" s="4" t="s">
        <v>429</v>
      </c>
      <c r="J127" s="4" t="b">
        <v>1</v>
      </c>
      <c r="K127" s="7" t="b">
        <v>0</v>
      </c>
      <c r="L127" s="7" t="b">
        <v>0</v>
      </c>
      <c r="M127" s="7" t="b">
        <v>0</v>
      </c>
      <c r="N127" s="7" t="b">
        <v>0</v>
      </c>
      <c r="O127" s="7" t="b">
        <v>0</v>
      </c>
    </row>
    <row r="128">
      <c r="A128" s="4" t="s">
        <v>658</v>
      </c>
      <c r="B128" s="4" t="s">
        <v>659</v>
      </c>
      <c r="C128" s="5" t="s">
        <v>660</v>
      </c>
      <c r="D128" s="5">
        <v>2024.0</v>
      </c>
      <c r="E128" s="5" t="s">
        <v>232</v>
      </c>
      <c r="F128" s="5">
        <v>0.0</v>
      </c>
      <c r="G128" s="6"/>
      <c r="H128" s="5" t="s">
        <v>661</v>
      </c>
      <c r="I128" s="4" t="s">
        <v>429</v>
      </c>
      <c r="J128" s="4" t="b">
        <v>1</v>
      </c>
      <c r="K128" s="7" t="b">
        <v>0</v>
      </c>
      <c r="L128" s="7" t="b">
        <v>0</v>
      </c>
      <c r="M128" s="7" t="b">
        <v>0</v>
      </c>
      <c r="N128" s="7" t="b">
        <v>0</v>
      </c>
      <c r="O128" s="7" t="b">
        <v>0</v>
      </c>
    </row>
    <row r="129">
      <c r="A129" s="4" t="s">
        <v>662</v>
      </c>
      <c r="B129" s="4" t="s">
        <v>663</v>
      </c>
      <c r="C129" s="5" t="s">
        <v>664</v>
      </c>
      <c r="D129" s="5">
        <v>2024.0</v>
      </c>
      <c r="E129" s="6"/>
      <c r="F129" s="5">
        <v>0.0</v>
      </c>
      <c r="G129" s="5" t="s">
        <v>665</v>
      </c>
      <c r="H129" s="5" t="s">
        <v>666</v>
      </c>
      <c r="I129" s="4" t="s">
        <v>429</v>
      </c>
      <c r="J129" s="4" t="b">
        <v>1</v>
      </c>
      <c r="K129" s="4" t="b">
        <v>1</v>
      </c>
      <c r="L129" s="7" t="b">
        <v>0</v>
      </c>
      <c r="M129" s="7" t="b">
        <v>0</v>
      </c>
      <c r="N129" s="7" t="b">
        <v>0</v>
      </c>
      <c r="O129" s="7" t="b">
        <v>0</v>
      </c>
    </row>
    <row r="130">
      <c r="A130" s="4" t="s">
        <v>667</v>
      </c>
      <c r="B130" s="4" t="s">
        <v>668</v>
      </c>
      <c r="C130" s="5" t="s">
        <v>669</v>
      </c>
      <c r="D130" s="5">
        <v>2024.0</v>
      </c>
      <c r="E130" s="5" t="s">
        <v>670</v>
      </c>
      <c r="F130" s="5">
        <v>0.0</v>
      </c>
      <c r="G130" s="5" t="s">
        <v>671</v>
      </c>
      <c r="H130" s="5" t="s">
        <v>672</v>
      </c>
      <c r="I130" s="4" t="s">
        <v>429</v>
      </c>
      <c r="J130" s="4" t="b">
        <v>1</v>
      </c>
      <c r="K130" s="7" t="b">
        <v>0</v>
      </c>
      <c r="L130" s="7" t="b">
        <v>0</v>
      </c>
      <c r="M130" s="7" t="b">
        <v>0</v>
      </c>
      <c r="N130" s="7" t="b">
        <v>0</v>
      </c>
      <c r="O130" s="7" t="b">
        <v>0</v>
      </c>
    </row>
    <row r="131">
      <c r="A131" s="4" t="s">
        <v>673</v>
      </c>
      <c r="B131" s="4" t="s">
        <v>674</v>
      </c>
      <c r="C131" s="5" t="s">
        <v>675</v>
      </c>
      <c r="D131" s="5">
        <v>2024.0</v>
      </c>
      <c r="E131" s="5" t="s">
        <v>670</v>
      </c>
      <c r="F131" s="5">
        <v>0.0</v>
      </c>
      <c r="G131" s="5" t="s">
        <v>676</v>
      </c>
      <c r="H131" s="5" t="s">
        <v>677</v>
      </c>
      <c r="I131" s="4" t="s">
        <v>429</v>
      </c>
      <c r="J131" s="4" t="b">
        <v>1</v>
      </c>
      <c r="K131" s="7" t="b">
        <v>0</v>
      </c>
      <c r="L131" s="7" t="b">
        <v>0</v>
      </c>
      <c r="M131" s="7" t="b">
        <v>0</v>
      </c>
      <c r="N131" s="7" t="b">
        <v>0</v>
      </c>
      <c r="O131" s="7" t="b">
        <v>0</v>
      </c>
    </row>
    <row r="132">
      <c r="A132" s="4" t="s">
        <v>678</v>
      </c>
      <c r="B132" s="4" t="s">
        <v>679</v>
      </c>
      <c r="C132" s="5" t="s">
        <v>680</v>
      </c>
      <c r="D132" s="5">
        <v>2024.0</v>
      </c>
      <c r="E132" s="5" t="s">
        <v>681</v>
      </c>
      <c r="F132" s="5">
        <v>11.0</v>
      </c>
      <c r="G132" s="5" t="s">
        <v>682</v>
      </c>
      <c r="H132" s="5" t="s">
        <v>683</v>
      </c>
      <c r="I132" s="4" t="s">
        <v>429</v>
      </c>
      <c r="J132" s="4" t="b">
        <v>1</v>
      </c>
      <c r="K132" s="4" t="b">
        <v>1</v>
      </c>
      <c r="L132" s="4" t="b">
        <v>1</v>
      </c>
      <c r="M132" s="7" t="b">
        <v>0</v>
      </c>
      <c r="N132" s="7" t="b">
        <v>0</v>
      </c>
      <c r="O132" s="7" t="b">
        <v>0</v>
      </c>
    </row>
    <row r="133">
      <c r="A133" s="4" t="s">
        <v>684</v>
      </c>
      <c r="B133" s="4" t="s">
        <v>685</v>
      </c>
      <c r="C133" s="5" t="s">
        <v>686</v>
      </c>
      <c r="D133" s="5">
        <v>2024.0</v>
      </c>
      <c r="E133" s="6"/>
      <c r="F133" s="5">
        <v>1.0</v>
      </c>
      <c r="G133" s="5" t="s">
        <v>687</v>
      </c>
      <c r="H133" s="5" t="s">
        <v>688</v>
      </c>
      <c r="I133" s="4" t="s">
        <v>429</v>
      </c>
      <c r="J133" s="4" t="b">
        <v>1</v>
      </c>
      <c r="K133" s="7" t="b">
        <v>0</v>
      </c>
      <c r="L133" s="7" t="b">
        <v>0</v>
      </c>
      <c r="M133" s="7" t="b">
        <v>0</v>
      </c>
      <c r="N133" s="7" t="b">
        <v>0</v>
      </c>
      <c r="O133" s="7" t="b">
        <v>0</v>
      </c>
    </row>
    <row r="134">
      <c r="A134" s="4" t="s">
        <v>689</v>
      </c>
      <c r="B134" s="4" t="s">
        <v>690</v>
      </c>
      <c r="C134" s="5" t="s">
        <v>691</v>
      </c>
      <c r="D134" s="5">
        <v>2024.0</v>
      </c>
      <c r="E134" s="6"/>
      <c r="F134" s="5">
        <v>0.0</v>
      </c>
      <c r="G134" s="6"/>
      <c r="H134" s="5" t="s">
        <v>692</v>
      </c>
      <c r="I134" s="4" t="s">
        <v>429</v>
      </c>
      <c r="J134" s="4" t="b">
        <v>1</v>
      </c>
      <c r="K134" s="7" t="b">
        <v>0</v>
      </c>
      <c r="L134" s="7" t="b">
        <v>0</v>
      </c>
      <c r="M134" s="7" t="b">
        <v>0</v>
      </c>
      <c r="N134" s="7" t="b">
        <v>0</v>
      </c>
      <c r="O134" s="7" t="b">
        <v>0</v>
      </c>
    </row>
    <row r="135">
      <c r="A135" s="4" t="s">
        <v>693</v>
      </c>
      <c r="B135" s="4" t="s">
        <v>694</v>
      </c>
      <c r="C135" s="5" t="s">
        <v>695</v>
      </c>
      <c r="D135" s="5">
        <v>2024.0</v>
      </c>
      <c r="E135" s="6"/>
      <c r="F135" s="5">
        <v>0.0</v>
      </c>
      <c r="G135" s="5" t="s">
        <v>696</v>
      </c>
      <c r="H135" s="5" t="s">
        <v>697</v>
      </c>
      <c r="I135" s="4" t="s">
        <v>429</v>
      </c>
      <c r="J135" s="4" t="b">
        <v>1</v>
      </c>
      <c r="K135" s="7" t="b">
        <v>0</v>
      </c>
      <c r="L135" s="7" t="b">
        <v>0</v>
      </c>
      <c r="M135" s="7" t="b">
        <v>0</v>
      </c>
      <c r="N135" s="7" t="b">
        <v>0</v>
      </c>
      <c r="O135" s="7" t="b">
        <v>0</v>
      </c>
    </row>
    <row r="136">
      <c r="A136" s="4" t="s">
        <v>698</v>
      </c>
      <c r="B136" s="4" t="s">
        <v>699</v>
      </c>
      <c r="C136" s="5" t="s">
        <v>700</v>
      </c>
      <c r="D136" s="5">
        <v>2024.0</v>
      </c>
      <c r="E136" s="6"/>
      <c r="F136" s="5">
        <v>1.0</v>
      </c>
      <c r="G136" s="5" t="s">
        <v>701</v>
      </c>
      <c r="H136" s="5" t="s">
        <v>702</v>
      </c>
      <c r="I136" s="4" t="s">
        <v>429</v>
      </c>
      <c r="J136" s="4" t="b">
        <v>1</v>
      </c>
      <c r="K136" s="4" t="b">
        <v>1</v>
      </c>
      <c r="L136" s="4" t="b">
        <v>1</v>
      </c>
      <c r="M136" s="7" t="b">
        <v>0</v>
      </c>
      <c r="N136" s="7" t="b">
        <v>0</v>
      </c>
      <c r="O136" s="4" t="b">
        <v>1</v>
      </c>
    </row>
    <row r="137">
      <c r="A137" s="4" t="s">
        <v>703</v>
      </c>
      <c r="C137" s="5" t="s">
        <v>704</v>
      </c>
      <c r="D137" s="5">
        <v>2024.0</v>
      </c>
      <c r="E137" s="6"/>
      <c r="F137" s="5">
        <v>0.0</v>
      </c>
      <c r="G137" s="6"/>
      <c r="H137" s="5" t="s">
        <v>705</v>
      </c>
      <c r="I137" s="4" t="s">
        <v>429</v>
      </c>
      <c r="J137" s="4" t="b">
        <v>1</v>
      </c>
      <c r="K137" s="7" t="b">
        <v>0</v>
      </c>
      <c r="L137" s="7" t="b">
        <v>0</v>
      </c>
      <c r="M137" s="4" t="b">
        <v>1</v>
      </c>
      <c r="N137" s="7" t="b">
        <v>0</v>
      </c>
      <c r="O137" s="7" t="b">
        <v>0</v>
      </c>
    </row>
    <row r="138">
      <c r="A138" s="4" t="s">
        <v>706</v>
      </c>
      <c r="B138" s="4" t="s">
        <v>707</v>
      </c>
      <c r="C138" s="5" t="s">
        <v>708</v>
      </c>
      <c r="D138" s="5">
        <v>2024.0</v>
      </c>
      <c r="E138" s="6"/>
      <c r="F138" s="5">
        <v>0.0</v>
      </c>
      <c r="G138" s="5" t="s">
        <v>709</v>
      </c>
      <c r="H138" s="5" t="s">
        <v>710</v>
      </c>
      <c r="I138" s="4" t="s">
        <v>429</v>
      </c>
      <c r="J138" s="4" t="b">
        <v>1</v>
      </c>
      <c r="K138" s="4" t="b">
        <v>1</v>
      </c>
      <c r="L138" s="4" t="b">
        <v>1</v>
      </c>
      <c r="M138" s="7" t="b">
        <v>0</v>
      </c>
      <c r="N138" s="7" t="b">
        <v>0</v>
      </c>
      <c r="O138" s="4" t="b">
        <v>1</v>
      </c>
    </row>
    <row r="139">
      <c r="A139" s="4" t="s">
        <v>711</v>
      </c>
      <c r="B139" s="4" t="s">
        <v>712</v>
      </c>
      <c r="C139" s="5" t="s">
        <v>713</v>
      </c>
      <c r="D139" s="5">
        <v>2024.0</v>
      </c>
      <c r="E139" s="5" t="s">
        <v>714</v>
      </c>
      <c r="F139" s="5">
        <v>0.0</v>
      </c>
      <c r="G139" s="5" t="s">
        <v>715</v>
      </c>
      <c r="H139" s="5" t="s">
        <v>716</v>
      </c>
      <c r="I139" s="4" t="s">
        <v>429</v>
      </c>
      <c r="J139" s="4" t="b">
        <v>1</v>
      </c>
      <c r="K139" s="4" t="b">
        <v>1</v>
      </c>
      <c r="L139" s="4" t="b">
        <v>1</v>
      </c>
      <c r="M139" s="7" t="b">
        <v>0</v>
      </c>
      <c r="N139" s="7" t="b">
        <v>0</v>
      </c>
      <c r="O139" s="4" t="b">
        <v>1</v>
      </c>
    </row>
    <row r="140">
      <c r="A140" s="4" t="s">
        <v>717</v>
      </c>
      <c r="B140" s="4" t="s">
        <v>718</v>
      </c>
      <c r="C140" s="5" t="s">
        <v>719</v>
      </c>
      <c r="D140" s="5">
        <v>2024.0</v>
      </c>
      <c r="E140" s="5" t="s">
        <v>720</v>
      </c>
      <c r="F140" s="5">
        <v>1.0</v>
      </c>
      <c r="G140" s="6"/>
      <c r="H140" s="5" t="s">
        <v>721</v>
      </c>
      <c r="I140" s="4" t="s">
        <v>429</v>
      </c>
      <c r="J140" s="4" t="b">
        <v>1</v>
      </c>
      <c r="K140" s="4" t="b">
        <v>0</v>
      </c>
      <c r="L140" s="4" t="b">
        <v>1</v>
      </c>
      <c r="M140" s="7" t="b">
        <v>0</v>
      </c>
      <c r="N140" s="7" t="b">
        <v>0</v>
      </c>
      <c r="O140" s="7" t="b">
        <v>0</v>
      </c>
    </row>
    <row r="141">
      <c r="A141" s="4" t="s">
        <v>722</v>
      </c>
      <c r="B141" s="4" t="s">
        <v>723</v>
      </c>
      <c r="C141" s="5" t="s">
        <v>724</v>
      </c>
      <c r="D141" s="5">
        <v>2024.0</v>
      </c>
      <c r="E141" s="5" t="s">
        <v>714</v>
      </c>
      <c r="F141" s="5">
        <v>0.0</v>
      </c>
      <c r="G141" s="5" t="s">
        <v>725</v>
      </c>
      <c r="H141" s="5" t="s">
        <v>726</v>
      </c>
      <c r="I141" s="4" t="s">
        <v>429</v>
      </c>
      <c r="J141" s="4" t="b">
        <v>1</v>
      </c>
      <c r="K141" s="7" t="b">
        <v>0</v>
      </c>
      <c r="L141" s="7" t="b">
        <v>0</v>
      </c>
      <c r="M141" s="7" t="b">
        <v>0</v>
      </c>
      <c r="N141" s="7" t="b">
        <v>0</v>
      </c>
      <c r="O141" s="7" t="b">
        <v>0</v>
      </c>
    </row>
    <row r="142">
      <c r="A142" s="4" t="s">
        <v>727</v>
      </c>
      <c r="B142" s="4" t="s">
        <v>728</v>
      </c>
      <c r="C142" s="5" t="s">
        <v>729</v>
      </c>
      <c r="D142" s="5">
        <v>2024.0</v>
      </c>
      <c r="E142" s="5" t="s">
        <v>730</v>
      </c>
      <c r="F142" s="5">
        <v>4.0</v>
      </c>
      <c r="G142" s="6"/>
      <c r="H142" s="5" t="s">
        <v>731</v>
      </c>
      <c r="I142" s="4" t="s">
        <v>429</v>
      </c>
      <c r="J142" s="4" t="b">
        <v>1</v>
      </c>
      <c r="K142" s="7" t="b">
        <v>0</v>
      </c>
      <c r="L142" s="7" t="b">
        <v>0</v>
      </c>
      <c r="M142" s="7" t="b">
        <v>0</v>
      </c>
      <c r="N142" s="7" t="b">
        <v>0</v>
      </c>
      <c r="O142" s="7" t="b">
        <v>0</v>
      </c>
    </row>
    <row r="143">
      <c r="A143" s="4" t="s">
        <v>732</v>
      </c>
      <c r="B143" s="4" t="s">
        <v>733</v>
      </c>
      <c r="C143" s="5" t="s">
        <v>734</v>
      </c>
      <c r="D143" s="5">
        <v>2023.0</v>
      </c>
      <c r="E143" s="5" t="s">
        <v>126</v>
      </c>
      <c r="F143" s="5">
        <v>18.0</v>
      </c>
      <c r="G143" s="5" t="s">
        <v>735</v>
      </c>
      <c r="H143" s="5" t="s">
        <v>736</v>
      </c>
      <c r="I143" s="4" t="s">
        <v>429</v>
      </c>
      <c r="J143" s="4" t="b">
        <v>1</v>
      </c>
      <c r="K143" s="4" t="b">
        <v>1</v>
      </c>
      <c r="L143" s="7" t="b">
        <v>0</v>
      </c>
      <c r="M143" s="7" t="b">
        <v>0</v>
      </c>
      <c r="N143" s="4" t="b">
        <v>1</v>
      </c>
      <c r="O143" s="7" t="b">
        <v>0</v>
      </c>
    </row>
    <row r="144">
      <c r="A144" s="4" t="s">
        <v>737</v>
      </c>
      <c r="B144" s="4" t="s">
        <v>738</v>
      </c>
      <c r="C144" s="5" t="s">
        <v>739</v>
      </c>
      <c r="D144" s="5">
        <v>2023.0</v>
      </c>
      <c r="E144" s="5" t="s">
        <v>740</v>
      </c>
      <c r="F144" s="5">
        <v>1.0</v>
      </c>
      <c r="G144" s="5" t="s">
        <v>741</v>
      </c>
      <c r="H144" s="5" t="s">
        <v>742</v>
      </c>
      <c r="I144" s="4" t="s">
        <v>429</v>
      </c>
      <c r="J144" s="4" t="b">
        <v>1</v>
      </c>
      <c r="K144" s="7" t="b">
        <v>0</v>
      </c>
      <c r="L144" s="7" t="b">
        <v>0</v>
      </c>
      <c r="M144" s="7" t="b">
        <v>0</v>
      </c>
      <c r="N144" s="7" t="b">
        <v>0</v>
      </c>
      <c r="O144" s="7" t="b">
        <v>0</v>
      </c>
    </row>
    <row r="145">
      <c r="A145" s="4" t="s">
        <v>743</v>
      </c>
      <c r="B145" s="4" t="s">
        <v>744</v>
      </c>
      <c r="C145" s="5" t="s">
        <v>745</v>
      </c>
      <c r="D145" s="5">
        <v>2023.0</v>
      </c>
      <c r="E145" s="5" t="s">
        <v>746</v>
      </c>
      <c r="F145" s="5">
        <v>0.0</v>
      </c>
      <c r="G145" s="5" t="s">
        <v>747</v>
      </c>
      <c r="H145" s="5" t="s">
        <v>748</v>
      </c>
      <c r="I145" s="4" t="s">
        <v>429</v>
      </c>
      <c r="J145" s="4" t="b">
        <v>1</v>
      </c>
      <c r="K145" s="4" t="b">
        <v>1</v>
      </c>
      <c r="L145" s="4" t="b">
        <v>1</v>
      </c>
      <c r="M145" s="7" t="b">
        <v>0</v>
      </c>
      <c r="N145" s="4" t="b">
        <v>1</v>
      </c>
      <c r="O145" s="7" t="b">
        <v>0</v>
      </c>
    </row>
    <row r="146">
      <c r="A146" s="4" t="s">
        <v>749</v>
      </c>
      <c r="B146" s="4" t="s">
        <v>750</v>
      </c>
      <c r="C146" s="5" t="s">
        <v>751</v>
      </c>
      <c r="D146" s="5">
        <v>2023.0</v>
      </c>
      <c r="E146" s="5" t="s">
        <v>752</v>
      </c>
      <c r="F146" s="5">
        <v>0.0</v>
      </c>
      <c r="G146" s="6"/>
      <c r="H146" s="5" t="s">
        <v>753</v>
      </c>
      <c r="I146" s="4" t="s">
        <v>429</v>
      </c>
      <c r="J146" s="4" t="b">
        <v>1</v>
      </c>
      <c r="K146" s="7" t="b">
        <v>0</v>
      </c>
      <c r="L146" s="7" t="b">
        <v>0</v>
      </c>
      <c r="M146" s="7" t="b">
        <v>0</v>
      </c>
      <c r="N146" s="7" t="b">
        <v>0</v>
      </c>
      <c r="O146" s="7" t="b">
        <v>0</v>
      </c>
    </row>
    <row r="147">
      <c r="A147" s="4" t="s">
        <v>754</v>
      </c>
      <c r="C147" s="5" t="s">
        <v>755</v>
      </c>
      <c r="D147" s="5">
        <v>2023.0</v>
      </c>
      <c r="E147" s="5" t="s">
        <v>232</v>
      </c>
      <c r="F147" s="5">
        <v>0.0</v>
      </c>
      <c r="G147" s="6"/>
      <c r="H147" s="5" t="s">
        <v>756</v>
      </c>
      <c r="I147" s="4" t="s">
        <v>429</v>
      </c>
      <c r="J147" s="4" t="b">
        <v>1</v>
      </c>
      <c r="K147" s="7" t="b">
        <v>0</v>
      </c>
      <c r="L147" s="7" t="b">
        <v>0</v>
      </c>
      <c r="M147" s="7" t="b">
        <v>0</v>
      </c>
      <c r="N147" s="7" t="b">
        <v>0</v>
      </c>
      <c r="O147" s="7" t="b">
        <v>0</v>
      </c>
    </row>
    <row r="148">
      <c r="A148" s="4" t="s">
        <v>757</v>
      </c>
      <c r="B148" s="4" t="s">
        <v>758</v>
      </c>
      <c r="C148" s="5" t="s">
        <v>759</v>
      </c>
      <c r="D148" s="5">
        <v>2023.0</v>
      </c>
      <c r="E148" s="6"/>
      <c r="F148" s="5">
        <v>8.0</v>
      </c>
      <c r="G148" s="5" t="s">
        <v>760</v>
      </c>
      <c r="H148" s="5" t="s">
        <v>761</v>
      </c>
      <c r="I148" s="4" t="s">
        <v>429</v>
      </c>
      <c r="J148" s="4" t="b">
        <v>1</v>
      </c>
      <c r="K148" s="4" t="b">
        <v>1</v>
      </c>
      <c r="L148" s="4" t="b">
        <v>1</v>
      </c>
      <c r="M148" s="7" t="b">
        <v>0</v>
      </c>
      <c r="N148" s="7" t="b">
        <v>0</v>
      </c>
      <c r="O148" s="7" t="b">
        <v>0</v>
      </c>
    </row>
    <row r="149">
      <c r="A149" s="4" t="s">
        <v>762</v>
      </c>
      <c r="B149" s="4" t="s">
        <v>763</v>
      </c>
      <c r="C149" s="5" t="s">
        <v>764</v>
      </c>
      <c r="D149" s="5">
        <v>2023.0</v>
      </c>
      <c r="E149" s="6"/>
      <c r="F149" s="5">
        <v>33.0</v>
      </c>
      <c r="G149" s="5" t="s">
        <v>765</v>
      </c>
      <c r="H149" s="5" t="s">
        <v>766</v>
      </c>
      <c r="I149" s="4" t="s">
        <v>429</v>
      </c>
      <c r="J149" s="4" t="b">
        <v>1</v>
      </c>
      <c r="K149" s="4" t="b">
        <v>1</v>
      </c>
      <c r="L149" s="4" t="b">
        <v>1</v>
      </c>
      <c r="M149" s="7" t="b">
        <v>0</v>
      </c>
      <c r="N149" s="7" t="b">
        <v>0</v>
      </c>
      <c r="O149" s="4" t="b">
        <v>0</v>
      </c>
    </row>
    <row r="150">
      <c r="A150" s="4" t="s">
        <v>767</v>
      </c>
      <c r="C150" s="5" t="s">
        <v>768</v>
      </c>
      <c r="D150" s="5">
        <v>2023.0</v>
      </c>
      <c r="E150" s="6"/>
      <c r="F150" s="5">
        <v>0.0</v>
      </c>
      <c r="G150" s="6"/>
      <c r="H150" s="5" t="s">
        <v>769</v>
      </c>
      <c r="I150" s="4" t="s">
        <v>429</v>
      </c>
      <c r="J150" s="4" t="b">
        <v>1</v>
      </c>
      <c r="K150" s="7" t="b">
        <v>0</v>
      </c>
      <c r="L150" s="7" t="b">
        <v>0</v>
      </c>
      <c r="M150" s="7" t="b">
        <v>0</v>
      </c>
      <c r="N150" s="7" t="b">
        <v>0</v>
      </c>
      <c r="O150" s="7" t="b">
        <v>0</v>
      </c>
    </row>
    <row r="151">
      <c r="A151" s="4" t="s">
        <v>770</v>
      </c>
      <c r="B151" s="4" t="s">
        <v>771</v>
      </c>
      <c r="C151" s="5" t="s">
        <v>772</v>
      </c>
      <c r="D151" s="5">
        <v>2023.0</v>
      </c>
      <c r="E151" s="5" t="s">
        <v>579</v>
      </c>
      <c r="F151" s="5">
        <v>9.0</v>
      </c>
      <c r="G151" s="5" t="s">
        <v>773</v>
      </c>
      <c r="H151" s="5" t="s">
        <v>774</v>
      </c>
      <c r="I151" s="4" t="s">
        <v>429</v>
      </c>
      <c r="J151" s="4" t="b">
        <v>1</v>
      </c>
      <c r="K151" s="7" t="b">
        <v>0</v>
      </c>
      <c r="L151" s="7" t="b">
        <v>0</v>
      </c>
      <c r="M151" s="7" t="b">
        <v>0</v>
      </c>
      <c r="N151" s="7" t="b">
        <v>0</v>
      </c>
      <c r="O151" s="7" t="b">
        <v>0</v>
      </c>
    </row>
    <row r="152">
      <c r="A152" s="4" t="s">
        <v>775</v>
      </c>
      <c r="B152" s="4" t="s">
        <v>776</v>
      </c>
      <c r="C152" s="5" t="s">
        <v>777</v>
      </c>
      <c r="D152" s="5">
        <v>2023.0</v>
      </c>
      <c r="E152" s="5" t="s">
        <v>18</v>
      </c>
      <c r="F152" s="5">
        <v>51.0</v>
      </c>
      <c r="G152" s="5" t="s">
        <v>778</v>
      </c>
      <c r="H152" s="5" t="s">
        <v>779</v>
      </c>
      <c r="I152" s="4" t="s">
        <v>429</v>
      </c>
      <c r="J152" s="4" t="b">
        <v>1</v>
      </c>
      <c r="K152" s="4" t="b">
        <v>0</v>
      </c>
      <c r="L152" s="4" t="b">
        <v>1</v>
      </c>
      <c r="M152" s="7" t="b">
        <v>0</v>
      </c>
      <c r="N152" s="7" t="b">
        <v>0</v>
      </c>
      <c r="O152" s="7" t="b">
        <v>0</v>
      </c>
    </row>
    <row r="153">
      <c r="A153" s="4" t="s">
        <v>780</v>
      </c>
      <c r="B153" s="4" t="s">
        <v>781</v>
      </c>
      <c r="C153" s="5" t="s">
        <v>782</v>
      </c>
      <c r="D153" s="5">
        <v>2023.0</v>
      </c>
      <c r="E153" s="6"/>
      <c r="F153" s="5">
        <v>14.0</v>
      </c>
      <c r="G153" s="5" t="s">
        <v>783</v>
      </c>
      <c r="H153" s="5" t="s">
        <v>784</v>
      </c>
      <c r="I153" s="4" t="s">
        <v>429</v>
      </c>
      <c r="J153" s="4" t="b">
        <v>1</v>
      </c>
      <c r="K153" s="7" t="b">
        <v>0</v>
      </c>
      <c r="L153" s="7" t="b">
        <v>0</v>
      </c>
      <c r="M153" s="7" t="b">
        <v>0</v>
      </c>
      <c r="N153" s="7" t="b">
        <v>0</v>
      </c>
      <c r="O153" s="7" t="b">
        <v>0</v>
      </c>
    </row>
    <row r="154">
      <c r="A154" s="4" t="s">
        <v>785</v>
      </c>
      <c r="B154" s="4" t="s">
        <v>786</v>
      </c>
      <c r="C154" s="5" t="s">
        <v>787</v>
      </c>
      <c r="D154" s="5">
        <v>2023.0</v>
      </c>
      <c r="E154" s="5" t="s">
        <v>232</v>
      </c>
      <c r="F154" s="5">
        <v>1.0</v>
      </c>
      <c r="G154" s="6"/>
      <c r="H154" s="5" t="s">
        <v>788</v>
      </c>
      <c r="I154" s="4" t="s">
        <v>429</v>
      </c>
      <c r="J154" s="4" t="b">
        <v>1</v>
      </c>
      <c r="K154" s="4" t="b">
        <v>1</v>
      </c>
      <c r="L154" s="4" t="b">
        <v>1</v>
      </c>
      <c r="M154" s="7" t="b">
        <v>0</v>
      </c>
      <c r="N154" s="7" t="b">
        <v>0</v>
      </c>
      <c r="O154" s="7" t="b">
        <v>0</v>
      </c>
    </row>
    <row r="155">
      <c r="A155" s="4" t="s">
        <v>789</v>
      </c>
      <c r="B155" s="4" t="s">
        <v>790</v>
      </c>
      <c r="C155" s="5" t="s">
        <v>791</v>
      </c>
      <c r="D155" s="5">
        <v>2023.0</v>
      </c>
      <c r="E155" s="5" t="s">
        <v>18</v>
      </c>
      <c r="F155" s="5">
        <v>15.0</v>
      </c>
      <c r="G155" s="5" t="s">
        <v>792</v>
      </c>
      <c r="H155" s="5" t="s">
        <v>793</v>
      </c>
      <c r="I155" s="4" t="s">
        <v>429</v>
      </c>
      <c r="J155" s="4" t="b">
        <v>1</v>
      </c>
      <c r="K155" s="4" t="b">
        <v>1</v>
      </c>
      <c r="L155" s="4" t="b">
        <v>1</v>
      </c>
      <c r="M155" s="7" t="b">
        <v>0</v>
      </c>
      <c r="N155" s="7" t="b">
        <v>0</v>
      </c>
      <c r="O155" s="4" t="b">
        <v>1</v>
      </c>
      <c r="P155" s="5" t="s">
        <v>794</v>
      </c>
    </row>
    <row r="156">
      <c r="C156" s="6"/>
      <c r="D156" s="6"/>
      <c r="E156" s="6"/>
      <c r="F156" s="6"/>
      <c r="G156" s="6"/>
      <c r="H156" s="6"/>
    </row>
    <row r="157">
      <c r="C157" s="6"/>
      <c r="D157" s="6"/>
      <c r="E157" s="6"/>
      <c r="F157" s="6"/>
      <c r="G157" s="6"/>
      <c r="H157" s="6"/>
    </row>
    <row r="158">
      <c r="C158" s="6"/>
      <c r="D158" s="6"/>
      <c r="E158" s="6"/>
      <c r="F158" s="6"/>
      <c r="G158" s="6"/>
      <c r="H158" s="6"/>
    </row>
    <row r="159">
      <c r="C159" s="6"/>
      <c r="D159" s="6"/>
      <c r="E159" s="6"/>
      <c r="F159" s="6"/>
      <c r="G159" s="6"/>
      <c r="H159" s="6"/>
    </row>
    <row r="160">
      <c r="C160" s="6"/>
      <c r="D160" s="6"/>
      <c r="E160" s="6"/>
      <c r="F160" s="6"/>
      <c r="G160" s="6"/>
      <c r="H160" s="6"/>
    </row>
    <row r="161">
      <c r="C161" s="6"/>
      <c r="D161" s="6"/>
      <c r="E161" s="6"/>
      <c r="F161" s="6"/>
      <c r="G161" s="6"/>
      <c r="H161" s="6"/>
    </row>
    <row r="162">
      <c r="C162" s="6"/>
      <c r="D162" s="6"/>
      <c r="E162" s="6"/>
      <c r="F162" s="6"/>
      <c r="G162" s="6"/>
      <c r="H162" s="6"/>
    </row>
    <row r="163">
      <c r="C163" s="6"/>
      <c r="D163" s="6"/>
      <c r="E163" s="6"/>
      <c r="F163" s="6"/>
      <c r="G163" s="6"/>
      <c r="H163" s="6"/>
    </row>
    <row r="164">
      <c r="C164" s="6"/>
      <c r="D164" s="6"/>
      <c r="E164" s="6"/>
      <c r="F164" s="6"/>
      <c r="G164" s="6"/>
      <c r="H164" s="6"/>
    </row>
    <row r="165">
      <c r="C165" s="6"/>
      <c r="D165" s="6"/>
      <c r="E165" s="6"/>
      <c r="F165" s="6"/>
      <c r="G165" s="6"/>
      <c r="H165" s="6"/>
    </row>
    <row r="166">
      <c r="C166" s="6"/>
      <c r="D166" s="6"/>
      <c r="E166" s="6"/>
      <c r="F166" s="6"/>
      <c r="G166" s="6"/>
      <c r="H166" s="6"/>
    </row>
    <row r="167">
      <c r="C167" s="6"/>
      <c r="D167" s="6"/>
      <c r="E167" s="6"/>
      <c r="F167" s="6"/>
      <c r="G167" s="6"/>
      <c r="H167" s="6"/>
    </row>
    <row r="168">
      <c r="C168" s="6"/>
      <c r="D168" s="6"/>
      <c r="E168" s="6"/>
      <c r="F168" s="6"/>
      <c r="G168" s="6"/>
      <c r="H168" s="6"/>
    </row>
    <row r="169">
      <c r="C169" s="6"/>
      <c r="D169" s="6"/>
      <c r="E169" s="6"/>
      <c r="F169" s="6"/>
      <c r="G169" s="6"/>
      <c r="H169" s="6"/>
    </row>
    <row r="170">
      <c r="C170" s="6"/>
      <c r="D170" s="6"/>
      <c r="E170" s="6"/>
      <c r="F170" s="6"/>
      <c r="G170" s="6"/>
      <c r="H170" s="6"/>
    </row>
    <row r="171">
      <c r="C171" s="6"/>
      <c r="D171" s="6"/>
      <c r="E171" s="6"/>
      <c r="F171" s="6"/>
      <c r="G171" s="6"/>
      <c r="H171" s="6"/>
    </row>
    <row r="172">
      <c r="C172" s="6"/>
      <c r="D172" s="6"/>
      <c r="E172" s="6"/>
      <c r="F172" s="6"/>
      <c r="G172" s="6"/>
      <c r="H172" s="6"/>
    </row>
    <row r="173">
      <c r="C173" s="6"/>
      <c r="D173" s="6"/>
      <c r="E173" s="6"/>
      <c r="F173" s="6"/>
      <c r="G173" s="6"/>
      <c r="H173" s="6"/>
    </row>
    <row r="174">
      <c r="C174" s="6"/>
      <c r="D174" s="6"/>
      <c r="E174" s="6"/>
      <c r="F174" s="6"/>
      <c r="G174" s="6"/>
      <c r="H174" s="6"/>
    </row>
    <row r="175">
      <c r="C175" s="6"/>
      <c r="D175" s="6"/>
      <c r="E175" s="6"/>
      <c r="F175" s="6"/>
      <c r="G175" s="6"/>
      <c r="H175" s="6"/>
    </row>
    <row r="176">
      <c r="C176" s="6"/>
      <c r="D176" s="6"/>
      <c r="E176" s="6"/>
      <c r="F176" s="6"/>
      <c r="G176" s="6"/>
      <c r="H176" s="6"/>
    </row>
    <row r="177">
      <c r="C177" s="6"/>
      <c r="D177" s="6"/>
      <c r="E177" s="6"/>
      <c r="F177" s="6"/>
      <c r="G177" s="6"/>
      <c r="H177" s="6"/>
    </row>
    <row r="178">
      <c r="C178" s="6"/>
      <c r="D178" s="6"/>
      <c r="E178" s="6"/>
      <c r="F178" s="6"/>
      <c r="G178" s="6"/>
      <c r="H178" s="6"/>
    </row>
    <row r="179">
      <c r="C179" s="6"/>
      <c r="D179" s="6"/>
      <c r="E179" s="6"/>
      <c r="F179" s="6"/>
      <c r="G179" s="6"/>
      <c r="H179" s="6"/>
    </row>
    <row r="180">
      <c r="C180" s="6"/>
      <c r="D180" s="6"/>
      <c r="E180" s="6"/>
      <c r="F180" s="6"/>
      <c r="G180" s="6"/>
      <c r="H180" s="6"/>
    </row>
    <row r="181">
      <c r="C181" s="6"/>
      <c r="D181" s="6"/>
      <c r="E181" s="6"/>
      <c r="F181" s="6"/>
      <c r="G181" s="6"/>
      <c r="H181" s="6"/>
    </row>
    <row r="182">
      <c r="C182" s="6"/>
      <c r="D182" s="6"/>
      <c r="E182" s="6"/>
      <c r="F182" s="6"/>
      <c r="G182" s="6"/>
      <c r="H182" s="6"/>
    </row>
    <row r="183">
      <c r="C183" s="6"/>
      <c r="D183" s="6"/>
      <c r="E183" s="6"/>
      <c r="F183" s="6"/>
      <c r="G183" s="6"/>
      <c r="H183" s="6"/>
    </row>
    <row r="184">
      <c r="C184" s="6"/>
      <c r="D184" s="6"/>
      <c r="E184" s="6"/>
      <c r="F184" s="6"/>
      <c r="G184" s="6"/>
      <c r="H184" s="6"/>
    </row>
    <row r="185">
      <c r="C185" s="6"/>
      <c r="D185" s="6"/>
      <c r="E185" s="6"/>
      <c r="F185" s="6"/>
      <c r="G185" s="6"/>
      <c r="H185" s="6"/>
    </row>
    <row r="186">
      <c r="C186" s="6"/>
      <c r="D186" s="6"/>
      <c r="E186" s="6"/>
      <c r="F186" s="6"/>
      <c r="G186" s="6"/>
      <c r="H186" s="6"/>
    </row>
    <row r="187">
      <c r="C187" s="6"/>
      <c r="D187" s="6"/>
      <c r="E187" s="6"/>
      <c r="F187" s="6"/>
      <c r="G187" s="6"/>
      <c r="H187" s="6"/>
    </row>
    <row r="188">
      <c r="C188" s="6"/>
      <c r="D188" s="6"/>
      <c r="E188" s="6"/>
      <c r="F188" s="6"/>
      <c r="G188" s="6"/>
      <c r="H188" s="6"/>
    </row>
    <row r="189">
      <c r="C189" s="6"/>
      <c r="D189" s="6"/>
      <c r="E189" s="6"/>
      <c r="F189" s="6"/>
      <c r="G189" s="6"/>
      <c r="H189" s="6"/>
    </row>
    <row r="190">
      <c r="C190" s="6"/>
      <c r="D190" s="6"/>
      <c r="E190" s="6"/>
      <c r="F190" s="6"/>
      <c r="G190" s="6"/>
      <c r="H190" s="6"/>
    </row>
    <row r="191">
      <c r="C191" s="6"/>
      <c r="D191" s="6"/>
      <c r="E191" s="6"/>
      <c r="F191" s="6"/>
      <c r="G191" s="6"/>
      <c r="H191" s="6"/>
    </row>
    <row r="192">
      <c r="C192" s="6"/>
      <c r="D192" s="6"/>
      <c r="E192" s="6"/>
      <c r="F192" s="6"/>
      <c r="G192" s="6"/>
      <c r="H192" s="6"/>
    </row>
    <row r="193">
      <c r="C193" s="6"/>
      <c r="D193" s="6"/>
      <c r="E193" s="6"/>
      <c r="F193" s="6"/>
      <c r="G193" s="6"/>
      <c r="H193" s="6"/>
    </row>
    <row r="194">
      <c r="C194" s="6"/>
      <c r="D194" s="6"/>
      <c r="E194" s="6"/>
      <c r="F194" s="6"/>
      <c r="G194" s="6"/>
      <c r="H194" s="6"/>
    </row>
    <row r="195">
      <c r="C195" s="6"/>
      <c r="D195" s="6"/>
      <c r="E195" s="6"/>
      <c r="F195" s="6"/>
      <c r="G195" s="6"/>
      <c r="H195" s="6"/>
    </row>
    <row r="196">
      <c r="C196" s="6"/>
      <c r="D196" s="6"/>
      <c r="E196" s="6"/>
      <c r="F196" s="6"/>
      <c r="G196" s="6"/>
      <c r="H196" s="6"/>
    </row>
    <row r="197">
      <c r="C197" s="6"/>
      <c r="D197" s="6"/>
      <c r="E197" s="6"/>
      <c r="F197" s="6"/>
      <c r="G197" s="6"/>
      <c r="H197" s="6"/>
    </row>
    <row r="198">
      <c r="C198" s="6"/>
      <c r="D198" s="6"/>
      <c r="E198" s="6"/>
      <c r="F198" s="6"/>
      <c r="G198" s="6"/>
      <c r="H198" s="6"/>
    </row>
    <row r="199">
      <c r="C199" s="6"/>
      <c r="D199" s="6"/>
      <c r="E199" s="6"/>
      <c r="F199" s="6"/>
      <c r="G199" s="6"/>
      <c r="H199" s="6"/>
    </row>
    <row r="200">
      <c r="C200" s="6"/>
      <c r="D200" s="6"/>
      <c r="E200" s="6"/>
      <c r="F200" s="6"/>
      <c r="G200" s="6"/>
      <c r="H200" s="6"/>
    </row>
    <row r="201">
      <c r="C201" s="6"/>
      <c r="D201" s="6"/>
      <c r="E201" s="6"/>
      <c r="F201" s="6"/>
      <c r="G201" s="6"/>
      <c r="H201" s="6"/>
    </row>
    <row r="202">
      <c r="C202" s="6"/>
      <c r="D202" s="6"/>
      <c r="E202" s="6"/>
      <c r="F202" s="6"/>
      <c r="G202" s="6"/>
      <c r="H202" s="6"/>
    </row>
    <row r="203">
      <c r="C203" s="6"/>
      <c r="D203" s="6"/>
      <c r="E203" s="6"/>
      <c r="F203" s="6"/>
      <c r="G203" s="6"/>
      <c r="H203" s="6"/>
    </row>
    <row r="204">
      <c r="C204" s="6"/>
      <c r="D204" s="6"/>
      <c r="E204" s="6"/>
      <c r="F204" s="6"/>
      <c r="G204" s="6"/>
      <c r="H204" s="6"/>
    </row>
    <row r="205">
      <c r="C205" s="6"/>
      <c r="D205" s="6"/>
      <c r="E205" s="6"/>
      <c r="F205" s="6"/>
      <c r="G205" s="6"/>
      <c r="H205" s="6"/>
    </row>
    <row r="206">
      <c r="C206" s="6"/>
      <c r="D206" s="6"/>
      <c r="E206" s="6"/>
      <c r="F206" s="6"/>
      <c r="G206" s="6"/>
      <c r="H206" s="6"/>
    </row>
    <row r="207">
      <c r="C207" s="6"/>
      <c r="D207" s="6"/>
      <c r="E207" s="6"/>
      <c r="F207" s="6"/>
      <c r="G207" s="6"/>
      <c r="H207" s="6"/>
    </row>
    <row r="208">
      <c r="C208" s="6"/>
      <c r="D208" s="6"/>
      <c r="E208" s="6"/>
      <c r="F208" s="6"/>
      <c r="G208" s="6"/>
      <c r="H208" s="6"/>
    </row>
    <row r="209">
      <c r="C209" s="6"/>
      <c r="D209" s="6"/>
      <c r="E209" s="6"/>
      <c r="F209" s="6"/>
      <c r="G209" s="6"/>
      <c r="H209" s="6"/>
    </row>
    <row r="210">
      <c r="C210" s="6"/>
      <c r="D210" s="6"/>
      <c r="E210" s="6"/>
      <c r="F210" s="6"/>
      <c r="G210" s="6"/>
      <c r="H210" s="6"/>
    </row>
    <row r="211">
      <c r="C211" s="6"/>
      <c r="D211" s="6"/>
      <c r="E211" s="6"/>
      <c r="F211" s="6"/>
      <c r="G211" s="6"/>
      <c r="H211" s="6"/>
    </row>
    <row r="212">
      <c r="C212" s="6"/>
      <c r="D212" s="6"/>
      <c r="E212" s="6"/>
      <c r="F212" s="6"/>
      <c r="G212" s="6"/>
      <c r="H212" s="6"/>
    </row>
    <row r="213">
      <c r="C213" s="6"/>
      <c r="D213" s="6"/>
      <c r="E213" s="6"/>
      <c r="F213" s="6"/>
      <c r="G213" s="6"/>
      <c r="H213" s="6"/>
    </row>
    <row r="214">
      <c r="C214" s="6"/>
      <c r="D214" s="6"/>
      <c r="E214" s="6"/>
      <c r="F214" s="6"/>
      <c r="G214" s="6"/>
      <c r="H214" s="6"/>
    </row>
    <row r="215">
      <c r="C215" s="6"/>
      <c r="D215" s="6"/>
      <c r="E215" s="6"/>
      <c r="F215" s="6"/>
      <c r="G215" s="6"/>
      <c r="H215" s="6"/>
    </row>
    <row r="216">
      <c r="C216" s="6"/>
      <c r="D216" s="6"/>
      <c r="E216" s="6"/>
      <c r="F216" s="6"/>
      <c r="G216" s="6"/>
      <c r="H216" s="6"/>
    </row>
    <row r="217">
      <c r="C217" s="6"/>
      <c r="D217" s="6"/>
      <c r="E217" s="6"/>
      <c r="F217" s="6"/>
      <c r="G217" s="6"/>
      <c r="H217" s="6"/>
    </row>
    <row r="218">
      <c r="C218" s="6"/>
      <c r="D218" s="6"/>
      <c r="E218" s="6"/>
      <c r="F218" s="6"/>
      <c r="G218" s="6"/>
      <c r="H218" s="6"/>
    </row>
    <row r="219">
      <c r="C219" s="6"/>
      <c r="D219" s="6"/>
      <c r="E219" s="6"/>
      <c r="F219" s="6"/>
      <c r="G219" s="6"/>
      <c r="H219" s="6"/>
    </row>
    <row r="220">
      <c r="C220" s="6"/>
      <c r="D220" s="6"/>
      <c r="E220" s="6"/>
      <c r="F220" s="6"/>
      <c r="G220" s="6"/>
      <c r="H220" s="6"/>
    </row>
    <row r="221">
      <c r="C221" s="6"/>
      <c r="D221" s="6"/>
      <c r="E221" s="6"/>
      <c r="F221" s="6"/>
      <c r="G221" s="6"/>
      <c r="H221" s="6"/>
    </row>
    <row r="222">
      <c r="C222" s="6"/>
      <c r="D222" s="6"/>
      <c r="E222" s="6"/>
      <c r="F222" s="6"/>
      <c r="G222" s="6"/>
      <c r="H222" s="6"/>
    </row>
    <row r="223">
      <c r="C223" s="6"/>
      <c r="D223" s="6"/>
      <c r="E223" s="6"/>
      <c r="F223" s="6"/>
      <c r="G223" s="6"/>
      <c r="H223" s="6"/>
    </row>
    <row r="224">
      <c r="C224" s="6"/>
      <c r="D224" s="6"/>
      <c r="E224" s="6"/>
      <c r="F224" s="6"/>
      <c r="G224" s="6"/>
      <c r="H224" s="6"/>
    </row>
    <row r="225">
      <c r="C225" s="6"/>
      <c r="D225" s="6"/>
      <c r="E225" s="6"/>
      <c r="F225" s="6"/>
      <c r="G225" s="6"/>
      <c r="H225" s="6"/>
    </row>
    <row r="226">
      <c r="C226" s="6"/>
      <c r="D226" s="6"/>
      <c r="E226" s="6"/>
      <c r="F226" s="6"/>
      <c r="G226" s="6"/>
      <c r="H226" s="6"/>
    </row>
    <row r="227">
      <c r="C227" s="6"/>
      <c r="D227" s="6"/>
      <c r="E227" s="6"/>
      <c r="F227" s="6"/>
      <c r="G227" s="6"/>
      <c r="H227" s="6"/>
    </row>
    <row r="228">
      <c r="C228" s="6"/>
      <c r="D228" s="6"/>
      <c r="E228" s="6"/>
      <c r="F228" s="6"/>
      <c r="G228" s="6"/>
      <c r="H228" s="6"/>
    </row>
    <row r="229">
      <c r="C229" s="6"/>
      <c r="D229" s="6"/>
      <c r="E229" s="6"/>
      <c r="F229" s="6"/>
      <c r="G229" s="6"/>
      <c r="H229" s="6"/>
    </row>
    <row r="230">
      <c r="C230" s="6"/>
      <c r="D230" s="6"/>
      <c r="E230" s="6"/>
      <c r="F230" s="6"/>
      <c r="G230" s="6"/>
      <c r="H230" s="6"/>
    </row>
    <row r="231">
      <c r="C231" s="6"/>
      <c r="D231" s="6"/>
      <c r="E231" s="6"/>
      <c r="F231" s="6"/>
      <c r="G231" s="6"/>
      <c r="H231" s="6"/>
    </row>
    <row r="232">
      <c r="C232" s="6"/>
      <c r="D232" s="6"/>
      <c r="E232" s="6"/>
      <c r="F232" s="6"/>
      <c r="G232" s="6"/>
      <c r="H232" s="6"/>
    </row>
    <row r="233">
      <c r="C233" s="6"/>
      <c r="D233" s="6"/>
      <c r="E233" s="6"/>
      <c r="F233" s="6"/>
      <c r="G233" s="6"/>
      <c r="H233" s="6"/>
    </row>
    <row r="234">
      <c r="C234" s="6"/>
      <c r="D234" s="6"/>
      <c r="E234" s="6"/>
      <c r="F234" s="6"/>
      <c r="G234" s="6"/>
      <c r="H234" s="6"/>
    </row>
    <row r="235">
      <c r="C235" s="6"/>
      <c r="D235" s="6"/>
      <c r="E235" s="6"/>
      <c r="F235" s="6"/>
      <c r="G235" s="6"/>
      <c r="H235" s="6"/>
    </row>
    <row r="236">
      <c r="C236" s="6"/>
      <c r="D236" s="6"/>
      <c r="E236" s="6"/>
      <c r="F236" s="6"/>
      <c r="G236" s="6"/>
      <c r="H236" s="6"/>
    </row>
    <row r="237">
      <c r="C237" s="6"/>
      <c r="D237" s="6"/>
      <c r="E237" s="6"/>
      <c r="F237" s="6"/>
      <c r="G237" s="6"/>
      <c r="H237" s="6"/>
    </row>
    <row r="238">
      <c r="C238" s="6"/>
      <c r="D238" s="6"/>
      <c r="E238" s="6"/>
      <c r="F238" s="6"/>
      <c r="G238" s="6"/>
      <c r="H238" s="6"/>
    </row>
    <row r="239">
      <c r="C239" s="6"/>
      <c r="D239" s="6"/>
      <c r="E239" s="6"/>
      <c r="F239" s="6"/>
      <c r="G239" s="6"/>
      <c r="H239" s="6"/>
    </row>
    <row r="240">
      <c r="C240" s="6"/>
      <c r="D240" s="6"/>
      <c r="E240" s="6"/>
      <c r="F240" s="6"/>
      <c r="G240" s="6"/>
      <c r="H240" s="6"/>
    </row>
    <row r="241">
      <c r="C241" s="6"/>
      <c r="D241" s="6"/>
      <c r="E241" s="6"/>
      <c r="F241" s="6"/>
      <c r="G241" s="6"/>
      <c r="H241" s="6"/>
    </row>
    <row r="242">
      <c r="C242" s="6"/>
      <c r="D242" s="6"/>
      <c r="E242" s="6"/>
      <c r="F242" s="6"/>
      <c r="G242" s="6"/>
      <c r="H242" s="6"/>
    </row>
    <row r="243">
      <c r="C243" s="6"/>
      <c r="D243" s="6"/>
      <c r="E243" s="6"/>
      <c r="F243" s="6"/>
      <c r="G243" s="6"/>
      <c r="H243" s="6"/>
    </row>
    <row r="244">
      <c r="C244" s="6"/>
      <c r="D244" s="6"/>
      <c r="E244" s="6"/>
      <c r="F244" s="6"/>
      <c r="G244" s="6"/>
      <c r="H244" s="6"/>
    </row>
    <row r="245">
      <c r="C245" s="6"/>
      <c r="D245" s="6"/>
      <c r="E245" s="6"/>
      <c r="F245" s="6"/>
      <c r="G245" s="6"/>
      <c r="H245" s="6"/>
    </row>
    <row r="246">
      <c r="C246" s="6"/>
      <c r="D246" s="6"/>
      <c r="E246" s="6"/>
      <c r="F246" s="6"/>
      <c r="G246" s="6"/>
      <c r="H246" s="6"/>
    </row>
    <row r="247">
      <c r="C247" s="6"/>
      <c r="D247" s="6"/>
      <c r="E247" s="6"/>
      <c r="F247" s="6"/>
      <c r="G247" s="6"/>
      <c r="H247" s="6"/>
    </row>
    <row r="248">
      <c r="C248" s="6"/>
      <c r="D248" s="6"/>
      <c r="E248" s="6"/>
      <c r="F248" s="6"/>
      <c r="G248" s="6"/>
      <c r="H248" s="6"/>
    </row>
    <row r="249">
      <c r="C249" s="6"/>
      <c r="D249" s="6"/>
      <c r="E249" s="6"/>
      <c r="F249" s="6"/>
      <c r="G249" s="6"/>
      <c r="H249" s="6"/>
    </row>
    <row r="250">
      <c r="C250" s="6"/>
      <c r="D250" s="6"/>
      <c r="E250" s="6"/>
      <c r="F250" s="6"/>
      <c r="G250" s="6"/>
      <c r="H250" s="6"/>
    </row>
    <row r="251">
      <c r="C251" s="6"/>
      <c r="D251" s="6"/>
      <c r="E251" s="6"/>
      <c r="F251" s="6"/>
      <c r="G251" s="6"/>
      <c r="H251" s="6"/>
    </row>
    <row r="252">
      <c r="C252" s="6"/>
      <c r="D252" s="6"/>
      <c r="E252" s="6"/>
      <c r="F252" s="6"/>
      <c r="G252" s="6"/>
      <c r="H252" s="6"/>
    </row>
    <row r="253">
      <c r="C253" s="6"/>
      <c r="D253" s="6"/>
      <c r="E253" s="6"/>
      <c r="F253" s="6"/>
      <c r="G253" s="6"/>
      <c r="H253" s="6"/>
    </row>
    <row r="254">
      <c r="C254" s="6"/>
      <c r="D254" s="6"/>
      <c r="E254" s="6"/>
      <c r="F254" s="6"/>
      <c r="G254" s="6"/>
      <c r="H254" s="6"/>
    </row>
    <row r="255">
      <c r="C255" s="6"/>
      <c r="D255" s="6"/>
      <c r="E255" s="6"/>
      <c r="F255" s="6"/>
      <c r="G255" s="6"/>
      <c r="H255" s="6"/>
    </row>
    <row r="256">
      <c r="C256" s="6"/>
      <c r="D256" s="6"/>
      <c r="E256" s="6"/>
      <c r="F256" s="6"/>
      <c r="G256" s="6"/>
      <c r="H256" s="6"/>
    </row>
    <row r="257">
      <c r="C257" s="6"/>
      <c r="D257" s="6"/>
      <c r="E257" s="6"/>
      <c r="F257" s="6"/>
      <c r="G257" s="6"/>
      <c r="H257" s="6"/>
    </row>
    <row r="258">
      <c r="C258" s="6"/>
      <c r="D258" s="6"/>
      <c r="E258" s="6"/>
      <c r="F258" s="6"/>
      <c r="G258" s="6"/>
      <c r="H258" s="6"/>
    </row>
    <row r="259">
      <c r="C259" s="6"/>
      <c r="D259" s="6"/>
      <c r="E259" s="6"/>
      <c r="F259" s="6"/>
      <c r="G259" s="6"/>
      <c r="H259" s="6"/>
    </row>
    <row r="260">
      <c r="C260" s="6"/>
      <c r="D260" s="6"/>
      <c r="E260" s="6"/>
      <c r="F260" s="6"/>
      <c r="G260" s="6"/>
      <c r="H260" s="6"/>
    </row>
    <row r="261">
      <c r="C261" s="6"/>
      <c r="D261" s="6"/>
      <c r="E261" s="6"/>
      <c r="F261" s="6"/>
      <c r="G261" s="6"/>
      <c r="H261" s="6"/>
    </row>
    <row r="262">
      <c r="C262" s="6"/>
      <c r="D262" s="6"/>
      <c r="E262" s="6"/>
      <c r="F262" s="6"/>
      <c r="G262" s="6"/>
      <c r="H262" s="6"/>
    </row>
    <row r="263">
      <c r="C263" s="6"/>
      <c r="D263" s="6"/>
      <c r="E263" s="6"/>
      <c r="F263" s="6"/>
      <c r="G263" s="6"/>
      <c r="H263" s="6"/>
    </row>
    <row r="264">
      <c r="C264" s="6"/>
      <c r="D264" s="6"/>
      <c r="E264" s="6"/>
      <c r="F264" s="6"/>
      <c r="G264" s="6"/>
      <c r="H264" s="6"/>
    </row>
    <row r="265">
      <c r="C265" s="6"/>
      <c r="D265" s="6"/>
      <c r="E265" s="6"/>
      <c r="F265" s="6"/>
      <c r="G265" s="6"/>
      <c r="H265" s="6"/>
    </row>
    <row r="266">
      <c r="C266" s="6"/>
      <c r="D266" s="6"/>
      <c r="E266" s="6"/>
      <c r="F266" s="6"/>
      <c r="G266" s="6"/>
      <c r="H266" s="6"/>
    </row>
    <row r="267">
      <c r="C267" s="6"/>
      <c r="D267" s="6"/>
      <c r="E267" s="6"/>
      <c r="F267" s="6"/>
      <c r="G267" s="6"/>
      <c r="H267" s="6"/>
    </row>
    <row r="268">
      <c r="C268" s="6"/>
      <c r="D268" s="6"/>
      <c r="E268" s="6"/>
      <c r="F268" s="6"/>
      <c r="G268" s="6"/>
      <c r="H268" s="6"/>
    </row>
    <row r="269">
      <c r="C269" s="6"/>
      <c r="D269" s="6"/>
      <c r="E269" s="6"/>
      <c r="F269" s="6"/>
      <c r="G269" s="6"/>
      <c r="H269" s="6"/>
    </row>
    <row r="270">
      <c r="C270" s="6"/>
      <c r="D270" s="6"/>
      <c r="E270" s="6"/>
      <c r="F270" s="6"/>
      <c r="G270" s="6"/>
      <c r="H270" s="6"/>
    </row>
    <row r="271">
      <c r="C271" s="6"/>
      <c r="D271" s="6"/>
      <c r="E271" s="6"/>
      <c r="F271" s="6"/>
      <c r="G271" s="6"/>
      <c r="H271" s="6"/>
    </row>
    <row r="272">
      <c r="C272" s="6"/>
      <c r="D272" s="6"/>
      <c r="E272" s="6"/>
      <c r="F272" s="6"/>
      <c r="G272" s="6"/>
      <c r="H272" s="6"/>
    </row>
    <row r="273">
      <c r="C273" s="6"/>
      <c r="D273" s="6"/>
      <c r="E273" s="6"/>
      <c r="F273" s="6"/>
      <c r="G273" s="6"/>
      <c r="H273" s="6"/>
    </row>
    <row r="274">
      <c r="C274" s="6"/>
      <c r="D274" s="6"/>
      <c r="E274" s="6"/>
      <c r="F274" s="6"/>
      <c r="G274" s="6"/>
      <c r="H274" s="6"/>
    </row>
    <row r="275">
      <c r="C275" s="6"/>
      <c r="D275" s="6"/>
      <c r="E275" s="6"/>
      <c r="F275" s="6"/>
      <c r="G275" s="6"/>
      <c r="H275" s="6"/>
    </row>
    <row r="276">
      <c r="C276" s="6"/>
      <c r="D276" s="6"/>
      <c r="E276" s="6"/>
      <c r="F276" s="6"/>
      <c r="G276" s="6"/>
      <c r="H276" s="6"/>
    </row>
    <row r="277">
      <c r="C277" s="6"/>
      <c r="D277" s="6"/>
      <c r="E277" s="6"/>
      <c r="F277" s="6"/>
      <c r="G277" s="6"/>
      <c r="H277" s="6"/>
    </row>
    <row r="278">
      <c r="C278" s="6"/>
      <c r="D278" s="6"/>
      <c r="E278" s="6"/>
      <c r="F278" s="6"/>
      <c r="G278" s="6"/>
      <c r="H278" s="6"/>
    </row>
    <row r="279">
      <c r="C279" s="6"/>
      <c r="D279" s="6"/>
      <c r="E279" s="6"/>
      <c r="F279" s="6"/>
      <c r="G279" s="6"/>
      <c r="H279" s="6"/>
    </row>
    <row r="280">
      <c r="C280" s="6"/>
      <c r="D280" s="6"/>
      <c r="E280" s="6"/>
      <c r="F280" s="6"/>
      <c r="G280" s="6"/>
      <c r="H280" s="6"/>
    </row>
    <row r="281">
      <c r="C281" s="6"/>
      <c r="D281" s="6"/>
      <c r="E281" s="6"/>
      <c r="F281" s="6"/>
      <c r="G281" s="6"/>
      <c r="H281" s="6"/>
    </row>
    <row r="282">
      <c r="C282" s="6"/>
      <c r="D282" s="6"/>
      <c r="E282" s="6"/>
      <c r="F282" s="6"/>
      <c r="G282" s="6"/>
      <c r="H282" s="6"/>
    </row>
    <row r="283">
      <c r="C283" s="6"/>
      <c r="D283" s="6"/>
      <c r="E283" s="6"/>
      <c r="F283" s="6"/>
      <c r="G283" s="6"/>
      <c r="H283" s="6"/>
    </row>
    <row r="284">
      <c r="C284" s="6"/>
      <c r="D284" s="6"/>
      <c r="E284" s="6"/>
      <c r="F284" s="6"/>
      <c r="G284" s="6"/>
      <c r="H284" s="6"/>
    </row>
    <row r="285">
      <c r="C285" s="6"/>
      <c r="D285" s="6"/>
      <c r="E285" s="6"/>
      <c r="F285" s="6"/>
      <c r="G285" s="6"/>
      <c r="H285" s="6"/>
    </row>
    <row r="286">
      <c r="C286" s="6"/>
      <c r="D286" s="6"/>
      <c r="E286" s="6"/>
      <c r="F286" s="6"/>
      <c r="G286" s="6"/>
      <c r="H286" s="6"/>
    </row>
    <row r="287">
      <c r="C287" s="6"/>
      <c r="D287" s="6"/>
      <c r="E287" s="6"/>
      <c r="F287" s="6"/>
      <c r="G287" s="6"/>
      <c r="H287" s="6"/>
    </row>
    <row r="288">
      <c r="C288" s="6"/>
      <c r="D288" s="6"/>
      <c r="E288" s="6"/>
      <c r="F288" s="6"/>
      <c r="G288" s="6"/>
      <c r="H288" s="6"/>
    </row>
    <row r="289">
      <c r="C289" s="6"/>
      <c r="D289" s="6"/>
      <c r="E289" s="6"/>
      <c r="F289" s="6"/>
      <c r="G289" s="6"/>
      <c r="H289" s="6"/>
    </row>
    <row r="290">
      <c r="C290" s="6"/>
      <c r="D290" s="6"/>
      <c r="E290" s="6"/>
      <c r="F290" s="6"/>
      <c r="G290" s="6"/>
      <c r="H290" s="6"/>
    </row>
    <row r="291">
      <c r="C291" s="6"/>
      <c r="D291" s="6"/>
      <c r="E291" s="6"/>
      <c r="F291" s="6"/>
      <c r="G291" s="6"/>
      <c r="H291" s="6"/>
    </row>
    <row r="292">
      <c r="C292" s="6"/>
      <c r="D292" s="6"/>
      <c r="E292" s="6"/>
      <c r="F292" s="6"/>
      <c r="G292" s="6"/>
      <c r="H292" s="6"/>
    </row>
    <row r="293">
      <c r="C293" s="6"/>
      <c r="D293" s="6"/>
      <c r="E293" s="6"/>
      <c r="F293" s="6"/>
      <c r="G293" s="6"/>
      <c r="H293" s="6"/>
    </row>
    <row r="294">
      <c r="C294" s="6"/>
      <c r="D294" s="6"/>
      <c r="E294" s="6"/>
      <c r="F294" s="6"/>
      <c r="G294" s="6"/>
      <c r="H294" s="6"/>
    </row>
    <row r="295">
      <c r="C295" s="6"/>
      <c r="D295" s="6"/>
      <c r="E295" s="6"/>
      <c r="F295" s="6"/>
      <c r="G295" s="6"/>
      <c r="H295" s="6"/>
    </row>
    <row r="296">
      <c r="C296" s="6"/>
      <c r="D296" s="6"/>
      <c r="E296" s="6"/>
      <c r="F296" s="6"/>
      <c r="G296" s="6"/>
      <c r="H296" s="6"/>
    </row>
    <row r="297">
      <c r="C297" s="6"/>
      <c r="D297" s="6"/>
      <c r="E297" s="6"/>
      <c r="F297" s="6"/>
      <c r="G297" s="6"/>
      <c r="H297" s="6"/>
    </row>
    <row r="298">
      <c r="C298" s="6"/>
      <c r="D298" s="6"/>
      <c r="E298" s="6"/>
      <c r="F298" s="6"/>
      <c r="G298" s="6"/>
      <c r="H298" s="6"/>
    </row>
    <row r="299">
      <c r="C299" s="6"/>
      <c r="D299" s="6"/>
      <c r="E299" s="6"/>
      <c r="F299" s="6"/>
      <c r="G299" s="6"/>
      <c r="H299" s="6"/>
    </row>
    <row r="300">
      <c r="C300" s="6"/>
      <c r="D300" s="6"/>
      <c r="E300" s="6"/>
      <c r="F300" s="6"/>
      <c r="G300" s="6"/>
      <c r="H300" s="6"/>
    </row>
    <row r="301">
      <c r="C301" s="6"/>
      <c r="D301" s="6"/>
      <c r="E301" s="6"/>
      <c r="F301" s="6"/>
      <c r="G301" s="6"/>
      <c r="H301" s="6"/>
    </row>
    <row r="302">
      <c r="C302" s="6"/>
      <c r="D302" s="6"/>
      <c r="E302" s="6"/>
      <c r="F302" s="6"/>
      <c r="G302" s="6"/>
      <c r="H302" s="6"/>
    </row>
    <row r="303">
      <c r="C303" s="6"/>
      <c r="D303" s="6"/>
      <c r="E303" s="6"/>
      <c r="F303" s="6"/>
      <c r="G303" s="6"/>
      <c r="H303" s="6"/>
    </row>
    <row r="304">
      <c r="C304" s="6"/>
      <c r="D304" s="6"/>
      <c r="E304" s="6"/>
      <c r="F304" s="6"/>
      <c r="G304" s="6"/>
      <c r="H304" s="6"/>
    </row>
    <row r="305">
      <c r="C305" s="6"/>
      <c r="D305" s="6"/>
      <c r="E305" s="6"/>
      <c r="F305" s="6"/>
      <c r="G305" s="6"/>
      <c r="H305" s="6"/>
    </row>
    <row r="306">
      <c r="C306" s="6"/>
      <c r="D306" s="6"/>
      <c r="E306" s="6"/>
      <c r="F306" s="6"/>
      <c r="G306" s="6"/>
      <c r="H306" s="6"/>
    </row>
    <row r="307">
      <c r="C307" s="6"/>
      <c r="D307" s="6"/>
      <c r="E307" s="6"/>
      <c r="F307" s="6"/>
      <c r="G307" s="6"/>
      <c r="H307" s="6"/>
    </row>
    <row r="308">
      <c r="C308" s="6"/>
      <c r="D308" s="6"/>
      <c r="E308" s="6"/>
      <c r="F308" s="6"/>
      <c r="G308" s="6"/>
      <c r="H308" s="6"/>
    </row>
    <row r="309">
      <c r="C309" s="6"/>
      <c r="D309" s="6"/>
      <c r="E309" s="6"/>
      <c r="F309" s="6"/>
      <c r="G309" s="6"/>
      <c r="H309" s="6"/>
    </row>
    <row r="310">
      <c r="C310" s="6"/>
      <c r="D310" s="6"/>
      <c r="E310" s="6"/>
      <c r="F310" s="6"/>
      <c r="G310" s="6"/>
      <c r="H310" s="6"/>
    </row>
    <row r="311">
      <c r="C311" s="6"/>
      <c r="D311" s="6"/>
      <c r="E311" s="6"/>
      <c r="F311" s="6"/>
      <c r="G311" s="6"/>
      <c r="H311" s="6"/>
    </row>
    <row r="312">
      <c r="C312" s="6"/>
      <c r="D312" s="6"/>
      <c r="E312" s="6"/>
      <c r="F312" s="6"/>
      <c r="G312" s="6"/>
      <c r="H312" s="6"/>
    </row>
    <row r="313">
      <c r="C313" s="6"/>
      <c r="D313" s="6"/>
      <c r="E313" s="6"/>
      <c r="F313" s="6"/>
      <c r="G313" s="6"/>
      <c r="H313" s="6"/>
    </row>
    <row r="314">
      <c r="C314" s="6"/>
      <c r="D314" s="6"/>
      <c r="E314" s="6"/>
      <c r="F314" s="6"/>
      <c r="G314" s="6"/>
      <c r="H314" s="6"/>
    </row>
    <row r="315">
      <c r="C315" s="6"/>
      <c r="D315" s="6"/>
      <c r="E315" s="6"/>
      <c r="F315" s="6"/>
      <c r="G315" s="6"/>
      <c r="H315" s="6"/>
    </row>
    <row r="316">
      <c r="C316" s="6"/>
      <c r="D316" s="6"/>
      <c r="E316" s="6"/>
      <c r="F316" s="6"/>
      <c r="G316" s="6"/>
      <c r="H316" s="6"/>
    </row>
    <row r="317">
      <c r="C317" s="6"/>
      <c r="D317" s="6"/>
      <c r="E317" s="6"/>
      <c r="F317" s="6"/>
      <c r="G317" s="6"/>
      <c r="H317" s="6"/>
    </row>
    <row r="318">
      <c r="C318" s="6"/>
      <c r="D318" s="6"/>
      <c r="E318" s="6"/>
      <c r="F318" s="6"/>
      <c r="G318" s="6"/>
      <c r="H318" s="6"/>
    </row>
    <row r="319">
      <c r="C319" s="6"/>
      <c r="D319" s="6"/>
      <c r="E319" s="6"/>
      <c r="F319" s="6"/>
      <c r="G319" s="6"/>
      <c r="H319" s="6"/>
    </row>
    <row r="320">
      <c r="C320" s="6"/>
      <c r="D320" s="6"/>
      <c r="E320" s="6"/>
      <c r="F320" s="6"/>
      <c r="G320" s="6"/>
      <c r="H320" s="6"/>
    </row>
    <row r="321">
      <c r="C321" s="6"/>
      <c r="D321" s="6"/>
      <c r="E321" s="6"/>
      <c r="F321" s="6"/>
      <c r="G321" s="6"/>
      <c r="H321" s="6"/>
    </row>
    <row r="322">
      <c r="C322" s="6"/>
      <c r="D322" s="6"/>
      <c r="E322" s="6"/>
      <c r="F322" s="6"/>
      <c r="G322" s="6"/>
      <c r="H322" s="6"/>
    </row>
    <row r="323">
      <c r="C323" s="6"/>
      <c r="D323" s="6"/>
      <c r="E323" s="6"/>
      <c r="F323" s="6"/>
      <c r="G323" s="6"/>
      <c r="H323" s="6"/>
    </row>
    <row r="324">
      <c r="C324" s="6"/>
      <c r="D324" s="6"/>
      <c r="E324" s="6"/>
      <c r="F324" s="6"/>
      <c r="G324" s="6"/>
      <c r="H324" s="6"/>
    </row>
    <row r="325">
      <c r="C325" s="6"/>
      <c r="D325" s="6"/>
      <c r="E325" s="6"/>
      <c r="F325" s="6"/>
      <c r="G325" s="6"/>
      <c r="H325" s="6"/>
    </row>
    <row r="326">
      <c r="C326" s="6"/>
      <c r="D326" s="6"/>
      <c r="E326" s="6"/>
      <c r="F326" s="6"/>
      <c r="G326" s="6"/>
      <c r="H326" s="6"/>
    </row>
    <row r="327">
      <c r="C327" s="6"/>
      <c r="D327" s="6"/>
      <c r="E327" s="6"/>
      <c r="F327" s="6"/>
      <c r="G327" s="6"/>
      <c r="H327" s="6"/>
    </row>
    <row r="328">
      <c r="C328" s="6"/>
      <c r="D328" s="6"/>
      <c r="E328" s="6"/>
      <c r="F328" s="6"/>
      <c r="G328" s="6"/>
      <c r="H328" s="6"/>
    </row>
    <row r="329">
      <c r="C329" s="6"/>
      <c r="D329" s="6"/>
      <c r="E329" s="6"/>
      <c r="F329" s="6"/>
      <c r="G329" s="6"/>
      <c r="H329" s="6"/>
    </row>
    <row r="330">
      <c r="C330" s="6"/>
      <c r="D330" s="6"/>
      <c r="E330" s="6"/>
      <c r="F330" s="6"/>
      <c r="G330" s="6"/>
      <c r="H330" s="6"/>
    </row>
    <row r="331">
      <c r="C331" s="6"/>
      <c r="D331" s="6"/>
      <c r="E331" s="6"/>
      <c r="F331" s="6"/>
      <c r="G331" s="6"/>
      <c r="H331" s="6"/>
    </row>
    <row r="332">
      <c r="C332" s="6"/>
      <c r="D332" s="6"/>
      <c r="E332" s="6"/>
      <c r="F332" s="6"/>
      <c r="G332" s="6"/>
      <c r="H332" s="6"/>
    </row>
    <row r="333">
      <c r="C333" s="6"/>
      <c r="D333" s="6"/>
      <c r="E333" s="6"/>
      <c r="F333" s="6"/>
      <c r="G333" s="6"/>
      <c r="H333" s="6"/>
    </row>
    <row r="334">
      <c r="C334" s="6"/>
      <c r="D334" s="6"/>
      <c r="E334" s="6"/>
      <c r="F334" s="6"/>
      <c r="G334" s="6"/>
      <c r="H334" s="6"/>
    </row>
    <row r="335">
      <c r="C335" s="6"/>
      <c r="D335" s="6"/>
      <c r="E335" s="6"/>
      <c r="F335" s="6"/>
      <c r="G335" s="6"/>
      <c r="H335" s="6"/>
    </row>
    <row r="336">
      <c r="C336" s="6"/>
      <c r="D336" s="6"/>
      <c r="E336" s="6"/>
      <c r="F336" s="6"/>
      <c r="G336" s="6"/>
      <c r="H336" s="6"/>
    </row>
    <row r="337">
      <c r="C337" s="6"/>
      <c r="D337" s="6"/>
      <c r="E337" s="6"/>
      <c r="F337" s="6"/>
      <c r="G337" s="6"/>
      <c r="H337" s="6"/>
    </row>
    <row r="338">
      <c r="C338" s="6"/>
      <c r="D338" s="6"/>
      <c r="E338" s="6"/>
      <c r="F338" s="6"/>
      <c r="G338" s="6"/>
      <c r="H338" s="6"/>
    </row>
    <row r="339">
      <c r="C339" s="6"/>
      <c r="D339" s="6"/>
      <c r="E339" s="6"/>
      <c r="F339" s="6"/>
      <c r="G339" s="6"/>
      <c r="H339" s="6"/>
    </row>
    <row r="340">
      <c r="C340" s="6"/>
      <c r="D340" s="6"/>
      <c r="E340" s="6"/>
      <c r="F340" s="6"/>
      <c r="G340" s="6"/>
      <c r="H340" s="6"/>
    </row>
    <row r="341">
      <c r="C341" s="6"/>
      <c r="D341" s="6"/>
      <c r="E341" s="6"/>
      <c r="F341" s="6"/>
      <c r="G341" s="6"/>
      <c r="H341" s="6"/>
    </row>
    <row r="342">
      <c r="C342" s="6"/>
      <c r="D342" s="6"/>
      <c r="E342" s="6"/>
      <c r="F342" s="6"/>
      <c r="G342" s="6"/>
      <c r="H342" s="6"/>
    </row>
    <row r="343">
      <c r="C343" s="6"/>
      <c r="D343" s="6"/>
      <c r="E343" s="6"/>
      <c r="F343" s="6"/>
      <c r="G343" s="6"/>
      <c r="H343" s="6"/>
    </row>
    <row r="344">
      <c r="C344" s="6"/>
      <c r="D344" s="6"/>
      <c r="E344" s="6"/>
      <c r="F344" s="6"/>
      <c r="G344" s="6"/>
      <c r="H344" s="6"/>
    </row>
    <row r="345">
      <c r="C345" s="6"/>
      <c r="D345" s="6"/>
      <c r="E345" s="6"/>
      <c r="F345" s="6"/>
      <c r="G345" s="6"/>
      <c r="H345" s="6"/>
    </row>
    <row r="346">
      <c r="C346" s="6"/>
      <c r="D346" s="6"/>
      <c r="E346" s="6"/>
      <c r="F346" s="6"/>
      <c r="G346" s="6"/>
      <c r="H346" s="6"/>
    </row>
    <row r="347">
      <c r="C347" s="6"/>
      <c r="D347" s="6"/>
      <c r="E347" s="6"/>
      <c r="F347" s="6"/>
      <c r="G347" s="6"/>
      <c r="H347" s="6"/>
    </row>
    <row r="348">
      <c r="C348" s="6"/>
      <c r="D348" s="6"/>
      <c r="E348" s="6"/>
      <c r="F348" s="6"/>
      <c r="G348" s="6"/>
      <c r="H348" s="6"/>
    </row>
    <row r="349">
      <c r="C349" s="6"/>
      <c r="D349" s="6"/>
      <c r="E349" s="6"/>
      <c r="F349" s="6"/>
      <c r="G349" s="6"/>
      <c r="H349" s="6"/>
    </row>
    <row r="350">
      <c r="C350" s="6"/>
      <c r="D350" s="6"/>
      <c r="E350" s="6"/>
      <c r="F350" s="6"/>
      <c r="G350" s="6"/>
      <c r="H350" s="6"/>
    </row>
    <row r="351">
      <c r="C351" s="6"/>
      <c r="D351" s="6"/>
      <c r="E351" s="6"/>
      <c r="F351" s="6"/>
      <c r="G351" s="6"/>
      <c r="H351" s="6"/>
    </row>
    <row r="352">
      <c r="C352" s="6"/>
      <c r="D352" s="6"/>
      <c r="E352" s="6"/>
      <c r="F352" s="6"/>
      <c r="G352" s="6"/>
      <c r="H352" s="6"/>
    </row>
    <row r="353">
      <c r="C353" s="6"/>
      <c r="D353" s="6"/>
      <c r="E353" s="6"/>
      <c r="F353" s="6"/>
      <c r="G353" s="6"/>
      <c r="H353" s="6"/>
    </row>
    <row r="354">
      <c r="C354" s="6"/>
      <c r="D354" s="6"/>
      <c r="E354" s="6"/>
      <c r="F354" s="6"/>
      <c r="G354" s="6"/>
      <c r="H354" s="6"/>
    </row>
    <row r="355">
      <c r="C355" s="6"/>
      <c r="D355" s="6"/>
      <c r="E355" s="6"/>
      <c r="F355" s="6"/>
      <c r="G355" s="6"/>
      <c r="H355" s="6"/>
    </row>
    <row r="356">
      <c r="C356" s="6"/>
      <c r="D356" s="6"/>
      <c r="E356" s="6"/>
      <c r="F356" s="6"/>
      <c r="G356" s="6"/>
      <c r="H356" s="6"/>
    </row>
    <row r="357">
      <c r="C357" s="6"/>
      <c r="D357" s="6"/>
      <c r="E357" s="6"/>
      <c r="F357" s="6"/>
      <c r="G357" s="6"/>
      <c r="H357" s="6"/>
    </row>
    <row r="358">
      <c r="C358" s="6"/>
      <c r="D358" s="6"/>
      <c r="E358" s="6"/>
      <c r="F358" s="6"/>
      <c r="G358" s="6"/>
      <c r="H358" s="6"/>
    </row>
    <row r="359">
      <c r="C359" s="6"/>
      <c r="D359" s="6"/>
      <c r="E359" s="6"/>
      <c r="F359" s="6"/>
      <c r="G359" s="6"/>
      <c r="H359" s="6"/>
    </row>
    <row r="360">
      <c r="C360" s="6"/>
      <c r="D360" s="6"/>
      <c r="E360" s="6"/>
      <c r="F360" s="6"/>
      <c r="G360" s="6"/>
      <c r="H360" s="6"/>
    </row>
    <row r="361">
      <c r="C361" s="6"/>
      <c r="D361" s="6"/>
      <c r="E361" s="6"/>
      <c r="F361" s="6"/>
      <c r="G361" s="6"/>
      <c r="H361" s="6"/>
    </row>
    <row r="362">
      <c r="C362" s="6"/>
      <c r="D362" s="6"/>
      <c r="E362" s="6"/>
      <c r="F362" s="6"/>
      <c r="G362" s="6"/>
      <c r="H362" s="6"/>
    </row>
    <row r="363">
      <c r="C363" s="6"/>
      <c r="D363" s="6"/>
      <c r="E363" s="6"/>
      <c r="F363" s="6"/>
      <c r="G363" s="6"/>
      <c r="H363" s="6"/>
    </row>
    <row r="364">
      <c r="C364" s="6"/>
      <c r="D364" s="6"/>
      <c r="E364" s="6"/>
      <c r="F364" s="6"/>
      <c r="G364" s="6"/>
      <c r="H364" s="6"/>
    </row>
    <row r="365">
      <c r="C365" s="6"/>
      <c r="D365" s="6"/>
      <c r="E365" s="6"/>
      <c r="F365" s="6"/>
      <c r="G365" s="6"/>
      <c r="H365" s="6"/>
    </row>
    <row r="366">
      <c r="C366" s="6"/>
      <c r="D366" s="6"/>
      <c r="E366" s="6"/>
      <c r="F366" s="6"/>
      <c r="G366" s="6"/>
      <c r="H366" s="6"/>
    </row>
    <row r="367">
      <c r="C367" s="6"/>
      <c r="D367" s="6"/>
      <c r="E367" s="6"/>
      <c r="F367" s="6"/>
      <c r="G367" s="6"/>
      <c r="H367" s="6"/>
    </row>
    <row r="368">
      <c r="C368" s="6"/>
      <c r="D368" s="6"/>
      <c r="E368" s="6"/>
      <c r="F368" s="6"/>
      <c r="G368" s="6"/>
      <c r="H368" s="6"/>
    </row>
    <row r="369">
      <c r="C369" s="6"/>
      <c r="D369" s="6"/>
      <c r="E369" s="6"/>
      <c r="F369" s="6"/>
      <c r="G369" s="6"/>
      <c r="H369" s="6"/>
    </row>
    <row r="370">
      <c r="C370" s="6"/>
      <c r="D370" s="6"/>
      <c r="E370" s="6"/>
      <c r="F370" s="6"/>
      <c r="G370" s="6"/>
      <c r="H370" s="6"/>
    </row>
    <row r="371">
      <c r="C371" s="6"/>
      <c r="D371" s="6"/>
      <c r="E371" s="6"/>
      <c r="F371" s="6"/>
      <c r="G371" s="6"/>
      <c r="H371" s="6"/>
    </row>
    <row r="372">
      <c r="C372" s="6"/>
      <c r="D372" s="6"/>
      <c r="E372" s="6"/>
      <c r="F372" s="6"/>
      <c r="G372" s="6"/>
      <c r="H372" s="6"/>
    </row>
    <row r="373">
      <c r="C373" s="6"/>
      <c r="D373" s="6"/>
      <c r="E373" s="6"/>
      <c r="F373" s="6"/>
      <c r="G373" s="6"/>
      <c r="H373" s="6"/>
    </row>
    <row r="374">
      <c r="C374" s="6"/>
      <c r="D374" s="6"/>
      <c r="E374" s="6"/>
      <c r="F374" s="6"/>
      <c r="G374" s="6"/>
      <c r="H374" s="6"/>
    </row>
    <row r="375">
      <c r="C375" s="6"/>
      <c r="D375" s="6"/>
      <c r="E375" s="6"/>
      <c r="F375" s="6"/>
      <c r="G375" s="6"/>
      <c r="H375" s="6"/>
    </row>
    <row r="376">
      <c r="C376" s="6"/>
      <c r="D376" s="6"/>
      <c r="E376" s="6"/>
      <c r="F376" s="6"/>
      <c r="G376" s="6"/>
      <c r="H376" s="6"/>
    </row>
    <row r="377">
      <c r="C377" s="6"/>
      <c r="D377" s="6"/>
      <c r="E377" s="6"/>
      <c r="F377" s="6"/>
      <c r="G377" s="6"/>
      <c r="H377" s="6"/>
    </row>
    <row r="378">
      <c r="C378" s="6"/>
      <c r="D378" s="6"/>
      <c r="E378" s="6"/>
      <c r="F378" s="6"/>
      <c r="G378" s="6"/>
      <c r="H378" s="6"/>
    </row>
    <row r="379">
      <c r="C379" s="6"/>
      <c r="D379" s="6"/>
      <c r="E379" s="6"/>
      <c r="F379" s="6"/>
      <c r="G379" s="6"/>
      <c r="H379" s="6"/>
    </row>
    <row r="380">
      <c r="C380" s="6"/>
      <c r="D380" s="6"/>
      <c r="E380" s="6"/>
      <c r="F380" s="6"/>
      <c r="G380" s="6"/>
      <c r="H380" s="6"/>
    </row>
    <row r="381">
      <c r="C381" s="6"/>
      <c r="D381" s="6"/>
      <c r="E381" s="6"/>
      <c r="F381" s="6"/>
      <c r="G381" s="6"/>
      <c r="H381" s="6"/>
    </row>
    <row r="382">
      <c r="C382" s="6"/>
      <c r="D382" s="6"/>
      <c r="E382" s="6"/>
      <c r="F382" s="6"/>
      <c r="G382" s="6"/>
      <c r="H382" s="6"/>
    </row>
    <row r="383">
      <c r="C383" s="6"/>
      <c r="D383" s="6"/>
      <c r="E383" s="6"/>
      <c r="F383" s="6"/>
      <c r="G383" s="6"/>
      <c r="H383" s="6"/>
    </row>
    <row r="384">
      <c r="C384" s="6"/>
      <c r="D384" s="6"/>
      <c r="E384" s="6"/>
      <c r="F384" s="6"/>
      <c r="G384" s="6"/>
      <c r="H384" s="6"/>
    </row>
    <row r="385">
      <c r="C385" s="6"/>
      <c r="D385" s="6"/>
      <c r="E385" s="6"/>
      <c r="F385" s="6"/>
      <c r="G385" s="6"/>
      <c r="H385" s="6"/>
    </row>
    <row r="386">
      <c r="C386" s="6"/>
      <c r="D386" s="6"/>
      <c r="E386" s="6"/>
      <c r="F386" s="6"/>
      <c r="G386" s="6"/>
      <c r="H386" s="6"/>
    </row>
    <row r="387">
      <c r="C387" s="6"/>
      <c r="D387" s="6"/>
      <c r="E387" s="6"/>
      <c r="F387" s="6"/>
      <c r="G387" s="6"/>
      <c r="H387" s="6"/>
    </row>
    <row r="388">
      <c r="C388" s="6"/>
      <c r="D388" s="6"/>
      <c r="E388" s="6"/>
      <c r="F388" s="6"/>
      <c r="G388" s="6"/>
      <c r="H388" s="6"/>
    </row>
    <row r="389">
      <c r="C389" s="6"/>
      <c r="D389" s="6"/>
      <c r="E389" s="6"/>
      <c r="F389" s="6"/>
      <c r="G389" s="6"/>
      <c r="H389" s="6"/>
    </row>
    <row r="390">
      <c r="C390" s="6"/>
      <c r="D390" s="6"/>
      <c r="E390" s="6"/>
      <c r="F390" s="6"/>
      <c r="G390" s="6"/>
      <c r="H390" s="6"/>
    </row>
    <row r="391">
      <c r="C391" s="6"/>
      <c r="D391" s="6"/>
      <c r="E391" s="6"/>
      <c r="F391" s="6"/>
      <c r="G391" s="6"/>
      <c r="H391" s="6"/>
    </row>
    <row r="392">
      <c r="C392" s="6"/>
      <c r="D392" s="6"/>
      <c r="E392" s="6"/>
      <c r="F392" s="6"/>
      <c r="G392" s="6"/>
      <c r="H392" s="6"/>
    </row>
    <row r="393">
      <c r="C393" s="6"/>
      <c r="D393" s="6"/>
      <c r="E393" s="6"/>
      <c r="F393" s="6"/>
      <c r="G393" s="6"/>
      <c r="H393" s="6"/>
    </row>
    <row r="394">
      <c r="C394" s="6"/>
      <c r="D394" s="6"/>
      <c r="E394" s="6"/>
      <c r="F394" s="6"/>
      <c r="G394" s="6"/>
      <c r="H394" s="6"/>
    </row>
    <row r="395">
      <c r="C395" s="6"/>
      <c r="D395" s="6"/>
      <c r="E395" s="6"/>
      <c r="F395" s="6"/>
      <c r="G395" s="6"/>
      <c r="H395" s="6"/>
    </row>
    <row r="396">
      <c r="C396" s="6"/>
      <c r="D396" s="6"/>
      <c r="E396" s="6"/>
      <c r="F396" s="6"/>
      <c r="G396" s="6"/>
      <c r="H396" s="6"/>
    </row>
    <row r="397">
      <c r="C397" s="6"/>
      <c r="D397" s="6"/>
      <c r="E397" s="6"/>
      <c r="F397" s="6"/>
      <c r="G397" s="6"/>
      <c r="H397" s="6"/>
    </row>
    <row r="398">
      <c r="C398" s="6"/>
      <c r="D398" s="6"/>
      <c r="E398" s="6"/>
      <c r="F398" s="6"/>
      <c r="G398" s="6"/>
      <c r="H398" s="6"/>
    </row>
    <row r="399">
      <c r="C399" s="6"/>
      <c r="D399" s="6"/>
      <c r="E399" s="6"/>
      <c r="F399" s="6"/>
      <c r="G399" s="6"/>
      <c r="H399" s="6"/>
    </row>
    <row r="400">
      <c r="C400" s="6"/>
      <c r="D400" s="6"/>
      <c r="E400" s="6"/>
      <c r="F400" s="6"/>
      <c r="G400" s="6"/>
      <c r="H400" s="6"/>
    </row>
    <row r="401">
      <c r="C401" s="6"/>
      <c r="D401" s="6"/>
      <c r="E401" s="6"/>
      <c r="F401" s="6"/>
      <c r="G401" s="6"/>
      <c r="H401" s="6"/>
    </row>
    <row r="402">
      <c r="C402" s="6"/>
      <c r="D402" s="6"/>
      <c r="E402" s="6"/>
      <c r="F402" s="6"/>
      <c r="G402" s="6"/>
      <c r="H402" s="6"/>
    </row>
    <row r="403">
      <c r="C403" s="6"/>
      <c r="D403" s="6"/>
      <c r="E403" s="6"/>
      <c r="F403" s="6"/>
      <c r="G403" s="6"/>
      <c r="H403" s="6"/>
    </row>
    <row r="404">
      <c r="C404" s="6"/>
      <c r="D404" s="6"/>
      <c r="E404" s="6"/>
      <c r="F404" s="6"/>
      <c r="G404" s="6"/>
      <c r="H404" s="6"/>
    </row>
    <row r="405">
      <c r="C405" s="6"/>
      <c r="D405" s="6"/>
      <c r="E405" s="6"/>
      <c r="F405" s="6"/>
      <c r="G405" s="6"/>
      <c r="H405" s="6"/>
    </row>
    <row r="406">
      <c r="C406" s="6"/>
      <c r="D406" s="6"/>
      <c r="E406" s="6"/>
      <c r="F406" s="6"/>
      <c r="G406" s="6"/>
      <c r="H406" s="6"/>
    </row>
    <row r="407">
      <c r="C407" s="6"/>
      <c r="D407" s="6"/>
      <c r="E407" s="6"/>
      <c r="F407" s="6"/>
      <c r="G407" s="6"/>
      <c r="H407" s="6"/>
    </row>
    <row r="408">
      <c r="C408" s="6"/>
      <c r="D408" s="6"/>
      <c r="E408" s="6"/>
      <c r="F408" s="6"/>
      <c r="G408" s="6"/>
      <c r="H408" s="6"/>
    </row>
    <row r="409">
      <c r="C409" s="6"/>
      <c r="D409" s="6"/>
      <c r="E409" s="6"/>
      <c r="F409" s="6"/>
      <c r="G409" s="6"/>
      <c r="H409" s="6"/>
    </row>
    <row r="410">
      <c r="C410" s="6"/>
      <c r="D410" s="6"/>
      <c r="E410" s="6"/>
      <c r="F410" s="6"/>
      <c r="G410" s="6"/>
      <c r="H410" s="6"/>
    </row>
    <row r="411">
      <c r="C411" s="6"/>
      <c r="D411" s="6"/>
      <c r="E411" s="6"/>
      <c r="F411" s="6"/>
      <c r="G411" s="6"/>
      <c r="H411" s="6"/>
    </row>
    <row r="412">
      <c r="C412" s="6"/>
      <c r="D412" s="6"/>
      <c r="E412" s="6"/>
      <c r="F412" s="6"/>
      <c r="G412" s="6"/>
      <c r="H412" s="6"/>
    </row>
    <row r="413">
      <c r="C413" s="6"/>
      <c r="D413" s="6"/>
      <c r="E413" s="6"/>
      <c r="F413" s="6"/>
      <c r="G413" s="6"/>
      <c r="H413" s="6"/>
    </row>
    <row r="414">
      <c r="C414" s="6"/>
      <c r="D414" s="6"/>
      <c r="E414" s="6"/>
      <c r="F414" s="6"/>
      <c r="G414" s="6"/>
      <c r="H414" s="6"/>
    </row>
    <row r="415">
      <c r="C415" s="6"/>
      <c r="D415" s="6"/>
      <c r="E415" s="6"/>
      <c r="F415" s="6"/>
      <c r="G415" s="6"/>
      <c r="H415" s="6"/>
    </row>
    <row r="416">
      <c r="C416" s="6"/>
      <c r="D416" s="6"/>
      <c r="E416" s="6"/>
      <c r="F416" s="6"/>
      <c r="G416" s="6"/>
      <c r="H416" s="6"/>
    </row>
    <row r="417">
      <c r="C417" s="6"/>
      <c r="D417" s="6"/>
      <c r="E417" s="6"/>
      <c r="F417" s="6"/>
      <c r="G417" s="6"/>
      <c r="H417" s="6"/>
    </row>
    <row r="418">
      <c r="C418" s="6"/>
      <c r="D418" s="6"/>
      <c r="E418" s="6"/>
      <c r="F418" s="6"/>
      <c r="G418" s="6"/>
      <c r="H418" s="6"/>
    </row>
    <row r="419">
      <c r="C419" s="6"/>
      <c r="D419" s="6"/>
      <c r="E419" s="6"/>
      <c r="F419" s="6"/>
      <c r="G419" s="6"/>
      <c r="H419" s="6"/>
    </row>
    <row r="420">
      <c r="C420" s="6"/>
      <c r="D420" s="6"/>
      <c r="E420" s="6"/>
      <c r="F420" s="6"/>
      <c r="G420" s="6"/>
      <c r="H420" s="6"/>
    </row>
    <row r="421">
      <c r="C421" s="6"/>
      <c r="D421" s="6"/>
      <c r="E421" s="6"/>
      <c r="F421" s="6"/>
      <c r="G421" s="6"/>
      <c r="H421" s="6"/>
    </row>
    <row r="422">
      <c r="C422" s="6"/>
      <c r="D422" s="6"/>
      <c r="E422" s="6"/>
      <c r="F422" s="6"/>
      <c r="G422" s="6"/>
      <c r="H422" s="6"/>
    </row>
    <row r="423">
      <c r="C423" s="6"/>
      <c r="D423" s="6"/>
      <c r="E423" s="6"/>
      <c r="F423" s="6"/>
      <c r="G423" s="6"/>
      <c r="H423" s="6"/>
    </row>
    <row r="424">
      <c r="C424" s="6"/>
      <c r="D424" s="6"/>
      <c r="E424" s="6"/>
      <c r="F424" s="6"/>
      <c r="G424" s="6"/>
      <c r="H424" s="6"/>
    </row>
    <row r="425">
      <c r="C425" s="6"/>
      <c r="D425" s="6"/>
      <c r="E425" s="6"/>
      <c r="F425" s="6"/>
      <c r="G425" s="6"/>
      <c r="H425" s="6"/>
    </row>
    <row r="426">
      <c r="C426" s="6"/>
      <c r="D426" s="6"/>
      <c r="E426" s="6"/>
      <c r="F426" s="6"/>
      <c r="G426" s="6"/>
      <c r="H426" s="6"/>
    </row>
    <row r="427">
      <c r="C427" s="6"/>
      <c r="D427" s="6"/>
      <c r="E427" s="6"/>
      <c r="F427" s="6"/>
      <c r="G427" s="6"/>
      <c r="H427" s="6"/>
    </row>
    <row r="428">
      <c r="C428" s="6"/>
      <c r="D428" s="6"/>
      <c r="E428" s="6"/>
      <c r="F428" s="6"/>
      <c r="G428" s="6"/>
      <c r="H428" s="6"/>
    </row>
    <row r="429">
      <c r="C429" s="6"/>
      <c r="D429" s="6"/>
      <c r="E429" s="6"/>
      <c r="F429" s="6"/>
      <c r="G429" s="6"/>
      <c r="H429" s="6"/>
    </row>
    <row r="430">
      <c r="C430" s="6"/>
      <c r="D430" s="6"/>
      <c r="E430" s="6"/>
      <c r="F430" s="6"/>
      <c r="G430" s="6"/>
      <c r="H430" s="6"/>
    </row>
    <row r="431">
      <c r="C431" s="6"/>
      <c r="D431" s="6"/>
      <c r="E431" s="6"/>
      <c r="F431" s="6"/>
      <c r="G431" s="6"/>
      <c r="H431" s="6"/>
    </row>
    <row r="432">
      <c r="C432" s="6"/>
      <c r="D432" s="6"/>
      <c r="E432" s="6"/>
      <c r="F432" s="6"/>
      <c r="G432" s="6"/>
      <c r="H432" s="6"/>
    </row>
    <row r="433">
      <c r="C433" s="6"/>
      <c r="D433" s="6"/>
      <c r="E433" s="6"/>
      <c r="F433" s="6"/>
      <c r="G433" s="6"/>
      <c r="H433" s="6"/>
    </row>
    <row r="434">
      <c r="C434" s="6"/>
      <c r="D434" s="6"/>
      <c r="E434" s="6"/>
      <c r="F434" s="6"/>
      <c r="G434" s="6"/>
      <c r="H434" s="6"/>
    </row>
    <row r="435">
      <c r="C435" s="6"/>
      <c r="D435" s="6"/>
      <c r="E435" s="6"/>
      <c r="F435" s="6"/>
      <c r="G435" s="6"/>
      <c r="H435" s="6"/>
    </row>
    <row r="436">
      <c r="C436" s="6"/>
      <c r="D436" s="6"/>
      <c r="E436" s="6"/>
      <c r="F436" s="6"/>
      <c r="G436" s="6"/>
      <c r="H436" s="6"/>
    </row>
    <row r="437">
      <c r="C437" s="6"/>
      <c r="D437" s="6"/>
      <c r="E437" s="6"/>
      <c r="F437" s="6"/>
      <c r="G437" s="6"/>
      <c r="H437" s="6"/>
    </row>
    <row r="438">
      <c r="C438" s="6"/>
      <c r="D438" s="6"/>
      <c r="E438" s="6"/>
      <c r="F438" s="6"/>
      <c r="G438" s="6"/>
      <c r="H438" s="6"/>
    </row>
    <row r="439">
      <c r="C439" s="6"/>
      <c r="D439" s="6"/>
      <c r="E439" s="6"/>
      <c r="F439" s="6"/>
      <c r="G439" s="6"/>
      <c r="H439" s="6"/>
    </row>
    <row r="440">
      <c r="C440" s="6"/>
      <c r="D440" s="6"/>
      <c r="E440" s="6"/>
      <c r="F440" s="6"/>
      <c r="G440" s="6"/>
      <c r="H440" s="6"/>
    </row>
    <row r="441">
      <c r="C441" s="6"/>
      <c r="D441" s="6"/>
      <c r="E441" s="6"/>
      <c r="F441" s="6"/>
      <c r="G441" s="6"/>
      <c r="H441" s="6"/>
    </row>
    <row r="442">
      <c r="C442" s="6"/>
      <c r="D442" s="6"/>
      <c r="E442" s="6"/>
      <c r="F442" s="6"/>
      <c r="G442" s="6"/>
      <c r="H442" s="6"/>
    </row>
    <row r="443">
      <c r="C443" s="6"/>
      <c r="D443" s="6"/>
      <c r="E443" s="6"/>
      <c r="F443" s="6"/>
      <c r="G443" s="6"/>
      <c r="H443" s="6"/>
    </row>
    <row r="444">
      <c r="C444" s="6"/>
      <c r="D444" s="6"/>
      <c r="E444" s="6"/>
      <c r="F444" s="6"/>
      <c r="G444" s="6"/>
      <c r="H444" s="6"/>
    </row>
    <row r="445">
      <c r="C445" s="6"/>
      <c r="D445" s="6"/>
      <c r="E445" s="6"/>
      <c r="F445" s="6"/>
      <c r="G445" s="6"/>
      <c r="H445" s="6"/>
    </row>
    <row r="446">
      <c r="C446" s="6"/>
      <c r="D446" s="6"/>
      <c r="E446" s="6"/>
      <c r="F446" s="6"/>
      <c r="G446" s="6"/>
      <c r="H446" s="6"/>
    </row>
    <row r="447">
      <c r="C447" s="6"/>
      <c r="D447" s="6"/>
      <c r="E447" s="6"/>
      <c r="F447" s="6"/>
      <c r="G447" s="6"/>
      <c r="H447" s="6"/>
    </row>
    <row r="448">
      <c r="C448" s="6"/>
      <c r="D448" s="6"/>
      <c r="E448" s="6"/>
      <c r="F448" s="6"/>
      <c r="G448" s="6"/>
      <c r="H448" s="6"/>
    </row>
    <row r="449">
      <c r="C449" s="6"/>
      <c r="D449" s="6"/>
      <c r="E449" s="6"/>
      <c r="F449" s="6"/>
      <c r="G449" s="6"/>
      <c r="H449" s="6"/>
    </row>
    <row r="450">
      <c r="C450" s="6"/>
      <c r="D450" s="6"/>
      <c r="E450" s="6"/>
      <c r="F450" s="6"/>
      <c r="G450" s="6"/>
      <c r="H450" s="6"/>
    </row>
    <row r="451">
      <c r="C451" s="6"/>
      <c r="D451" s="6"/>
      <c r="E451" s="6"/>
      <c r="F451" s="6"/>
      <c r="G451" s="6"/>
      <c r="H451" s="6"/>
    </row>
    <row r="452">
      <c r="C452" s="6"/>
      <c r="D452" s="6"/>
      <c r="E452" s="6"/>
      <c r="F452" s="6"/>
      <c r="G452" s="6"/>
      <c r="H452" s="6"/>
    </row>
    <row r="453">
      <c r="C453" s="6"/>
      <c r="D453" s="6"/>
      <c r="E453" s="6"/>
      <c r="F453" s="6"/>
      <c r="G453" s="6"/>
      <c r="H453" s="6"/>
    </row>
    <row r="454">
      <c r="C454" s="6"/>
      <c r="D454" s="6"/>
      <c r="E454" s="6"/>
      <c r="F454" s="6"/>
      <c r="G454" s="6"/>
      <c r="H454" s="6"/>
    </row>
    <row r="455">
      <c r="C455" s="6"/>
      <c r="D455" s="6"/>
      <c r="E455" s="6"/>
      <c r="F455" s="6"/>
      <c r="G455" s="6"/>
      <c r="H455" s="6"/>
    </row>
    <row r="456">
      <c r="C456" s="6"/>
      <c r="D456" s="6"/>
      <c r="E456" s="6"/>
      <c r="F456" s="6"/>
      <c r="G456" s="6"/>
      <c r="H456" s="6"/>
    </row>
    <row r="457">
      <c r="C457" s="6"/>
      <c r="D457" s="6"/>
      <c r="E457" s="6"/>
      <c r="F457" s="6"/>
      <c r="G457" s="6"/>
      <c r="H457" s="6"/>
    </row>
    <row r="458">
      <c r="C458" s="6"/>
      <c r="D458" s="6"/>
      <c r="E458" s="6"/>
      <c r="F458" s="6"/>
      <c r="G458" s="6"/>
      <c r="H458" s="6"/>
    </row>
    <row r="459">
      <c r="C459" s="6"/>
      <c r="D459" s="6"/>
      <c r="E459" s="6"/>
      <c r="F459" s="6"/>
      <c r="G459" s="6"/>
      <c r="H459" s="6"/>
    </row>
    <row r="460">
      <c r="C460" s="6"/>
      <c r="D460" s="6"/>
      <c r="E460" s="6"/>
      <c r="F460" s="6"/>
      <c r="G460" s="6"/>
      <c r="H460" s="6"/>
    </row>
    <row r="461">
      <c r="C461" s="6"/>
      <c r="D461" s="6"/>
      <c r="E461" s="6"/>
      <c r="F461" s="6"/>
      <c r="G461" s="6"/>
      <c r="H461" s="6"/>
    </row>
    <row r="462">
      <c r="C462" s="6"/>
      <c r="D462" s="6"/>
      <c r="E462" s="6"/>
      <c r="F462" s="6"/>
      <c r="G462" s="6"/>
      <c r="H462" s="6"/>
    </row>
    <row r="463">
      <c r="C463" s="6"/>
      <c r="D463" s="6"/>
      <c r="E463" s="6"/>
      <c r="F463" s="6"/>
      <c r="G463" s="6"/>
      <c r="H463" s="6"/>
    </row>
    <row r="464">
      <c r="C464" s="6"/>
      <c r="D464" s="6"/>
      <c r="E464" s="6"/>
      <c r="F464" s="6"/>
      <c r="G464" s="6"/>
      <c r="H464" s="6"/>
    </row>
    <row r="465">
      <c r="C465" s="6"/>
      <c r="D465" s="6"/>
      <c r="E465" s="6"/>
      <c r="F465" s="6"/>
      <c r="G465" s="6"/>
      <c r="H465" s="6"/>
    </row>
    <row r="466">
      <c r="C466" s="6"/>
      <c r="D466" s="6"/>
      <c r="E466" s="6"/>
      <c r="F466" s="6"/>
      <c r="G466" s="6"/>
      <c r="H466" s="6"/>
    </row>
    <row r="467">
      <c r="C467" s="6"/>
      <c r="D467" s="6"/>
      <c r="E467" s="6"/>
      <c r="F467" s="6"/>
      <c r="G467" s="6"/>
      <c r="H467" s="6"/>
    </row>
    <row r="468">
      <c r="C468" s="6"/>
      <c r="D468" s="6"/>
      <c r="E468" s="6"/>
      <c r="F468" s="6"/>
      <c r="G468" s="6"/>
      <c r="H468" s="6"/>
    </row>
    <row r="469">
      <c r="C469" s="6"/>
      <c r="D469" s="6"/>
      <c r="E469" s="6"/>
      <c r="F469" s="6"/>
      <c r="G469" s="6"/>
      <c r="H469" s="6"/>
    </row>
    <row r="470">
      <c r="C470" s="6"/>
      <c r="D470" s="6"/>
      <c r="E470" s="6"/>
      <c r="F470" s="6"/>
      <c r="G470" s="6"/>
      <c r="H470" s="6"/>
    </row>
    <row r="471">
      <c r="C471" s="6"/>
      <c r="D471" s="6"/>
      <c r="E471" s="6"/>
      <c r="F471" s="6"/>
      <c r="G471" s="6"/>
      <c r="H471" s="6"/>
    </row>
    <row r="472">
      <c r="C472" s="6"/>
      <c r="D472" s="6"/>
      <c r="E472" s="6"/>
      <c r="F472" s="6"/>
      <c r="G472" s="6"/>
      <c r="H472" s="6"/>
    </row>
    <row r="473">
      <c r="C473" s="6"/>
      <c r="D473" s="6"/>
      <c r="E473" s="6"/>
      <c r="F473" s="6"/>
      <c r="G473" s="6"/>
      <c r="H473" s="6"/>
    </row>
    <row r="474">
      <c r="C474" s="6"/>
      <c r="D474" s="6"/>
      <c r="E474" s="6"/>
      <c r="F474" s="6"/>
      <c r="G474" s="6"/>
      <c r="H474" s="6"/>
    </row>
    <row r="475">
      <c r="C475" s="6"/>
      <c r="D475" s="6"/>
      <c r="E475" s="6"/>
      <c r="F475" s="6"/>
      <c r="G475" s="6"/>
      <c r="H475" s="6"/>
    </row>
    <row r="476">
      <c r="C476" s="6"/>
      <c r="D476" s="6"/>
      <c r="E476" s="6"/>
      <c r="F476" s="6"/>
      <c r="G476" s="6"/>
      <c r="H476" s="6"/>
    </row>
    <row r="477">
      <c r="C477" s="6"/>
      <c r="D477" s="6"/>
      <c r="E477" s="6"/>
      <c r="F477" s="6"/>
      <c r="G477" s="6"/>
      <c r="H477" s="6"/>
    </row>
    <row r="478">
      <c r="C478" s="6"/>
      <c r="D478" s="6"/>
      <c r="E478" s="6"/>
      <c r="F478" s="6"/>
      <c r="G478" s="6"/>
      <c r="H478" s="6"/>
    </row>
    <row r="479">
      <c r="C479" s="6"/>
      <c r="D479" s="6"/>
      <c r="E479" s="6"/>
      <c r="F479" s="6"/>
      <c r="G479" s="6"/>
      <c r="H479" s="6"/>
    </row>
    <row r="480">
      <c r="C480" s="6"/>
      <c r="D480" s="6"/>
      <c r="E480" s="6"/>
      <c r="F480" s="6"/>
      <c r="G480" s="6"/>
      <c r="H480" s="6"/>
    </row>
    <row r="481">
      <c r="C481" s="6"/>
      <c r="D481" s="6"/>
      <c r="E481" s="6"/>
      <c r="F481" s="6"/>
      <c r="G481" s="6"/>
      <c r="H481" s="6"/>
    </row>
    <row r="482">
      <c r="C482" s="6"/>
      <c r="D482" s="6"/>
      <c r="E482" s="6"/>
      <c r="F482" s="6"/>
      <c r="G482" s="6"/>
      <c r="H482" s="6"/>
    </row>
    <row r="483">
      <c r="C483" s="6"/>
      <c r="D483" s="6"/>
      <c r="E483" s="6"/>
      <c r="F483" s="6"/>
      <c r="G483" s="6"/>
      <c r="H483" s="6"/>
    </row>
    <row r="484">
      <c r="C484" s="6"/>
      <c r="D484" s="6"/>
      <c r="E484" s="6"/>
      <c r="F484" s="6"/>
      <c r="G484" s="6"/>
      <c r="H484" s="6"/>
    </row>
    <row r="485">
      <c r="C485" s="6"/>
      <c r="D485" s="6"/>
      <c r="E485" s="6"/>
      <c r="F485" s="6"/>
      <c r="G485" s="6"/>
      <c r="H485" s="6"/>
    </row>
    <row r="486">
      <c r="C486" s="6"/>
      <c r="D486" s="6"/>
      <c r="E486" s="6"/>
      <c r="F486" s="6"/>
      <c r="G486" s="6"/>
      <c r="H486" s="6"/>
    </row>
    <row r="487">
      <c r="C487" s="6"/>
      <c r="D487" s="6"/>
      <c r="E487" s="6"/>
      <c r="F487" s="6"/>
      <c r="G487" s="6"/>
      <c r="H487" s="6"/>
    </row>
    <row r="488">
      <c r="C488" s="6"/>
      <c r="D488" s="6"/>
      <c r="E488" s="6"/>
      <c r="F488" s="6"/>
      <c r="G488" s="6"/>
      <c r="H488" s="6"/>
    </row>
    <row r="489">
      <c r="C489" s="6"/>
      <c r="D489" s="6"/>
      <c r="E489" s="6"/>
      <c r="F489" s="6"/>
      <c r="G489" s="6"/>
      <c r="H489" s="6"/>
    </row>
    <row r="490">
      <c r="C490" s="6"/>
      <c r="D490" s="6"/>
      <c r="E490" s="6"/>
      <c r="F490" s="6"/>
      <c r="G490" s="6"/>
      <c r="H490" s="6"/>
    </row>
    <row r="491">
      <c r="C491" s="6"/>
      <c r="D491" s="6"/>
      <c r="E491" s="6"/>
      <c r="F491" s="6"/>
      <c r="G491" s="6"/>
      <c r="H491" s="6"/>
    </row>
    <row r="492">
      <c r="C492" s="6"/>
      <c r="D492" s="6"/>
      <c r="E492" s="6"/>
      <c r="F492" s="6"/>
      <c r="G492" s="6"/>
      <c r="H492" s="6"/>
    </row>
    <row r="493">
      <c r="C493" s="6"/>
      <c r="D493" s="6"/>
      <c r="E493" s="6"/>
      <c r="F493" s="6"/>
      <c r="G493" s="6"/>
      <c r="H493" s="6"/>
    </row>
    <row r="494">
      <c r="C494" s="6"/>
      <c r="D494" s="6"/>
      <c r="E494" s="6"/>
      <c r="F494" s="6"/>
      <c r="G494" s="6"/>
      <c r="H494" s="6"/>
    </row>
    <row r="495">
      <c r="C495" s="6"/>
      <c r="D495" s="6"/>
      <c r="E495" s="6"/>
      <c r="F495" s="6"/>
      <c r="G495" s="6"/>
      <c r="H495" s="6"/>
    </row>
    <row r="496">
      <c r="C496" s="6"/>
      <c r="D496" s="6"/>
      <c r="E496" s="6"/>
      <c r="F496" s="6"/>
      <c r="G496" s="6"/>
      <c r="H496" s="6"/>
    </row>
    <row r="497">
      <c r="C497" s="6"/>
      <c r="D497" s="6"/>
      <c r="E497" s="6"/>
      <c r="F497" s="6"/>
      <c r="G497" s="6"/>
      <c r="H497" s="6"/>
    </row>
    <row r="498">
      <c r="C498" s="6"/>
      <c r="D498" s="6"/>
      <c r="E498" s="6"/>
      <c r="F498" s="6"/>
      <c r="G498" s="6"/>
      <c r="H498" s="6"/>
    </row>
    <row r="499">
      <c r="C499" s="6"/>
      <c r="D499" s="6"/>
      <c r="E499" s="6"/>
      <c r="F499" s="6"/>
      <c r="G499" s="6"/>
      <c r="H499" s="6"/>
    </row>
    <row r="500">
      <c r="C500" s="6"/>
      <c r="D500" s="6"/>
      <c r="E500" s="6"/>
      <c r="F500" s="6"/>
      <c r="G500" s="6"/>
      <c r="H500" s="6"/>
    </row>
    <row r="501">
      <c r="C501" s="6"/>
      <c r="D501" s="6"/>
      <c r="E501" s="6"/>
      <c r="F501" s="6"/>
      <c r="G501" s="6"/>
      <c r="H501" s="6"/>
    </row>
    <row r="502">
      <c r="C502" s="6"/>
      <c r="D502" s="6"/>
      <c r="E502" s="6"/>
      <c r="F502" s="6"/>
      <c r="G502" s="6"/>
      <c r="H502" s="6"/>
    </row>
    <row r="503">
      <c r="C503" s="6"/>
      <c r="D503" s="6"/>
      <c r="E503" s="6"/>
      <c r="F503" s="6"/>
      <c r="G503" s="6"/>
      <c r="H503" s="6"/>
    </row>
    <row r="504">
      <c r="C504" s="6"/>
      <c r="D504" s="6"/>
      <c r="E504" s="6"/>
      <c r="F504" s="6"/>
      <c r="G504" s="6"/>
      <c r="H504" s="6"/>
    </row>
    <row r="505">
      <c r="C505" s="6"/>
      <c r="D505" s="6"/>
      <c r="E505" s="6"/>
      <c r="F505" s="6"/>
      <c r="G505" s="6"/>
      <c r="H505" s="6"/>
    </row>
    <row r="506">
      <c r="C506" s="6"/>
      <c r="D506" s="6"/>
      <c r="E506" s="6"/>
      <c r="F506" s="6"/>
      <c r="G506" s="6"/>
      <c r="H506" s="6"/>
    </row>
    <row r="507">
      <c r="C507" s="6"/>
      <c r="D507" s="6"/>
      <c r="E507" s="6"/>
      <c r="F507" s="6"/>
      <c r="G507" s="6"/>
      <c r="H507" s="6"/>
    </row>
    <row r="508">
      <c r="C508" s="6"/>
      <c r="D508" s="6"/>
      <c r="E508" s="6"/>
      <c r="F508" s="6"/>
      <c r="G508" s="6"/>
      <c r="H508" s="6"/>
    </row>
    <row r="509">
      <c r="C509" s="6"/>
      <c r="D509" s="6"/>
      <c r="E509" s="6"/>
      <c r="F509" s="6"/>
      <c r="G509" s="6"/>
      <c r="H509" s="6"/>
    </row>
    <row r="510">
      <c r="C510" s="6"/>
      <c r="D510" s="6"/>
      <c r="E510" s="6"/>
      <c r="F510" s="6"/>
      <c r="G510" s="6"/>
      <c r="H510" s="6"/>
    </row>
    <row r="511">
      <c r="C511" s="6"/>
      <c r="D511" s="6"/>
      <c r="E511" s="6"/>
      <c r="F511" s="6"/>
      <c r="G511" s="6"/>
      <c r="H511" s="6"/>
    </row>
    <row r="512">
      <c r="C512" s="6"/>
      <c r="D512" s="6"/>
      <c r="E512" s="6"/>
      <c r="F512" s="6"/>
      <c r="G512" s="6"/>
      <c r="H512" s="6"/>
    </row>
    <row r="513">
      <c r="C513" s="6"/>
      <c r="D513" s="6"/>
      <c r="E513" s="6"/>
      <c r="F513" s="6"/>
      <c r="G513" s="6"/>
      <c r="H513" s="6"/>
    </row>
    <row r="514">
      <c r="C514" s="6"/>
      <c r="D514" s="6"/>
      <c r="E514" s="6"/>
      <c r="F514" s="6"/>
      <c r="G514" s="6"/>
      <c r="H514" s="6"/>
    </row>
    <row r="515">
      <c r="C515" s="6"/>
      <c r="D515" s="6"/>
      <c r="E515" s="6"/>
      <c r="F515" s="6"/>
      <c r="G515" s="6"/>
      <c r="H515" s="6"/>
    </row>
    <row r="516">
      <c r="C516" s="6"/>
      <c r="D516" s="6"/>
      <c r="E516" s="6"/>
      <c r="F516" s="6"/>
      <c r="G516" s="6"/>
      <c r="H516" s="6"/>
    </row>
    <row r="517">
      <c r="C517" s="6"/>
      <c r="D517" s="6"/>
      <c r="E517" s="6"/>
      <c r="F517" s="6"/>
      <c r="G517" s="6"/>
      <c r="H517" s="6"/>
    </row>
    <row r="518">
      <c r="C518" s="6"/>
      <c r="D518" s="6"/>
      <c r="E518" s="6"/>
      <c r="F518" s="6"/>
      <c r="G518" s="6"/>
      <c r="H518" s="6"/>
    </row>
    <row r="519">
      <c r="C519" s="6"/>
      <c r="D519" s="6"/>
      <c r="E519" s="6"/>
      <c r="F519" s="6"/>
      <c r="G519" s="6"/>
      <c r="H519" s="6"/>
    </row>
    <row r="520">
      <c r="C520" s="6"/>
      <c r="D520" s="6"/>
      <c r="E520" s="6"/>
      <c r="F520" s="6"/>
      <c r="G520" s="6"/>
      <c r="H520" s="6"/>
    </row>
    <row r="521">
      <c r="C521" s="6"/>
      <c r="D521" s="6"/>
      <c r="E521" s="6"/>
      <c r="F521" s="6"/>
      <c r="G521" s="6"/>
      <c r="H521" s="6"/>
    </row>
    <row r="522">
      <c r="C522" s="6"/>
      <c r="D522" s="6"/>
      <c r="E522" s="6"/>
      <c r="F522" s="6"/>
      <c r="G522" s="6"/>
      <c r="H522" s="6"/>
    </row>
    <row r="523">
      <c r="C523" s="6"/>
      <c r="D523" s="6"/>
      <c r="E523" s="6"/>
      <c r="F523" s="6"/>
      <c r="G523" s="6"/>
      <c r="H523" s="6"/>
    </row>
    <row r="524">
      <c r="C524" s="6"/>
      <c r="D524" s="6"/>
      <c r="E524" s="6"/>
      <c r="F524" s="6"/>
      <c r="G524" s="6"/>
      <c r="H524" s="6"/>
    </row>
    <row r="525">
      <c r="C525" s="6"/>
      <c r="D525" s="6"/>
      <c r="E525" s="6"/>
      <c r="F525" s="6"/>
      <c r="G525" s="6"/>
      <c r="H525" s="6"/>
    </row>
    <row r="526">
      <c r="C526" s="6"/>
      <c r="D526" s="6"/>
      <c r="E526" s="6"/>
      <c r="F526" s="6"/>
      <c r="G526" s="6"/>
      <c r="H526" s="6"/>
    </row>
    <row r="527">
      <c r="C527" s="6"/>
      <c r="D527" s="6"/>
      <c r="E527" s="6"/>
      <c r="F527" s="6"/>
      <c r="G527" s="6"/>
      <c r="H527" s="6"/>
    </row>
    <row r="528">
      <c r="C528" s="6"/>
      <c r="D528" s="6"/>
      <c r="E528" s="6"/>
      <c r="F528" s="6"/>
      <c r="G528" s="6"/>
      <c r="H528" s="6"/>
    </row>
    <row r="529">
      <c r="C529" s="6"/>
      <c r="D529" s="6"/>
      <c r="E529" s="6"/>
      <c r="F529" s="6"/>
      <c r="G529" s="6"/>
      <c r="H529" s="6"/>
    </row>
    <row r="530">
      <c r="C530" s="6"/>
      <c r="D530" s="6"/>
      <c r="E530" s="6"/>
      <c r="F530" s="6"/>
      <c r="G530" s="6"/>
      <c r="H530" s="6"/>
    </row>
    <row r="531">
      <c r="C531" s="6"/>
      <c r="D531" s="6"/>
      <c r="E531" s="6"/>
      <c r="F531" s="6"/>
      <c r="G531" s="6"/>
      <c r="H531" s="6"/>
    </row>
    <row r="532">
      <c r="C532" s="6"/>
      <c r="D532" s="6"/>
      <c r="E532" s="6"/>
      <c r="F532" s="6"/>
      <c r="G532" s="6"/>
      <c r="H532" s="6"/>
    </row>
    <row r="533">
      <c r="C533" s="6"/>
      <c r="D533" s="6"/>
      <c r="E533" s="6"/>
      <c r="F533" s="6"/>
      <c r="G533" s="6"/>
      <c r="H533" s="6"/>
    </row>
    <row r="534">
      <c r="C534" s="6"/>
      <c r="D534" s="6"/>
      <c r="E534" s="6"/>
      <c r="F534" s="6"/>
      <c r="G534" s="6"/>
      <c r="H534" s="6"/>
    </row>
    <row r="535">
      <c r="C535" s="6"/>
      <c r="D535" s="6"/>
      <c r="E535" s="6"/>
      <c r="F535" s="6"/>
      <c r="G535" s="6"/>
      <c r="H535" s="6"/>
    </row>
    <row r="536">
      <c r="C536" s="6"/>
      <c r="D536" s="6"/>
      <c r="E536" s="6"/>
      <c r="F536" s="6"/>
      <c r="G536" s="6"/>
      <c r="H536" s="6"/>
    </row>
    <row r="537">
      <c r="C537" s="6"/>
      <c r="D537" s="6"/>
      <c r="E537" s="6"/>
      <c r="F537" s="6"/>
      <c r="G537" s="6"/>
      <c r="H537" s="6"/>
    </row>
    <row r="538">
      <c r="C538" s="6"/>
      <c r="D538" s="6"/>
      <c r="E538" s="6"/>
      <c r="F538" s="6"/>
      <c r="G538" s="6"/>
      <c r="H538" s="6"/>
    </row>
    <row r="539">
      <c r="C539" s="6"/>
      <c r="D539" s="6"/>
      <c r="E539" s="6"/>
      <c r="F539" s="6"/>
      <c r="G539" s="6"/>
      <c r="H539" s="6"/>
    </row>
    <row r="540">
      <c r="C540" s="6"/>
      <c r="D540" s="6"/>
      <c r="E540" s="6"/>
      <c r="F540" s="6"/>
      <c r="G540" s="6"/>
      <c r="H540" s="6"/>
    </row>
    <row r="541">
      <c r="C541" s="6"/>
      <c r="D541" s="6"/>
      <c r="E541" s="6"/>
      <c r="F541" s="6"/>
      <c r="G541" s="6"/>
      <c r="H541" s="6"/>
    </row>
    <row r="542">
      <c r="C542" s="6"/>
      <c r="D542" s="6"/>
      <c r="E542" s="6"/>
      <c r="F542" s="6"/>
      <c r="G542" s="6"/>
      <c r="H542" s="6"/>
    </row>
    <row r="543">
      <c r="C543" s="6"/>
      <c r="D543" s="6"/>
      <c r="E543" s="6"/>
      <c r="F543" s="6"/>
      <c r="G543" s="6"/>
      <c r="H543" s="6"/>
    </row>
    <row r="544">
      <c r="C544" s="6"/>
      <c r="D544" s="6"/>
      <c r="E544" s="6"/>
      <c r="F544" s="6"/>
      <c r="G544" s="6"/>
      <c r="H544" s="6"/>
    </row>
    <row r="545">
      <c r="C545" s="6"/>
      <c r="D545" s="6"/>
      <c r="E545" s="6"/>
      <c r="F545" s="6"/>
      <c r="G545" s="6"/>
      <c r="H545" s="6"/>
    </row>
    <row r="546">
      <c r="C546" s="6"/>
      <c r="D546" s="6"/>
      <c r="E546" s="6"/>
      <c r="F546" s="6"/>
      <c r="G546" s="6"/>
      <c r="H546" s="6"/>
    </row>
    <row r="547">
      <c r="C547" s="6"/>
      <c r="D547" s="6"/>
      <c r="E547" s="6"/>
      <c r="F547" s="6"/>
      <c r="G547" s="6"/>
      <c r="H547" s="6"/>
    </row>
    <row r="548">
      <c r="C548" s="6"/>
      <c r="D548" s="6"/>
      <c r="E548" s="6"/>
      <c r="F548" s="6"/>
      <c r="G548" s="6"/>
      <c r="H548" s="6"/>
    </row>
    <row r="549">
      <c r="C549" s="6"/>
      <c r="D549" s="6"/>
      <c r="E549" s="6"/>
      <c r="F549" s="6"/>
      <c r="G549" s="6"/>
      <c r="H549" s="6"/>
    </row>
    <row r="550">
      <c r="C550" s="6"/>
      <c r="D550" s="6"/>
      <c r="E550" s="6"/>
      <c r="F550" s="6"/>
      <c r="G550" s="6"/>
      <c r="H550" s="6"/>
    </row>
    <row r="551">
      <c r="C551" s="6"/>
      <c r="D551" s="6"/>
      <c r="E551" s="6"/>
      <c r="F551" s="6"/>
      <c r="G551" s="6"/>
      <c r="H551" s="6"/>
    </row>
    <row r="552">
      <c r="C552" s="6"/>
      <c r="D552" s="6"/>
      <c r="E552" s="6"/>
      <c r="F552" s="6"/>
      <c r="G552" s="6"/>
      <c r="H552" s="6"/>
    </row>
    <row r="553">
      <c r="C553" s="6"/>
      <c r="D553" s="6"/>
      <c r="E553" s="6"/>
      <c r="F553" s="6"/>
      <c r="G553" s="6"/>
      <c r="H553" s="6"/>
    </row>
    <row r="554">
      <c r="C554" s="6"/>
      <c r="D554" s="6"/>
      <c r="E554" s="6"/>
      <c r="F554" s="6"/>
      <c r="G554" s="6"/>
      <c r="H554" s="6"/>
    </row>
    <row r="555">
      <c r="C555" s="6"/>
      <c r="D555" s="6"/>
      <c r="E555" s="6"/>
      <c r="F555" s="6"/>
      <c r="G555" s="6"/>
      <c r="H555" s="6"/>
    </row>
    <row r="556">
      <c r="C556" s="6"/>
      <c r="D556" s="6"/>
      <c r="E556" s="6"/>
      <c r="F556" s="6"/>
      <c r="G556" s="6"/>
      <c r="H556" s="6"/>
    </row>
    <row r="557">
      <c r="C557" s="6"/>
      <c r="D557" s="6"/>
      <c r="E557" s="6"/>
      <c r="F557" s="6"/>
      <c r="G557" s="6"/>
      <c r="H557" s="6"/>
    </row>
    <row r="558">
      <c r="C558" s="6"/>
      <c r="D558" s="6"/>
      <c r="E558" s="6"/>
      <c r="F558" s="6"/>
      <c r="G558" s="6"/>
      <c r="H558" s="6"/>
    </row>
    <row r="559">
      <c r="C559" s="6"/>
      <c r="D559" s="6"/>
      <c r="E559" s="6"/>
      <c r="F559" s="6"/>
      <c r="G559" s="6"/>
      <c r="H559" s="6"/>
    </row>
    <row r="560">
      <c r="C560" s="6"/>
      <c r="D560" s="6"/>
      <c r="E560" s="6"/>
      <c r="F560" s="6"/>
      <c r="G560" s="6"/>
      <c r="H560" s="6"/>
    </row>
    <row r="561">
      <c r="C561" s="6"/>
      <c r="D561" s="6"/>
      <c r="E561" s="6"/>
      <c r="F561" s="6"/>
      <c r="G561" s="6"/>
      <c r="H561" s="6"/>
    </row>
    <row r="562">
      <c r="C562" s="6"/>
      <c r="D562" s="6"/>
      <c r="E562" s="6"/>
      <c r="F562" s="6"/>
      <c r="G562" s="6"/>
      <c r="H562" s="6"/>
    </row>
    <row r="563">
      <c r="C563" s="6"/>
      <c r="D563" s="6"/>
      <c r="E563" s="6"/>
      <c r="F563" s="6"/>
      <c r="G563" s="6"/>
      <c r="H563" s="6"/>
    </row>
    <row r="564">
      <c r="C564" s="6"/>
      <c r="D564" s="6"/>
      <c r="E564" s="6"/>
      <c r="F564" s="6"/>
      <c r="G564" s="6"/>
      <c r="H564" s="6"/>
    </row>
    <row r="565">
      <c r="C565" s="6"/>
      <c r="D565" s="6"/>
      <c r="E565" s="6"/>
      <c r="F565" s="6"/>
      <c r="G565" s="6"/>
      <c r="H565" s="6"/>
    </row>
    <row r="566">
      <c r="C566" s="6"/>
      <c r="D566" s="6"/>
      <c r="E566" s="6"/>
      <c r="F566" s="6"/>
      <c r="G566" s="6"/>
      <c r="H566" s="6"/>
    </row>
    <row r="567">
      <c r="C567" s="6"/>
      <c r="D567" s="6"/>
      <c r="E567" s="6"/>
      <c r="F567" s="6"/>
      <c r="G567" s="6"/>
      <c r="H567" s="6"/>
    </row>
    <row r="568">
      <c r="C568" s="6"/>
      <c r="D568" s="6"/>
      <c r="E568" s="6"/>
      <c r="F568" s="6"/>
      <c r="G568" s="6"/>
      <c r="H568" s="6"/>
    </row>
    <row r="569">
      <c r="C569" s="6"/>
      <c r="D569" s="6"/>
      <c r="E569" s="6"/>
      <c r="F569" s="6"/>
      <c r="G569" s="6"/>
      <c r="H569" s="6"/>
    </row>
    <row r="570">
      <c r="C570" s="6"/>
      <c r="D570" s="6"/>
      <c r="E570" s="6"/>
      <c r="F570" s="6"/>
      <c r="G570" s="6"/>
      <c r="H570" s="6"/>
    </row>
    <row r="571">
      <c r="C571" s="6"/>
      <c r="D571" s="6"/>
      <c r="E571" s="6"/>
      <c r="F571" s="6"/>
      <c r="G571" s="6"/>
      <c r="H571" s="6"/>
    </row>
    <row r="572">
      <c r="C572" s="6"/>
      <c r="D572" s="6"/>
      <c r="E572" s="6"/>
      <c r="F572" s="6"/>
      <c r="G572" s="6"/>
      <c r="H572" s="6"/>
    </row>
    <row r="573">
      <c r="C573" s="6"/>
      <c r="D573" s="6"/>
      <c r="E573" s="6"/>
      <c r="F573" s="6"/>
      <c r="G573" s="6"/>
      <c r="H573" s="6"/>
    </row>
    <row r="574">
      <c r="C574" s="6"/>
      <c r="D574" s="6"/>
      <c r="E574" s="6"/>
      <c r="F574" s="6"/>
      <c r="G574" s="6"/>
      <c r="H574" s="6"/>
    </row>
    <row r="575">
      <c r="C575" s="6"/>
      <c r="D575" s="6"/>
      <c r="E575" s="6"/>
      <c r="F575" s="6"/>
      <c r="G575" s="6"/>
      <c r="H575" s="6"/>
    </row>
    <row r="576">
      <c r="C576" s="6"/>
      <c r="D576" s="6"/>
      <c r="E576" s="6"/>
      <c r="F576" s="6"/>
      <c r="G576" s="6"/>
      <c r="H576" s="6"/>
    </row>
    <row r="577">
      <c r="C577" s="6"/>
      <c r="D577" s="6"/>
      <c r="E577" s="6"/>
      <c r="F577" s="6"/>
      <c r="G577" s="6"/>
      <c r="H577" s="6"/>
    </row>
    <row r="578">
      <c r="C578" s="6"/>
      <c r="D578" s="6"/>
      <c r="E578" s="6"/>
      <c r="F578" s="6"/>
      <c r="G578" s="6"/>
      <c r="H578" s="6"/>
    </row>
    <row r="579">
      <c r="C579" s="6"/>
      <c r="D579" s="6"/>
      <c r="E579" s="6"/>
      <c r="F579" s="6"/>
      <c r="G579" s="6"/>
      <c r="H579" s="6"/>
    </row>
    <row r="580">
      <c r="C580" s="6"/>
      <c r="D580" s="6"/>
      <c r="E580" s="6"/>
      <c r="F580" s="6"/>
      <c r="G580" s="6"/>
      <c r="H580" s="6"/>
    </row>
    <row r="581">
      <c r="C581" s="6"/>
      <c r="D581" s="6"/>
      <c r="E581" s="6"/>
      <c r="F581" s="6"/>
      <c r="G581" s="6"/>
      <c r="H581" s="6"/>
    </row>
    <row r="582">
      <c r="C582" s="6"/>
      <c r="D582" s="6"/>
      <c r="E582" s="6"/>
      <c r="F582" s="6"/>
      <c r="G582" s="6"/>
      <c r="H582" s="6"/>
    </row>
    <row r="583">
      <c r="C583" s="6"/>
      <c r="D583" s="6"/>
      <c r="E583" s="6"/>
      <c r="F583" s="6"/>
      <c r="G583" s="6"/>
      <c r="H583" s="6"/>
    </row>
    <row r="584">
      <c r="C584" s="6"/>
      <c r="D584" s="6"/>
      <c r="E584" s="6"/>
      <c r="F584" s="6"/>
      <c r="G584" s="6"/>
      <c r="H584" s="6"/>
    </row>
    <row r="585">
      <c r="C585" s="6"/>
      <c r="D585" s="6"/>
      <c r="E585" s="6"/>
      <c r="F585" s="6"/>
      <c r="G585" s="6"/>
      <c r="H585" s="6"/>
    </row>
    <row r="586">
      <c r="C586" s="6"/>
      <c r="D586" s="6"/>
      <c r="E586" s="6"/>
      <c r="F586" s="6"/>
      <c r="G586" s="6"/>
      <c r="H586" s="6"/>
    </row>
    <row r="587">
      <c r="C587" s="6"/>
      <c r="D587" s="6"/>
      <c r="E587" s="6"/>
      <c r="F587" s="6"/>
      <c r="G587" s="6"/>
      <c r="H587" s="6"/>
    </row>
    <row r="588">
      <c r="C588" s="6"/>
      <c r="D588" s="6"/>
      <c r="E588" s="6"/>
      <c r="F588" s="6"/>
      <c r="G588" s="6"/>
      <c r="H588" s="6"/>
    </row>
    <row r="589">
      <c r="C589" s="6"/>
      <c r="D589" s="6"/>
      <c r="E589" s="6"/>
      <c r="F589" s="6"/>
      <c r="G589" s="6"/>
      <c r="H589" s="6"/>
    </row>
    <row r="590">
      <c r="C590" s="6"/>
      <c r="D590" s="6"/>
      <c r="E590" s="6"/>
      <c r="F590" s="6"/>
      <c r="G590" s="6"/>
      <c r="H590" s="6"/>
    </row>
    <row r="591">
      <c r="C591" s="6"/>
      <c r="D591" s="6"/>
      <c r="E591" s="6"/>
      <c r="F591" s="6"/>
      <c r="G591" s="6"/>
      <c r="H591" s="6"/>
    </row>
    <row r="592">
      <c r="C592" s="6"/>
      <c r="D592" s="6"/>
      <c r="E592" s="6"/>
      <c r="F592" s="6"/>
      <c r="G592" s="6"/>
      <c r="H592" s="6"/>
    </row>
    <row r="593">
      <c r="C593" s="6"/>
      <c r="D593" s="6"/>
      <c r="E593" s="6"/>
      <c r="F593" s="6"/>
      <c r="G593" s="6"/>
      <c r="H593" s="6"/>
    </row>
    <row r="594">
      <c r="C594" s="6"/>
      <c r="D594" s="6"/>
      <c r="E594" s="6"/>
      <c r="F594" s="6"/>
      <c r="G594" s="6"/>
      <c r="H594" s="6"/>
    </row>
    <row r="595">
      <c r="C595" s="6"/>
      <c r="D595" s="6"/>
      <c r="E595" s="6"/>
      <c r="F595" s="6"/>
      <c r="G595" s="6"/>
      <c r="H595" s="6"/>
    </row>
    <row r="596">
      <c r="C596" s="6"/>
      <c r="D596" s="6"/>
      <c r="E596" s="6"/>
      <c r="F596" s="6"/>
      <c r="G596" s="6"/>
      <c r="H596" s="6"/>
    </row>
    <row r="597">
      <c r="C597" s="6"/>
      <c r="D597" s="6"/>
      <c r="E597" s="6"/>
      <c r="F597" s="6"/>
      <c r="G597" s="6"/>
      <c r="H597" s="6"/>
    </row>
    <row r="598">
      <c r="C598" s="6"/>
      <c r="D598" s="6"/>
      <c r="E598" s="6"/>
      <c r="F598" s="6"/>
      <c r="G598" s="6"/>
      <c r="H598" s="6"/>
    </row>
    <row r="599">
      <c r="C599" s="6"/>
      <c r="D599" s="6"/>
      <c r="E599" s="6"/>
      <c r="F599" s="6"/>
      <c r="G599" s="6"/>
      <c r="H599" s="6"/>
    </row>
    <row r="600">
      <c r="C600" s="6"/>
      <c r="D600" s="6"/>
      <c r="E600" s="6"/>
      <c r="F600" s="6"/>
      <c r="G600" s="6"/>
      <c r="H600" s="6"/>
    </row>
    <row r="601">
      <c r="C601" s="6"/>
      <c r="D601" s="6"/>
      <c r="E601" s="6"/>
      <c r="F601" s="6"/>
      <c r="G601" s="6"/>
      <c r="H601" s="6"/>
    </row>
    <row r="602">
      <c r="C602" s="6"/>
      <c r="D602" s="6"/>
      <c r="E602" s="6"/>
      <c r="F602" s="6"/>
      <c r="G602" s="6"/>
      <c r="H602" s="6"/>
    </row>
    <row r="603">
      <c r="C603" s="6"/>
      <c r="D603" s="6"/>
      <c r="E603" s="6"/>
      <c r="F603" s="6"/>
      <c r="G603" s="6"/>
      <c r="H603" s="6"/>
    </row>
    <row r="604">
      <c r="C604" s="6"/>
      <c r="D604" s="6"/>
      <c r="E604" s="6"/>
      <c r="F604" s="6"/>
      <c r="G604" s="6"/>
      <c r="H604" s="6"/>
    </row>
    <row r="605">
      <c r="C605" s="6"/>
      <c r="D605" s="6"/>
      <c r="E605" s="6"/>
      <c r="F605" s="6"/>
      <c r="G605" s="6"/>
      <c r="H605" s="6"/>
    </row>
    <row r="606">
      <c r="C606" s="6"/>
      <c r="D606" s="6"/>
      <c r="E606" s="6"/>
      <c r="F606" s="6"/>
      <c r="G606" s="6"/>
      <c r="H606" s="6"/>
    </row>
    <row r="607">
      <c r="C607" s="6"/>
      <c r="D607" s="6"/>
      <c r="E607" s="6"/>
      <c r="F607" s="6"/>
      <c r="G607" s="6"/>
      <c r="H607" s="6"/>
    </row>
    <row r="608">
      <c r="C608" s="6"/>
      <c r="D608" s="6"/>
      <c r="E608" s="6"/>
      <c r="F608" s="6"/>
      <c r="G608" s="6"/>
      <c r="H608" s="6"/>
    </row>
    <row r="609">
      <c r="C609" s="6"/>
      <c r="D609" s="6"/>
      <c r="E609" s="6"/>
      <c r="F609" s="6"/>
      <c r="G609" s="6"/>
      <c r="H609" s="6"/>
    </row>
    <row r="610">
      <c r="C610" s="6"/>
      <c r="D610" s="6"/>
      <c r="E610" s="6"/>
      <c r="F610" s="6"/>
      <c r="G610" s="6"/>
      <c r="H610" s="6"/>
    </row>
    <row r="611">
      <c r="C611" s="6"/>
      <c r="D611" s="6"/>
      <c r="E611" s="6"/>
      <c r="F611" s="6"/>
      <c r="G611" s="6"/>
      <c r="H611" s="6"/>
    </row>
    <row r="612">
      <c r="C612" s="6"/>
      <c r="D612" s="6"/>
      <c r="E612" s="6"/>
      <c r="F612" s="6"/>
      <c r="G612" s="6"/>
      <c r="H612" s="6"/>
    </row>
    <row r="613">
      <c r="C613" s="6"/>
      <c r="D613" s="6"/>
      <c r="E613" s="6"/>
      <c r="F613" s="6"/>
      <c r="G613" s="6"/>
      <c r="H613" s="6"/>
    </row>
    <row r="614">
      <c r="C614" s="6"/>
      <c r="D614" s="6"/>
      <c r="E614" s="6"/>
      <c r="F614" s="6"/>
      <c r="G614" s="6"/>
      <c r="H614" s="6"/>
    </row>
    <row r="615">
      <c r="C615" s="6"/>
      <c r="D615" s="6"/>
      <c r="E615" s="6"/>
      <c r="F615" s="6"/>
      <c r="G615" s="6"/>
      <c r="H615" s="6"/>
    </row>
    <row r="616">
      <c r="C616" s="6"/>
      <c r="D616" s="6"/>
      <c r="E616" s="6"/>
      <c r="F616" s="6"/>
      <c r="G616" s="6"/>
      <c r="H616" s="6"/>
    </row>
    <row r="617">
      <c r="C617" s="6"/>
      <c r="D617" s="6"/>
      <c r="E617" s="6"/>
      <c r="F617" s="6"/>
      <c r="G617" s="6"/>
      <c r="H617" s="6"/>
    </row>
    <row r="618">
      <c r="C618" s="6"/>
      <c r="D618" s="6"/>
      <c r="E618" s="6"/>
      <c r="F618" s="6"/>
      <c r="G618" s="6"/>
      <c r="H618" s="6"/>
    </row>
    <row r="619">
      <c r="C619" s="6"/>
      <c r="D619" s="6"/>
      <c r="E619" s="6"/>
      <c r="F619" s="6"/>
      <c r="G619" s="6"/>
      <c r="H619" s="6"/>
    </row>
    <row r="620">
      <c r="C620" s="6"/>
      <c r="D620" s="6"/>
      <c r="E620" s="6"/>
      <c r="F620" s="6"/>
      <c r="G620" s="6"/>
      <c r="H620" s="6"/>
    </row>
    <row r="621">
      <c r="C621" s="6"/>
      <c r="D621" s="6"/>
      <c r="E621" s="6"/>
      <c r="F621" s="6"/>
      <c r="G621" s="6"/>
      <c r="H621" s="6"/>
    </row>
    <row r="622">
      <c r="C622" s="6"/>
      <c r="D622" s="6"/>
      <c r="E622" s="6"/>
      <c r="F622" s="6"/>
      <c r="G622" s="6"/>
      <c r="H622" s="6"/>
    </row>
    <row r="623">
      <c r="C623" s="6"/>
      <c r="D623" s="6"/>
      <c r="E623" s="6"/>
      <c r="F623" s="6"/>
      <c r="G623" s="6"/>
      <c r="H623" s="6"/>
    </row>
    <row r="624">
      <c r="C624" s="6"/>
      <c r="D624" s="6"/>
      <c r="E624" s="6"/>
      <c r="F624" s="6"/>
      <c r="G624" s="6"/>
      <c r="H624" s="6"/>
    </row>
    <row r="625">
      <c r="C625" s="6"/>
      <c r="D625" s="6"/>
      <c r="E625" s="6"/>
      <c r="F625" s="6"/>
      <c r="G625" s="6"/>
      <c r="H625" s="6"/>
    </row>
    <row r="626">
      <c r="C626" s="6"/>
      <c r="D626" s="6"/>
      <c r="E626" s="6"/>
      <c r="F626" s="6"/>
      <c r="G626" s="6"/>
      <c r="H626" s="6"/>
    </row>
    <row r="627">
      <c r="C627" s="6"/>
      <c r="D627" s="6"/>
      <c r="E627" s="6"/>
      <c r="F627" s="6"/>
      <c r="G627" s="6"/>
      <c r="H627" s="6"/>
    </row>
    <row r="628">
      <c r="C628" s="6"/>
      <c r="D628" s="6"/>
      <c r="E628" s="6"/>
      <c r="F628" s="6"/>
      <c r="G628" s="6"/>
      <c r="H628" s="6"/>
    </row>
    <row r="629">
      <c r="C629" s="6"/>
      <c r="D629" s="6"/>
      <c r="E629" s="6"/>
      <c r="F629" s="6"/>
      <c r="G629" s="6"/>
      <c r="H629" s="6"/>
    </row>
    <row r="630">
      <c r="C630" s="6"/>
      <c r="D630" s="6"/>
      <c r="E630" s="6"/>
      <c r="F630" s="6"/>
      <c r="G630" s="6"/>
      <c r="H630" s="6"/>
    </row>
    <row r="631">
      <c r="C631" s="6"/>
      <c r="D631" s="6"/>
      <c r="E631" s="6"/>
      <c r="F631" s="6"/>
      <c r="G631" s="6"/>
      <c r="H631" s="6"/>
    </row>
    <row r="632">
      <c r="C632" s="6"/>
      <c r="D632" s="6"/>
      <c r="E632" s="6"/>
      <c r="F632" s="6"/>
      <c r="G632" s="6"/>
      <c r="H632" s="6"/>
    </row>
    <row r="633">
      <c r="C633" s="6"/>
      <c r="D633" s="6"/>
      <c r="E633" s="6"/>
      <c r="F633" s="6"/>
      <c r="G633" s="6"/>
      <c r="H633" s="6"/>
    </row>
    <row r="634">
      <c r="C634" s="6"/>
      <c r="D634" s="6"/>
      <c r="E634" s="6"/>
      <c r="F634" s="6"/>
      <c r="G634" s="6"/>
      <c r="H634" s="6"/>
    </row>
    <row r="635">
      <c r="C635" s="6"/>
      <c r="D635" s="6"/>
      <c r="E635" s="6"/>
      <c r="F635" s="6"/>
      <c r="G635" s="6"/>
      <c r="H635" s="6"/>
    </row>
    <row r="636">
      <c r="C636" s="6"/>
      <c r="D636" s="6"/>
      <c r="E636" s="6"/>
      <c r="F636" s="6"/>
      <c r="G636" s="6"/>
      <c r="H636" s="6"/>
    </row>
    <row r="637">
      <c r="C637" s="6"/>
      <c r="D637" s="6"/>
      <c r="E637" s="6"/>
      <c r="F637" s="6"/>
      <c r="G637" s="6"/>
      <c r="H637" s="6"/>
    </row>
    <row r="638">
      <c r="C638" s="6"/>
      <c r="D638" s="6"/>
      <c r="E638" s="6"/>
      <c r="F638" s="6"/>
      <c r="G638" s="6"/>
      <c r="H638" s="6"/>
    </row>
    <row r="639">
      <c r="C639" s="6"/>
      <c r="D639" s="6"/>
      <c r="E639" s="6"/>
      <c r="F639" s="6"/>
      <c r="G639" s="6"/>
      <c r="H639" s="6"/>
    </row>
    <row r="640">
      <c r="C640" s="6"/>
      <c r="D640" s="6"/>
      <c r="E640" s="6"/>
      <c r="F640" s="6"/>
      <c r="G640" s="6"/>
      <c r="H640" s="6"/>
    </row>
    <row r="641">
      <c r="C641" s="6"/>
      <c r="D641" s="6"/>
      <c r="E641" s="6"/>
      <c r="F641" s="6"/>
      <c r="G641" s="6"/>
      <c r="H641" s="6"/>
    </row>
    <row r="642">
      <c r="C642" s="6"/>
      <c r="D642" s="6"/>
      <c r="E642" s="6"/>
      <c r="F642" s="6"/>
      <c r="G642" s="6"/>
      <c r="H642" s="6"/>
    </row>
    <row r="643">
      <c r="C643" s="6"/>
      <c r="D643" s="6"/>
      <c r="E643" s="6"/>
      <c r="F643" s="6"/>
      <c r="G643" s="6"/>
      <c r="H643" s="6"/>
    </row>
    <row r="644">
      <c r="C644" s="6"/>
      <c r="D644" s="6"/>
      <c r="E644" s="6"/>
      <c r="F644" s="6"/>
      <c r="G644" s="6"/>
      <c r="H644" s="6"/>
    </row>
    <row r="645">
      <c r="C645" s="6"/>
      <c r="D645" s="6"/>
      <c r="E645" s="6"/>
      <c r="F645" s="6"/>
      <c r="G645" s="6"/>
      <c r="H645" s="6"/>
    </row>
    <row r="646">
      <c r="C646" s="6"/>
      <c r="D646" s="6"/>
      <c r="E646" s="6"/>
      <c r="F646" s="6"/>
      <c r="G646" s="6"/>
      <c r="H646" s="6"/>
    </row>
    <row r="647">
      <c r="C647" s="6"/>
      <c r="D647" s="6"/>
      <c r="E647" s="6"/>
      <c r="F647" s="6"/>
      <c r="G647" s="6"/>
      <c r="H647" s="6"/>
    </row>
    <row r="648">
      <c r="C648" s="6"/>
      <c r="D648" s="6"/>
      <c r="E648" s="6"/>
      <c r="F648" s="6"/>
      <c r="G648" s="6"/>
      <c r="H648" s="6"/>
    </row>
    <row r="649">
      <c r="C649" s="6"/>
      <c r="D649" s="6"/>
      <c r="E649" s="6"/>
      <c r="F649" s="6"/>
      <c r="G649" s="6"/>
      <c r="H649" s="6"/>
    </row>
    <row r="650">
      <c r="C650" s="6"/>
      <c r="D650" s="6"/>
      <c r="E650" s="6"/>
      <c r="F650" s="6"/>
      <c r="G650" s="6"/>
      <c r="H650" s="6"/>
    </row>
    <row r="651">
      <c r="C651" s="6"/>
      <c r="D651" s="6"/>
      <c r="E651" s="6"/>
      <c r="F651" s="6"/>
      <c r="G651" s="6"/>
      <c r="H651" s="6"/>
    </row>
    <row r="652">
      <c r="C652" s="6"/>
      <c r="D652" s="6"/>
      <c r="E652" s="6"/>
      <c r="F652" s="6"/>
      <c r="G652" s="6"/>
      <c r="H652" s="6"/>
    </row>
    <row r="653">
      <c r="C653" s="6"/>
      <c r="D653" s="6"/>
      <c r="E653" s="6"/>
      <c r="F653" s="6"/>
      <c r="G653" s="6"/>
      <c r="H653" s="6"/>
    </row>
    <row r="654">
      <c r="C654" s="6"/>
      <c r="D654" s="6"/>
      <c r="E654" s="6"/>
      <c r="F654" s="6"/>
      <c r="G654" s="6"/>
      <c r="H654" s="6"/>
    </row>
    <row r="655">
      <c r="C655" s="6"/>
      <c r="D655" s="6"/>
      <c r="E655" s="6"/>
      <c r="F655" s="6"/>
      <c r="G655" s="6"/>
      <c r="H655" s="6"/>
    </row>
    <row r="656">
      <c r="C656" s="6"/>
      <c r="D656" s="6"/>
      <c r="E656" s="6"/>
      <c r="F656" s="6"/>
      <c r="G656" s="6"/>
      <c r="H656" s="6"/>
    </row>
    <row r="657">
      <c r="C657" s="6"/>
      <c r="D657" s="6"/>
      <c r="E657" s="6"/>
      <c r="F657" s="6"/>
      <c r="G657" s="6"/>
      <c r="H657" s="6"/>
    </row>
    <row r="658">
      <c r="C658" s="6"/>
      <c r="D658" s="6"/>
      <c r="E658" s="6"/>
      <c r="F658" s="6"/>
      <c r="G658" s="6"/>
      <c r="H658" s="6"/>
    </row>
    <row r="659">
      <c r="C659" s="6"/>
      <c r="D659" s="6"/>
      <c r="E659" s="6"/>
      <c r="F659" s="6"/>
      <c r="G659" s="6"/>
      <c r="H659" s="6"/>
    </row>
    <row r="660">
      <c r="C660" s="6"/>
      <c r="D660" s="6"/>
      <c r="E660" s="6"/>
      <c r="F660" s="6"/>
      <c r="G660" s="6"/>
      <c r="H660" s="6"/>
    </row>
    <row r="661">
      <c r="C661" s="6"/>
      <c r="D661" s="6"/>
      <c r="E661" s="6"/>
      <c r="F661" s="6"/>
      <c r="G661" s="6"/>
      <c r="H661" s="6"/>
    </row>
    <row r="662">
      <c r="C662" s="6"/>
      <c r="D662" s="6"/>
      <c r="E662" s="6"/>
      <c r="F662" s="6"/>
      <c r="G662" s="6"/>
      <c r="H662" s="6"/>
    </row>
    <row r="663">
      <c r="C663" s="6"/>
      <c r="D663" s="6"/>
      <c r="E663" s="6"/>
      <c r="F663" s="6"/>
      <c r="G663" s="6"/>
      <c r="H663" s="6"/>
    </row>
    <row r="664">
      <c r="C664" s="6"/>
      <c r="D664" s="6"/>
      <c r="E664" s="6"/>
      <c r="F664" s="6"/>
      <c r="G664" s="6"/>
      <c r="H664" s="6"/>
    </row>
    <row r="665">
      <c r="C665" s="6"/>
      <c r="D665" s="6"/>
      <c r="E665" s="6"/>
      <c r="F665" s="6"/>
      <c r="G665" s="6"/>
      <c r="H665" s="6"/>
    </row>
    <row r="666">
      <c r="C666" s="6"/>
      <c r="D666" s="6"/>
      <c r="E666" s="6"/>
      <c r="F666" s="6"/>
      <c r="G666" s="6"/>
      <c r="H666" s="6"/>
    </row>
    <row r="667">
      <c r="C667" s="6"/>
      <c r="D667" s="6"/>
      <c r="E667" s="6"/>
      <c r="F667" s="6"/>
      <c r="G667" s="6"/>
      <c r="H667" s="6"/>
    </row>
    <row r="668">
      <c r="C668" s="6"/>
      <c r="D668" s="6"/>
      <c r="E668" s="6"/>
      <c r="F668" s="6"/>
      <c r="G668" s="6"/>
      <c r="H668" s="6"/>
    </row>
    <row r="669">
      <c r="C669" s="6"/>
      <c r="D669" s="6"/>
      <c r="E669" s="6"/>
      <c r="F669" s="6"/>
      <c r="G669" s="6"/>
      <c r="H669" s="6"/>
    </row>
    <row r="670">
      <c r="C670" s="6"/>
      <c r="D670" s="6"/>
      <c r="E670" s="6"/>
      <c r="F670" s="6"/>
      <c r="G670" s="6"/>
      <c r="H670" s="6"/>
    </row>
    <row r="671">
      <c r="C671" s="6"/>
      <c r="D671" s="6"/>
      <c r="E671" s="6"/>
      <c r="F671" s="6"/>
      <c r="G671" s="6"/>
      <c r="H671" s="6"/>
    </row>
    <row r="672">
      <c r="C672" s="6"/>
      <c r="D672" s="6"/>
      <c r="E672" s="6"/>
      <c r="F672" s="6"/>
      <c r="G672" s="6"/>
      <c r="H672" s="6"/>
    </row>
    <row r="673">
      <c r="C673" s="6"/>
      <c r="D673" s="6"/>
      <c r="E673" s="6"/>
      <c r="F673" s="6"/>
      <c r="G673" s="6"/>
      <c r="H673" s="6"/>
    </row>
    <row r="674">
      <c r="C674" s="6"/>
      <c r="D674" s="6"/>
      <c r="E674" s="6"/>
      <c r="F674" s="6"/>
      <c r="G674" s="6"/>
      <c r="H674" s="6"/>
    </row>
    <row r="675">
      <c r="C675" s="6"/>
      <c r="D675" s="6"/>
      <c r="E675" s="6"/>
      <c r="F675" s="6"/>
      <c r="G675" s="6"/>
      <c r="H675" s="6"/>
    </row>
    <row r="676">
      <c r="C676" s="6"/>
      <c r="D676" s="6"/>
      <c r="E676" s="6"/>
      <c r="F676" s="6"/>
      <c r="G676" s="6"/>
      <c r="H676" s="6"/>
    </row>
    <row r="677">
      <c r="C677" s="6"/>
      <c r="D677" s="6"/>
      <c r="E677" s="6"/>
      <c r="F677" s="6"/>
      <c r="G677" s="6"/>
      <c r="H677" s="6"/>
    </row>
    <row r="678">
      <c r="C678" s="6"/>
      <c r="D678" s="6"/>
      <c r="E678" s="6"/>
      <c r="F678" s="6"/>
      <c r="G678" s="6"/>
      <c r="H678" s="6"/>
    </row>
    <row r="679">
      <c r="C679" s="6"/>
      <c r="D679" s="6"/>
      <c r="E679" s="6"/>
      <c r="F679" s="6"/>
      <c r="G679" s="6"/>
      <c r="H679" s="6"/>
    </row>
    <row r="680">
      <c r="C680" s="6"/>
      <c r="D680" s="6"/>
      <c r="E680" s="6"/>
      <c r="F680" s="6"/>
      <c r="G680" s="6"/>
      <c r="H680" s="6"/>
    </row>
    <row r="681">
      <c r="C681" s="6"/>
      <c r="D681" s="6"/>
      <c r="E681" s="6"/>
      <c r="F681" s="6"/>
      <c r="G681" s="6"/>
      <c r="H681" s="6"/>
    </row>
    <row r="682">
      <c r="C682" s="6"/>
      <c r="D682" s="6"/>
      <c r="E682" s="6"/>
      <c r="F682" s="6"/>
      <c r="G682" s="6"/>
      <c r="H682" s="6"/>
    </row>
    <row r="683">
      <c r="C683" s="6"/>
      <c r="D683" s="6"/>
      <c r="E683" s="6"/>
      <c r="F683" s="6"/>
      <c r="G683" s="6"/>
      <c r="H683" s="6"/>
    </row>
    <row r="684">
      <c r="C684" s="6"/>
      <c r="D684" s="6"/>
      <c r="E684" s="6"/>
      <c r="F684" s="6"/>
      <c r="G684" s="6"/>
      <c r="H684" s="6"/>
    </row>
    <row r="685">
      <c r="C685" s="6"/>
      <c r="D685" s="6"/>
      <c r="E685" s="6"/>
      <c r="F685" s="6"/>
      <c r="G685" s="6"/>
      <c r="H685" s="6"/>
    </row>
    <row r="686">
      <c r="C686" s="6"/>
      <c r="D686" s="6"/>
      <c r="E686" s="6"/>
      <c r="F686" s="6"/>
      <c r="G686" s="6"/>
      <c r="H686" s="6"/>
    </row>
    <row r="687">
      <c r="C687" s="6"/>
      <c r="D687" s="6"/>
      <c r="E687" s="6"/>
      <c r="F687" s="6"/>
      <c r="G687" s="6"/>
      <c r="H687" s="6"/>
    </row>
    <row r="688">
      <c r="C688" s="6"/>
      <c r="D688" s="6"/>
      <c r="E688" s="6"/>
      <c r="F688" s="6"/>
      <c r="G688" s="6"/>
      <c r="H688" s="6"/>
    </row>
    <row r="689">
      <c r="C689" s="6"/>
      <c r="D689" s="6"/>
      <c r="E689" s="6"/>
      <c r="F689" s="6"/>
      <c r="G689" s="6"/>
      <c r="H689" s="6"/>
    </row>
    <row r="690">
      <c r="C690" s="6"/>
      <c r="D690" s="6"/>
      <c r="E690" s="6"/>
      <c r="F690" s="6"/>
      <c r="G690" s="6"/>
      <c r="H690" s="6"/>
    </row>
    <row r="691">
      <c r="C691" s="6"/>
      <c r="D691" s="6"/>
      <c r="E691" s="6"/>
      <c r="F691" s="6"/>
      <c r="G691" s="6"/>
      <c r="H691" s="6"/>
    </row>
    <row r="692">
      <c r="C692" s="6"/>
      <c r="D692" s="6"/>
      <c r="E692" s="6"/>
      <c r="F692" s="6"/>
      <c r="G692" s="6"/>
      <c r="H692" s="6"/>
    </row>
    <row r="693">
      <c r="C693" s="6"/>
      <c r="D693" s="6"/>
      <c r="E693" s="6"/>
      <c r="F693" s="6"/>
      <c r="G693" s="6"/>
      <c r="H693" s="6"/>
    </row>
    <row r="694">
      <c r="C694" s="6"/>
      <c r="D694" s="6"/>
      <c r="E694" s="6"/>
      <c r="F694" s="6"/>
      <c r="G694" s="6"/>
      <c r="H694" s="6"/>
    </row>
    <row r="695">
      <c r="C695" s="6"/>
      <c r="D695" s="6"/>
      <c r="E695" s="6"/>
      <c r="F695" s="6"/>
      <c r="G695" s="6"/>
      <c r="H695" s="6"/>
    </row>
    <row r="696">
      <c r="C696" s="6"/>
      <c r="D696" s="6"/>
      <c r="E696" s="6"/>
      <c r="F696" s="6"/>
      <c r="G696" s="6"/>
      <c r="H696" s="6"/>
    </row>
    <row r="697">
      <c r="C697" s="6"/>
      <c r="D697" s="6"/>
      <c r="E697" s="6"/>
      <c r="F697" s="6"/>
      <c r="G697" s="6"/>
      <c r="H697" s="6"/>
    </row>
    <row r="698">
      <c r="C698" s="6"/>
      <c r="D698" s="6"/>
      <c r="E698" s="6"/>
      <c r="F698" s="6"/>
      <c r="G698" s="6"/>
      <c r="H698" s="6"/>
    </row>
    <row r="699">
      <c r="C699" s="6"/>
      <c r="D699" s="6"/>
      <c r="E699" s="6"/>
      <c r="F699" s="6"/>
      <c r="G699" s="6"/>
      <c r="H699" s="6"/>
    </row>
    <row r="700">
      <c r="C700" s="6"/>
      <c r="D700" s="6"/>
      <c r="E700" s="6"/>
      <c r="F700" s="6"/>
      <c r="G700" s="6"/>
      <c r="H700" s="6"/>
    </row>
    <row r="701">
      <c r="C701" s="6"/>
      <c r="D701" s="6"/>
      <c r="E701" s="6"/>
      <c r="F701" s="6"/>
      <c r="G701" s="6"/>
      <c r="H701" s="6"/>
    </row>
    <row r="702">
      <c r="C702" s="6"/>
      <c r="D702" s="6"/>
      <c r="E702" s="6"/>
      <c r="F702" s="6"/>
      <c r="G702" s="6"/>
      <c r="H702" s="6"/>
    </row>
    <row r="703">
      <c r="C703" s="6"/>
      <c r="D703" s="6"/>
      <c r="E703" s="6"/>
      <c r="F703" s="6"/>
      <c r="G703" s="6"/>
      <c r="H703" s="6"/>
    </row>
    <row r="704">
      <c r="C704" s="6"/>
      <c r="D704" s="6"/>
      <c r="E704" s="6"/>
      <c r="F704" s="6"/>
      <c r="G704" s="6"/>
      <c r="H704" s="6"/>
    </row>
    <row r="705">
      <c r="C705" s="6"/>
      <c r="D705" s="6"/>
      <c r="E705" s="6"/>
      <c r="F705" s="6"/>
      <c r="G705" s="6"/>
      <c r="H705" s="6"/>
    </row>
    <row r="706">
      <c r="C706" s="6"/>
      <c r="D706" s="6"/>
      <c r="E706" s="6"/>
      <c r="F706" s="6"/>
      <c r="G706" s="6"/>
      <c r="H706" s="6"/>
    </row>
    <row r="707">
      <c r="C707" s="6"/>
      <c r="D707" s="6"/>
      <c r="E707" s="6"/>
      <c r="F707" s="6"/>
      <c r="G707" s="6"/>
      <c r="H707" s="6"/>
    </row>
    <row r="708">
      <c r="C708" s="6"/>
      <c r="D708" s="6"/>
      <c r="E708" s="6"/>
      <c r="F708" s="6"/>
      <c r="G708" s="6"/>
      <c r="H708" s="6"/>
    </row>
    <row r="709">
      <c r="C709" s="6"/>
      <c r="D709" s="6"/>
      <c r="E709" s="6"/>
      <c r="F709" s="6"/>
      <c r="G709" s="6"/>
      <c r="H709" s="6"/>
    </row>
    <row r="710">
      <c r="C710" s="6"/>
      <c r="D710" s="6"/>
      <c r="E710" s="6"/>
      <c r="F710" s="6"/>
      <c r="G710" s="6"/>
      <c r="H710" s="6"/>
    </row>
    <row r="711">
      <c r="C711" s="6"/>
      <c r="D711" s="6"/>
      <c r="E711" s="6"/>
      <c r="F711" s="6"/>
      <c r="G711" s="6"/>
      <c r="H711" s="6"/>
    </row>
    <row r="712">
      <c r="C712" s="6"/>
      <c r="D712" s="6"/>
      <c r="E712" s="6"/>
      <c r="F712" s="6"/>
      <c r="G712" s="6"/>
      <c r="H712" s="6"/>
    </row>
    <row r="713">
      <c r="C713" s="6"/>
      <c r="D713" s="6"/>
      <c r="E713" s="6"/>
      <c r="F713" s="6"/>
      <c r="G713" s="6"/>
      <c r="H713" s="6"/>
    </row>
    <row r="714">
      <c r="C714" s="6"/>
      <c r="D714" s="6"/>
      <c r="E714" s="6"/>
      <c r="F714" s="6"/>
      <c r="G714" s="6"/>
      <c r="H714" s="6"/>
    </row>
    <row r="715">
      <c r="C715" s="6"/>
      <c r="D715" s="6"/>
      <c r="E715" s="6"/>
      <c r="F715" s="6"/>
      <c r="G715" s="6"/>
      <c r="H715" s="6"/>
    </row>
    <row r="716">
      <c r="C716" s="6"/>
      <c r="D716" s="6"/>
      <c r="E716" s="6"/>
      <c r="F716" s="6"/>
      <c r="G716" s="6"/>
      <c r="H716" s="6"/>
    </row>
    <row r="717">
      <c r="C717" s="6"/>
      <c r="D717" s="6"/>
      <c r="E717" s="6"/>
      <c r="F717" s="6"/>
      <c r="G717" s="6"/>
      <c r="H717" s="6"/>
    </row>
    <row r="718">
      <c r="C718" s="6"/>
      <c r="D718" s="6"/>
      <c r="E718" s="6"/>
      <c r="F718" s="6"/>
      <c r="G718" s="6"/>
      <c r="H718" s="6"/>
    </row>
    <row r="719">
      <c r="C719" s="6"/>
      <c r="D719" s="6"/>
      <c r="E719" s="6"/>
      <c r="F719" s="6"/>
      <c r="G719" s="6"/>
      <c r="H719" s="6"/>
    </row>
    <row r="720">
      <c r="C720" s="6"/>
      <c r="D720" s="6"/>
      <c r="E720" s="6"/>
      <c r="F720" s="6"/>
      <c r="G720" s="6"/>
      <c r="H720" s="6"/>
    </row>
    <row r="721">
      <c r="C721" s="6"/>
      <c r="D721" s="6"/>
      <c r="E721" s="6"/>
      <c r="F721" s="6"/>
      <c r="G721" s="6"/>
      <c r="H721" s="6"/>
    </row>
    <row r="722">
      <c r="C722" s="6"/>
      <c r="D722" s="6"/>
      <c r="E722" s="6"/>
      <c r="F722" s="6"/>
      <c r="G722" s="6"/>
      <c r="H722" s="6"/>
    </row>
    <row r="723">
      <c r="C723" s="6"/>
      <c r="D723" s="6"/>
      <c r="E723" s="6"/>
      <c r="F723" s="6"/>
      <c r="G723" s="6"/>
      <c r="H723" s="6"/>
    </row>
    <row r="724">
      <c r="C724" s="6"/>
      <c r="D724" s="6"/>
      <c r="E724" s="6"/>
      <c r="F724" s="6"/>
      <c r="G724" s="6"/>
      <c r="H724" s="6"/>
    </row>
    <row r="725">
      <c r="C725" s="6"/>
      <c r="D725" s="6"/>
      <c r="E725" s="6"/>
      <c r="F725" s="6"/>
      <c r="G725" s="6"/>
      <c r="H725" s="6"/>
    </row>
    <row r="726">
      <c r="C726" s="6"/>
      <c r="D726" s="6"/>
      <c r="E726" s="6"/>
      <c r="F726" s="6"/>
      <c r="G726" s="6"/>
      <c r="H726" s="6"/>
    </row>
    <row r="727">
      <c r="C727" s="6"/>
      <c r="D727" s="6"/>
      <c r="E727" s="6"/>
      <c r="F727" s="6"/>
      <c r="G727" s="6"/>
      <c r="H727" s="6"/>
    </row>
    <row r="728">
      <c r="C728" s="6"/>
      <c r="D728" s="6"/>
      <c r="E728" s="6"/>
      <c r="F728" s="6"/>
      <c r="G728" s="6"/>
      <c r="H728" s="6"/>
    </row>
    <row r="729">
      <c r="C729" s="6"/>
      <c r="D729" s="6"/>
      <c r="E729" s="6"/>
      <c r="F729" s="6"/>
      <c r="G729" s="6"/>
      <c r="H729" s="6"/>
    </row>
    <row r="730">
      <c r="C730" s="6"/>
      <c r="D730" s="6"/>
      <c r="E730" s="6"/>
      <c r="F730" s="6"/>
      <c r="G730" s="6"/>
      <c r="H730" s="6"/>
    </row>
    <row r="731">
      <c r="C731" s="6"/>
      <c r="D731" s="6"/>
      <c r="E731" s="6"/>
      <c r="F731" s="6"/>
      <c r="G731" s="6"/>
      <c r="H731" s="6"/>
    </row>
    <row r="732">
      <c r="C732" s="6"/>
      <c r="D732" s="6"/>
      <c r="E732" s="6"/>
      <c r="F732" s="6"/>
      <c r="G732" s="6"/>
      <c r="H732" s="6"/>
    </row>
    <row r="733">
      <c r="C733" s="6"/>
      <c r="D733" s="6"/>
      <c r="E733" s="6"/>
      <c r="F733" s="6"/>
      <c r="G733" s="6"/>
      <c r="H733" s="6"/>
    </row>
    <row r="734">
      <c r="C734" s="6"/>
      <c r="D734" s="6"/>
      <c r="E734" s="6"/>
      <c r="F734" s="6"/>
      <c r="G734" s="6"/>
      <c r="H734" s="6"/>
    </row>
    <row r="735">
      <c r="C735" s="6"/>
      <c r="D735" s="6"/>
      <c r="E735" s="6"/>
      <c r="F735" s="6"/>
      <c r="G735" s="6"/>
      <c r="H735" s="6"/>
    </row>
    <row r="736">
      <c r="C736" s="6"/>
      <c r="D736" s="6"/>
      <c r="E736" s="6"/>
      <c r="F736" s="6"/>
      <c r="G736" s="6"/>
      <c r="H736" s="6"/>
    </row>
    <row r="737">
      <c r="C737" s="6"/>
      <c r="D737" s="6"/>
      <c r="E737" s="6"/>
      <c r="F737" s="6"/>
      <c r="G737" s="6"/>
      <c r="H737" s="6"/>
    </row>
    <row r="738">
      <c r="C738" s="6"/>
      <c r="D738" s="6"/>
      <c r="E738" s="6"/>
      <c r="F738" s="6"/>
      <c r="G738" s="6"/>
      <c r="H738" s="6"/>
    </row>
    <row r="739">
      <c r="C739" s="6"/>
      <c r="D739" s="6"/>
      <c r="E739" s="6"/>
      <c r="F739" s="6"/>
      <c r="G739" s="6"/>
      <c r="H739" s="6"/>
    </row>
    <row r="740">
      <c r="C740" s="6"/>
      <c r="D740" s="6"/>
      <c r="E740" s="6"/>
      <c r="F740" s="6"/>
      <c r="G740" s="6"/>
      <c r="H740" s="6"/>
    </row>
    <row r="741">
      <c r="C741" s="6"/>
      <c r="D741" s="6"/>
      <c r="E741" s="6"/>
      <c r="F741" s="6"/>
      <c r="G741" s="6"/>
      <c r="H741" s="6"/>
    </row>
    <row r="742">
      <c r="C742" s="6"/>
      <c r="D742" s="6"/>
      <c r="E742" s="6"/>
      <c r="F742" s="6"/>
      <c r="G742" s="6"/>
      <c r="H742" s="6"/>
    </row>
    <row r="743">
      <c r="C743" s="6"/>
      <c r="D743" s="6"/>
      <c r="E743" s="6"/>
      <c r="F743" s="6"/>
      <c r="G743" s="6"/>
      <c r="H743" s="6"/>
    </row>
    <row r="744">
      <c r="C744" s="6"/>
      <c r="D744" s="6"/>
      <c r="E744" s="6"/>
      <c r="F744" s="6"/>
      <c r="G744" s="6"/>
      <c r="H744" s="6"/>
    </row>
    <row r="745">
      <c r="C745" s="6"/>
      <c r="D745" s="6"/>
      <c r="E745" s="6"/>
      <c r="F745" s="6"/>
      <c r="G745" s="6"/>
      <c r="H745" s="6"/>
    </row>
    <row r="746">
      <c r="C746" s="6"/>
      <c r="D746" s="6"/>
      <c r="E746" s="6"/>
      <c r="F746" s="6"/>
      <c r="G746" s="6"/>
      <c r="H746" s="6"/>
    </row>
    <row r="747">
      <c r="C747" s="6"/>
      <c r="D747" s="6"/>
      <c r="E747" s="6"/>
      <c r="F747" s="6"/>
      <c r="G747" s="6"/>
      <c r="H747" s="6"/>
    </row>
    <row r="748">
      <c r="C748" s="6"/>
      <c r="D748" s="6"/>
      <c r="E748" s="6"/>
      <c r="F748" s="6"/>
      <c r="G748" s="6"/>
      <c r="H748" s="6"/>
    </row>
    <row r="749">
      <c r="C749" s="6"/>
      <c r="D749" s="6"/>
      <c r="E749" s="6"/>
      <c r="F749" s="6"/>
      <c r="G749" s="6"/>
      <c r="H749" s="6"/>
    </row>
    <row r="750">
      <c r="C750" s="6"/>
      <c r="D750" s="6"/>
      <c r="E750" s="6"/>
      <c r="F750" s="6"/>
      <c r="G750" s="6"/>
      <c r="H750" s="6"/>
    </row>
    <row r="751">
      <c r="C751" s="6"/>
      <c r="D751" s="6"/>
      <c r="E751" s="6"/>
      <c r="F751" s="6"/>
      <c r="G751" s="6"/>
      <c r="H751" s="6"/>
    </row>
    <row r="752">
      <c r="C752" s="6"/>
      <c r="D752" s="6"/>
      <c r="E752" s="6"/>
      <c r="F752" s="6"/>
      <c r="G752" s="6"/>
      <c r="H752" s="6"/>
    </row>
    <row r="753">
      <c r="C753" s="6"/>
      <c r="D753" s="6"/>
      <c r="E753" s="6"/>
      <c r="F753" s="6"/>
      <c r="G753" s="6"/>
      <c r="H753" s="6"/>
    </row>
    <row r="754">
      <c r="C754" s="6"/>
      <c r="D754" s="6"/>
      <c r="E754" s="6"/>
      <c r="F754" s="6"/>
      <c r="G754" s="6"/>
      <c r="H754" s="6"/>
    </row>
    <row r="755">
      <c r="C755" s="6"/>
      <c r="D755" s="6"/>
      <c r="E755" s="6"/>
      <c r="F755" s="6"/>
      <c r="G755" s="6"/>
      <c r="H755" s="6"/>
    </row>
    <row r="756">
      <c r="C756" s="6"/>
      <c r="D756" s="6"/>
      <c r="E756" s="6"/>
      <c r="F756" s="6"/>
      <c r="G756" s="6"/>
      <c r="H756" s="6"/>
    </row>
    <row r="757">
      <c r="C757" s="6"/>
      <c r="D757" s="6"/>
      <c r="E757" s="6"/>
      <c r="F757" s="6"/>
      <c r="G757" s="6"/>
      <c r="H757" s="6"/>
    </row>
    <row r="758">
      <c r="C758" s="6"/>
      <c r="D758" s="6"/>
      <c r="E758" s="6"/>
      <c r="F758" s="6"/>
      <c r="G758" s="6"/>
      <c r="H758" s="6"/>
    </row>
    <row r="759">
      <c r="C759" s="6"/>
      <c r="D759" s="6"/>
      <c r="E759" s="6"/>
      <c r="F759" s="6"/>
      <c r="G759" s="6"/>
      <c r="H759" s="6"/>
    </row>
    <row r="760">
      <c r="C760" s="6"/>
      <c r="D760" s="6"/>
      <c r="E760" s="6"/>
      <c r="F760" s="6"/>
      <c r="G760" s="6"/>
      <c r="H760" s="6"/>
    </row>
    <row r="761">
      <c r="C761" s="6"/>
      <c r="D761" s="6"/>
      <c r="E761" s="6"/>
      <c r="F761" s="6"/>
      <c r="G761" s="6"/>
      <c r="H761" s="6"/>
    </row>
    <row r="762">
      <c r="C762" s="6"/>
      <c r="D762" s="6"/>
      <c r="E762" s="6"/>
      <c r="F762" s="6"/>
      <c r="G762" s="6"/>
      <c r="H762" s="6"/>
    </row>
    <row r="763">
      <c r="C763" s="6"/>
      <c r="D763" s="6"/>
      <c r="E763" s="6"/>
      <c r="F763" s="6"/>
      <c r="G763" s="6"/>
      <c r="H763" s="6"/>
    </row>
    <row r="764">
      <c r="C764" s="6"/>
      <c r="D764" s="6"/>
      <c r="E764" s="6"/>
      <c r="F764" s="6"/>
      <c r="G764" s="6"/>
      <c r="H764" s="6"/>
    </row>
    <row r="765">
      <c r="C765" s="6"/>
      <c r="D765" s="6"/>
      <c r="E765" s="6"/>
      <c r="F765" s="6"/>
      <c r="G765" s="6"/>
      <c r="H765" s="6"/>
    </row>
    <row r="766">
      <c r="C766" s="6"/>
      <c r="D766" s="6"/>
      <c r="E766" s="6"/>
      <c r="F766" s="6"/>
      <c r="G766" s="6"/>
      <c r="H766" s="6"/>
    </row>
    <row r="767">
      <c r="C767" s="6"/>
      <c r="D767" s="6"/>
      <c r="E767" s="6"/>
      <c r="F767" s="6"/>
      <c r="G767" s="6"/>
      <c r="H767" s="6"/>
    </row>
    <row r="768">
      <c r="C768" s="6"/>
      <c r="D768" s="6"/>
      <c r="E768" s="6"/>
      <c r="F768" s="6"/>
      <c r="G768" s="6"/>
      <c r="H768" s="6"/>
    </row>
    <row r="769">
      <c r="C769" s="6"/>
      <c r="D769" s="6"/>
      <c r="E769" s="6"/>
      <c r="F769" s="6"/>
      <c r="G769" s="6"/>
      <c r="H769" s="6"/>
    </row>
    <row r="770">
      <c r="C770" s="6"/>
      <c r="D770" s="6"/>
      <c r="E770" s="6"/>
      <c r="F770" s="6"/>
      <c r="G770" s="6"/>
      <c r="H770" s="6"/>
    </row>
    <row r="771">
      <c r="C771" s="6"/>
      <c r="D771" s="6"/>
      <c r="E771" s="6"/>
      <c r="F771" s="6"/>
      <c r="G771" s="6"/>
      <c r="H771" s="6"/>
    </row>
    <row r="772">
      <c r="C772" s="6"/>
      <c r="D772" s="6"/>
      <c r="E772" s="6"/>
      <c r="F772" s="6"/>
      <c r="G772" s="6"/>
      <c r="H772" s="6"/>
    </row>
    <row r="773">
      <c r="C773" s="6"/>
      <c r="D773" s="6"/>
      <c r="E773" s="6"/>
      <c r="F773" s="6"/>
      <c r="G773" s="6"/>
      <c r="H773" s="6"/>
    </row>
    <row r="774">
      <c r="C774" s="6"/>
      <c r="D774" s="6"/>
      <c r="E774" s="6"/>
      <c r="F774" s="6"/>
      <c r="G774" s="6"/>
      <c r="H774" s="6"/>
    </row>
    <row r="775">
      <c r="C775" s="6"/>
      <c r="D775" s="6"/>
      <c r="E775" s="6"/>
      <c r="F775" s="6"/>
      <c r="G775" s="6"/>
      <c r="H775" s="6"/>
    </row>
    <row r="776">
      <c r="C776" s="6"/>
      <c r="D776" s="6"/>
      <c r="E776" s="6"/>
      <c r="F776" s="6"/>
      <c r="G776" s="6"/>
      <c r="H776" s="6"/>
    </row>
    <row r="777">
      <c r="C777" s="6"/>
      <c r="D777" s="6"/>
      <c r="E777" s="6"/>
      <c r="F777" s="6"/>
      <c r="G777" s="6"/>
      <c r="H777" s="6"/>
    </row>
    <row r="778">
      <c r="C778" s="6"/>
      <c r="D778" s="6"/>
      <c r="E778" s="6"/>
      <c r="F778" s="6"/>
      <c r="G778" s="6"/>
      <c r="H778" s="6"/>
    </row>
    <row r="779">
      <c r="C779" s="6"/>
      <c r="D779" s="6"/>
      <c r="E779" s="6"/>
      <c r="F779" s="6"/>
      <c r="G779" s="6"/>
      <c r="H779" s="6"/>
    </row>
    <row r="780">
      <c r="C780" s="6"/>
      <c r="D780" s="6"/>
      <c r="E780" s="6"/>
      <c r="F780" s="6"/>
      <c r="G780" s="6"/>
      <c r="H780" s="6"/>
    </row>
    <row r="781">
      <c r="C781" s="6"/>
      <c r="D781" s="6"/>
      <c r="E781" s="6"/>
      <c r="F781" s="6"/>
      <c r="G781" s="6"/>
      <c r="H781" s="6"/>
    </row>
    <row r="782">
      <c r="C782" s="6"/>
      <c r="D782" s="6"/>
      <c r="E782" s="6"/>
      <c r="F782" s="6"/>
      <c r="G782" s="6"/>
      <c r="H782" s="6"/>
    </row>
    <row r="783">
      <c r="C783" s="6"/>
      <c r="D783" s="6"/>
      <c r="E783" s="6"/>
      <c r="F783" s="6"/>
      <c r="G783" s="6"/>
      <c r="H783" s="6"/>
    </row>
    <row r="784">
      <c r="C784" s="6"/>
      <c r="D784" s="6"/>
      <c r="E784" s="6"/>
      <c r="F784" s="6"/>
      <c r="G784" s="6"/>
      <c r="H784" s="6"/>
    </row>
    <row r="785">
      <c r="C785" s="6"/>
      <c r="D785" s="6"/>
      <c r="E785" s="6"/>
      <c r="F785" s="6"/>
      <c r="G785" s="6"/>
      <c r="H785" s="6"/>
    </row>
    <row r="786">
      <c r="C786" s="6"/>
      <c r="D786" s="6"/>
      <c r="E786" s="6"/>
      <c r="F786" s="6"/>
      <c r="G786" s="6"/>
      <c r="H786" s="6"/>
    </row>
    <row r="787">
      <c r="C787" s="6"/>
      <c r="D787" s="6"/>
      <c r="E787" s="6"/>
      <c r="F787" s="6"/>
      <c r="G787" s="6"/>
      <c r="H787" s="6"/>
    </row>
    <row r="788">
      <c r="C788" s="6"/>
      <c r="D788" s="6"/>
      <c r="E788" s="6"/>
      <c r="F788" s="6"/>
      <c r="G788" s="6"/>
      <c r="H788" s="6"/>
    </row>
    <row r="789">
      <c r="C789" s="6"/>
      <c r="D789" s="6"/>
      <c r="E789" s="6"/>
      <c r="F789" s="6"/>
      <c r="G789" s="6"/>
      <c r="H789" s="6"/>
    </row>
    <row r="790">
      <c r="C790" s="6"/>
      <c r="D790" s="6"/>
      <c r="E790" s="6"/>
      <c r="F790" s="6"/>
      <c r="G790" s="6"/>
      <c r="H790" s="6"/>
    </row>
    <row r="791">
      <c r="C791" s="6"/>
      <c r="D791" s="6"/>
      <c r="E791" s="6"/>
      <c r="F791" s="6"/>
      <c r="G791" s="6"/>
      <c r="H791" s="6"/>
    </row>
    <row r="792">
      <c r="C792" s="6"/>
      <c r="D792" s="6"/>
      <c r="E792" s="6"/>
      <c r="F792" s="6"/>
      <c r="G792" s="6"/>
      <c r="H792" s="6"/>
    </row>
    <row r="793">
      <c r="C793" s="6"/>
      <c r="D793" s="6"/>
      <c r="E793" s="6"/>
      <c r="F793" s="6"/>
      <c r="G793" s="6"/>
      <c r="H793" s="6"/>
    </row>
    <row r="794">
      <c r="C794" s="6"/>
      <c r="D794" s="6"/>
      <c r="E794" s="6"/>
      <c r="F794" s="6"/>
      <c r="G794" s="6"/>
      <c r="H794" s="6"/>
    </row>
    <row r="795">
      <c r="C795" s="6"/>
      <c r="D795" s="6"/>
      <c r="E795" s="6"/>
      <c r="F795" s="6"/>
      <c r="G795" s="6"/>
      <c r="H795" s="6"/>
    </row>
    <row r="796">
      <c r="C796" s="6"/>
      <c r="D796" s="6"/>
      <c r="E796" s="6"/>
      <c r="F796" s="6"/>
      <c r="G796" s="6"/>
      <c r="H796" s="6"/>
    </row>
    <row r="797">
      <c r="C797" s="6"/>
      <c r="D797" s="6"/>
      <c r="E797" s="6"/>
      <c r="F797" s="6"/>
      <c r="G797" s="6"/>
      <c r="H797" s="6"/>
    </row>
    <row r="798">
      <c r="C798" s="6"/>
      <c r="D798" s="6"/>
      <c r="E798" s="6"/>
      <c r="F798" s="6"/>
      <c r="G798" s="6"/>
      <c r="H798" s="6"/>
    </row>
    <row r="799">
      <c r="C799" s="6"/>
      <c r="D799" s="6"/>
      <c r="E799" s="6"/>
      <c r="F799" s="6"/>
      <c r="G799" s="6"/>
      <c r="H799" s="6"/>
    </row>
    <row r="800">
      <c r="C800" s="6"/>
      <c r="D800" s="6"/>
      <c r="E800" s="6"/>
      <c r="F800" s="6"/>
      <c r="G800" s="6"/>
      <c r="H800" s="6"/>
    </row>
    <row r="801">
      <c r="C801" s="6"/>
      <c r="D801" s="6"/>
      <c r="E801" s="6"/>
      <c r="F801" s="6"/>
      <c r="G801" s="6"/>
      <c r="H801" s="6"/>
    </row>
    <row r="802">
      <c r="C802" s="6"/>
      <c r="D802" s="6"/>
      <c r="E802" s="6"/>
      <c r="F802" s="6"/>
      <c r="G802" s="6"/>
      <c r="H802" s="6"/>
    </row>
    <row r="803">
      <c r="C803" s="6"/>
      <c r="D803" s="6"/>
      <c r="E803" s="6"/>
      <c r="F803" s="6"/>
      <c r="G803" s="6"/>
      <c r="H803" s="6"/>
    </row>
    <row r="804">
      <c r="C804" s="6"/>
      <c r="D804" s="6"/>
      <c r="E804" s="6"/>
      <c r="F804" s="6"/>
      <c r="G804" s="6"/>
      <c r="H804" s="6"/>
    </row>
    <row r="805">
      <c r="C805" s="6"/>
      <c r="D805" s="6"/>
      <c r="E805" s="6"/>
      <c r="F805" s="6"/>
      <c r="G805" s="6"/>
      <c r="H805" s="6"/>
    </row>
    <row r="806">
      <c r="C806" s="6"/>
      <c r="D806" s="6"/>
      <c r="E806" s="6"/>
      <c r="F806" s="6"/>
      <c r="G806" s="6"/>
      <c r="H806" s="6"/>
    </row>
    <row r="807">
      <c r="C807" s="6"/>
      <c r="D807" s="6"/>
      <c r="E807" s="6"/>
      <c r="F807" s="6"/>
      <c r="G807" s="6"/>
      <c r="H807" s="6"/>
    </row>
    <row r="808">
      <c r="C808" s="6"/>
      <c r="D808" s="6"/>
      <c r="E808" s="6"/>
      <c r="F808" s="6"/>
      <c r="G808" s="6"/>
      <c r="H808" s="6"/>
    </row>
    <row r="809">
      <c r="C809" s="6"/>
      <c r="D809" s="6"/>
      <c r="E809" s="6"/>
      <c r="F809" s="6"/>
      <c r="G809" s="6"/>
      <c r="H809" s="6"/>
    </row>
    <row r="810">
      <c r="C810" s="6"/>
      <c r="D810" s="6"/>
      <c r="E810" s="6"/>
      <c r="F810" s="6"/>
      <c r="G810" s="6"/>
      <c r="H810" s="6"/>
    </row>
    <row r="811">
      <c r="C811" s="6"/>
      <c r="D811" s="6"/>
      <c r="E811" s="6"/>
      <c r="F811" s="6"/>
      <c r="G811" s="6"/>
      <c r="H811" s="6"/>
    </row>
    <row r="812">
      <c r="C812" s="6"/>
      <c r="D812" s="6"/>
      <c r="E812" s="6"/>
      <c r="F812" s="6"/>
      <c r="G812" s="6"/>
      <c r="H812" s="6"/>
    </row>
    <row r="813">
      <c r="C813" s="6"/>
      <c r="D813" s="6"/>
      <c r="E813" s="6"/>
      <c r="F813" s="6"/>
      <c r="G813" s="6"/>
      <c r="H813" s="6"/>
    </row>
    <row r="814">
      <c r="C814" s="6"/>
      <c r="D814" s="6"/>
      <c r="E814" s="6"/>
      <c r="F814" s="6"/>
      <c r="G814" s="6"/>
      <c r="H814" s="6"/>
    </row>
    <row r="815">
      <c r="C815" s="6"/>
      <c r="D815" s="6"/>
      <c r="E815" s="6"/>
      <c r="F815" s="6"/>
      <c r="G815" s="6"/>
      <c r="H815" s="6"/>
    </row>
    <row r="816">
      <c r="C816" s="6"/>
      <c r="D816" s="6"/>
      <c r="E816" s="6"/>
      <c r="F816" s="6"/>
      <c r="G816" s="6"/>
      <c r="H816" s="6"/>
    </row>
    <row r="817">
      <c r="C817" s="6"/>
      <c r="D817" s="6"/>
      <c r="E817" s="6"/>
      <c r="F817" s="6"/>
      <c r="G817" s="6"/>
      <c r="H817" s="6"/>
    </row>
    <row r="818">
      <c r="C818" s="6"/>
      <c r="D818" s="6"/>
      <c r="E818" s="6"/>
      <c r="F818" s="6"/>
      <c r="G818" s="6"/>
      <c r="H818" s="6"/>
    </row>
    <row r="819">
      <c r="C819" s="6"/>
      <c r="D819" s="6"/>
      <c r="E819" s="6"/>
      <c r="F819" s="6"/>
      <c r="G819" s="6"/>
      <c r="H819" s="6"/>
    </row>
    <row r="820">
      <c r="C820" s="6"/>
      <c r="D820" s="6"/>
      <c r="E820" s="6"/>
      <c r="F820" s="6"/>
      <c r="G820" s="6"/>
      <c r="H820" s="6"/>
    </row>
    <row r="821">
      <c r="C821" s="6"/>
      <c r="D821" s="6"/>
      <c r="E821" s="6"/>
      <c r="F821" s="6"/>
      <c r="G821" s="6"/>
      <c r="H821" s="6"/>
    </row>
    <row r="822">
      <c r="C822" s="6"/>
      <c r="D822" s="6"/>
      <c r="E822" s="6"/>
      <c r="F822" s="6"/>
      <c r="G822" s="6"/>
      <c r="H822" s="6"/>
    </row>
    <row r="823">
      <c r="C823" s="6"/>
      <c r="D823" s="6"/>
      <c r="E823" s="6"/>
      <c r="F823" s="6"/>
      <c r="G823" s="6"/>
      <c r="H823" s="6"/>
    </row>
    <row r="824">
      <c r="C824" s="6"/>
      <c r="D824" s="6"/>
      <c r="E824" s="6"/>
      <c r="F824" s="6"/>
      <c r="G824" s="6"/>
      <c r="H824" s="6"/>
    </row>
    <row r="825">
      <c r="C825" s="6"/>
      <c r="D825" s="6"/>
      <c r="E825" s="6"/>
      <c r="F825" s="6"/>
      <c r="G825" s="6"/>
      <c r="H825" s="6"/>
    </row>
    <row r="826">
      <c r="C826" s="6"/>
      <c r="D826" s="6"/>
      <c r="E826" s="6"/>
      <c r="F826" s="6"/>
      <c r="G826" s="6"/>
      <c r="H826" s="6"/>
    </row>
    <row r="827">
      <c r="C827" s="6"/>
      <c r="D827" s="6"/>
      <c r="E827" s="6"/>
      <c r="F827" s="6"/>
      <c r="G827" s="6"/>
      <c r="H827" s="6"/>
    </row>
    <row r="828">
      <c r="C828" s="6"/>
      <c r="D828" s="6"/>
      <c r="E828" s="6"/>
      <c r="F828" s="6"/>
      <c r="G828" s="6"/>
      <c r="H828" s="6"/>
    </row>
    <row r="829">
      <c r="C829" s="6"/>
      <c r="D829" s="6"/>
      <c r="E829" s="6"/>
      <c r="F829" s="6"/>
      <c r="G829" s="6"/>
      <c r="H829" s="6"/>
    </row>
    <row r="830">
      <c r="C830" s="6"/>
      <c r="D830" s="6"/>
      <c r="E830" s="6"/>
      <c r="F830" s="6"/>
      <c r="G830" s="6"/>
      <c r="H830" s="6"/>
    </row>
    <row r="831">
      <c r="C831" s="6"/>
      <c r="D831" s="6"/>
      <c r="E831" s="6"/>
      <c r="F831" s="6"/>
      <c r="G831" s="6"/>
      <c r="H831" s="6"/>
    </row>
    <row r="832">
      <c r="C832" s="6"/>
      <c r="D832" s="6"/>
      <c r="E832" s="6"/>
      <c r="F832" s="6"/>
      <c r="G832" s="6"/>
      <c r="H832" s="6"/>
    </row>
    <row r="833">
      <c r="C833" s="6"/>
      <c r="D833" s="6"/>
      <c r="E833" s="6"/>
      <c r="F833" s="6"/>
      <c r="G833" s="6"/>
      <c r="H833" s="6"/>
    </row>
    <row r="834">
      <c r="C834" s="6"/>
      <c r="D834" s="6"/>
      <c r="E834" s="6"/>
      <c r="F834" s="6"/>
      <c r="G834" s="6"/>
      <c r="H834" s="6"/>
    </row>
    <row r="835">
      <c r="C835" s="6"/>
      <c r="D835" s="6"/>
      <c r="E835" s="6"/>
      <c r="F835" s="6"/>
      <c r="G835" s="6"/>
      <c r="H835" s="6"/>
    </row>
    <row r="836">
      <c r="C836" s="6"/>
      <c r="D836" s="6"/>
      <c r="E836" s="6"/>
      <c r="F836" s="6"/>
      <c r="G836" s="6"/>
      <c r="H836" s="6"/>
    </row>
    <row r="837">
      <c r="C837" s="6"/>
      <c r="D837" s="6"/>
      <c r="E837" s="6"/>
      <c r="F837" s="6"/>
      <c r="G837" s="6"/>
      <c r="H837" s="6"/>
    </row>
    <row r="838">
      <c r="C838" s="6"/>
      <c r="D838" s="6"/>
      <c r="E838" s="6"/>
      <c r="F838" s="6"/>
      <c r="G838" s="6"/>
      <c r="H838" s="6"/>
    </row>
    <row r="839">
      <c r="C839" s="6"/>
      <c r="D839" s="6"/>
      <c r="E839" s="6"/>
      <c r="F839" s="6"/>
      <c r="G839" s="6"/>
      <c r="H839" s="6"/>
    </row>
    <row r="840">
      <c r="C840" s="6"/>
      <c r="D840" s="6"/>
      <c r="E840" s="6"/>
      <c r="F840" s="6"/>
      <c r="G840" s="6"/>
      <c r="H840" s="6"/>
    </row>
    <row r="841">
      <c r="C841" s="6"/>
      <c r="D841" s="6"/>
      <c r="E841" s="6"/>
      <c r="F841" s="6"/>
      <c r="G841" s="6"/>
      <c r="H841" s="6"/>
    </row>
    <row r="842">
      <c r="C842" s="6"/>
      <c r="D842" s="6"/>
      <c r="E842" s="6"/>
      <c r="F842" s="6"/>
      <c r="G842" s="6"/>
      <c r="H842" s="6"/>
    </row>
    <row r="843">
      <c r="C843" s="6"/>
      <c r="D843" s="6"/>
      <c r="E843" s="6"/>
      <c r="F843" s="6"/>
      <c r="G843" s="6"/>
      <c r="H843" s="6"/>
    </row>
    <row r="844">
      <c r="C844" s="6"/>
      <c r="D844" s="6"/>
      <c r="E844" s="6"/>
      <c r="F844" s="6"/>
      <c r="G844" s="6"/>
      <c r="H844" s="6"/>
    </row>
    <row r="845">
      <c r="C845" s="6"/>
      <c r="D845" s="6"/>
      <c r="E845" s="6"/>
      <c r="F845" s="6"/>
      <c r="G845" s="6"/>
      <c r="H845" s="6"/>
    </row>
    <row r="846">
      <c r="C846" s="6"/>
      <c r="D846" s="6"/>
      <c r="E846" s="6"/>
      <c r="F846" s="6"/>
      <c r="G846" s="6"/>
      <c r="H846" s="6"/>
    </row>
    <row r="847">
      <c r="C847" s="6"/>
      <c r="D847" s="6"/>
      <c r="E847" s="6"/>
      <c r="F847" s="6"/>
      <c r="G847" s="6"/>
      <c r="H847" s="6"/>
    </row>
    <row r="848">
      <c r="C848" s="6"/>
      <c r="D848" s="6"/>
      <c r="E848" s="6"/>
      <c r="F848" s="6"/>
      <c r="G848" s="6"/>
      <c r="H848" s="6"/>
    </row>
    <row r="849">
      <c r="C849" s="6"/>
      <c r="D849" s="6"/>
      <c r="E849" s="6"/>
      <c r="F849" s="6"/>
      <c r="G849" s="6"/>
      <c r="H849" s="6"/>
    </row>
    <row r="850">
      <c r="C850" s="6"/>
      <c r="D850" s="6"/>
      <c r="E850" s="6"/>
      <c r="F850" s="6"/>
      <c r="G850" s="6"/>
      <c r="H850" s="6"/>
    </row>
    <row r="851">
      <c r="C851" s="6"/>
      <c r="D851" s="6"/>
      <c r="E851" s="6"/>
      <c r="F851" s="6"/>
      <c r="G851" s="6"/>
      <c r="H851" s="6"/>
    </row>
    <row r="852">
      <c r="C852" s="6"/>
      <c r="D852" s="6"/>
      <c r="E852" s="6"/>
      <c r="F852" s="6"/>
      <c r="G852" s="6"/>
      <c r="H852" s="6"/>
    </row>
    <row r="853">
      <c r="C853" s="6"/>
      <c r="D853" s="6"/>
      <c r="E853" s="6"/>
      <c r="F853" s="6"/>
      <c r="G853" s="6"/>
      <c r="H853" s="6"/>
    </row>
    <row r="854">
      <c r="C854" s="6"/>
      <c r="D854" s="6"/>
      <c r="E854" s="6"/>
      <c r="F854" s="6"/>
      <c r="G854" s="6"/>
      <c r="H854" s="6"/>
    </row>
    <row r="855">
      <c r="C855" s="6"/>
      <c r="D855" s="6"/>
      <c r="E855" s="6"/>
      <c r="F855" s="6"/>
      <c r="G855" s="6"/>
      <c r="H855" s="6"/>
    </row>
    <row r="856">
      <c r="C856" s="6"/>
      <c r="D856" s="6"/>
      <c r="E856" s="6"/>
      <c r="F856" s="6"/>
      <c r="G856" s="6"/>
      <c r="H856" s="6"/>
    </row>
    <row r="857">
      <c r="C857" s="6"/>
      <c r="D857" s="6"/>
      <c r="E857" s="6"/>
      <c r="F857" s="6"/>
      <c r="G857" s="6"/>
      <c r="H857" s="6"/>
    </row>
    <row r="858">
      <c r="C858" s="6"/>
      <c r="D858" s="6"/>
      <c r="E858" s="6"/>
      <c r="F858" s="6"/>
      <c r="G858" s="6"/>
      <c r="H858" s="6"/>
    </row>
    <row r="859">
      <c r="C859" s="6"/>
      <c r="D859" s="6"/>
      <c r="E859" s="6"/>
      <c r="F859" s="6"/>
      <c r="G859" s="6"/>
      <c r="H859" s="6"/>
    </row>
    <row r="860">
      <c r="C860" s="6"/>
      <c r="D860" s="6"/>
      <c r="E860" s="6"/>
      <c r="F860" s="6"/>
      <c r="G860" s="6"/>
      <c r="H860" s="6"/>
    </row>
    <row r="861">
      <c r="C861" s="6"/>
      <c r="D861" s="6"/>
      <c r="E861" s="6"/>
      <c r="F861" s="6"/>
      <c r="G861" s="6"/>
      <c r="H861" s="6"/>
    </row>
    <row r="862">
      <c r="C862" s="6"/>
      <c r="D862" s="6"/>
      <c r="E862" s="6"/>
      <c r="F862" s="6"/>
      <c r="G862" s="6"/>
      <c r="H862" s="6"/>
    </row>
    <row r="863">
      <c r="C863" s="6"/>
      <c r="D863" s="6"/>
      <c r="E863" s="6"/>
      <c r="F863" s="6"/>
      <c r="G863" s="6"/>
      <c r="H863" s="6"/>
    </row>
    <row r="864">
      <c r="C864" s="6"/>
      <c r="D864" s="6"/>
      <c r="E864" s="6"/>
      <c r="F864" s="6"/>
      <c r="G864" s="6"/>
      <c r="H864" s="6"/>
    </row>
    <row r="865">
      <c r="C865" s="6"/>
      <c r="D865" s="6"/>
      <c r="E865" s="6"/>
      <c r="F865" s="6"/>
      <c r="G865" s="6"/>
      <c r="H865" s="6"/>
    </row>
    <row r="866">
      <c r="C866" s="6"/>
      <c r="D866" s="6"/>
      <c r="E866" s="6"/>
      <c r="F866" s="6"/>
      <c r="G866" s="6"/>
      <c r="H866" s="6"/>
    </row>
    <row r="867">
      <c r="C867" s="6"/>
      <c r="D867" s="6"/>
      <c r="E867" s="6"/>
      <c r="F867" s="6"/>
      <c r="G867" s="6"/>
      <c r="H867" s="6"/>
    </row>
    <row r="868">
      <c r="C868" s="6"/>
      <c r="D868" s="6"/>
      <c r="E868" s="6"/>
      <c r="F868" s="6"/>
      <c r="G868" s="6"/>
      <c r="H868" s="6"/>
    </row>
    <row r="869">
      <c r="C869" s="6"/>
      <c r="D869" s="6"/>
      <c r="E869" s="6"/>
      <c r="F869" s="6"/>
      <c r="G869" s="6"/>
      <c r="H869" s="6"/>
    </row>
    <row r="870">
      <c r="C870" s="6"/>
      <c r="D870" s="6"/>
      <c r="E870" s="6"/>
      <c r="F870" s="6"/>
      <c r="G870" s="6"/>
      <c r="H870" s="6"/>
    </row>
    <row r="871">
      <c r="C871" s="6"/>
      <c r="D871" s="6"/>
      <c r="E871" s="6"/>
      <c r="F871" s="6"/>
      <c r="G871" s="6"/>
      <c r="H871" s="6"/>
    </row>
    <row r="872">
      <c r="C872" s="6"/>
      <c r="D872" s="6"/>
      <c r="E872" s="6"/>
      <c r="F872" s="6"/>
      <c r="G872" s="6"/>
      <c r="H872" s="6"/>
    </row>
    <row r="873">
      <c r="C873" s="6"/>
      <c r="D873" s="6"/>
      <c r="E873" s="6"/>
      <c r="F873" s="6"/>
      <c r="G873" s="6"/>
      <c r="H873" s="6"/>
    </row>
    <row r="874">
      <c r="C874" s="6"/>
      <c r="D874" s="6"/>
      <c r="E874" s="6"/>
      <c r="F874" s="6"/>
      <c r="G874" s="6"/>
      <c r="H874" s="6"/>
    </row>
    <row r="875">
      <c r="C875" s="6"/>
      <c r="D875" s="6"/>
      <c r="E875" s="6"/>
      <c r="F875" s="6"/>
      <c r="G875" s="6"/>
      <c r="H875" s="6"/>
    </row>
    <row r="876">
      <c r="C876" s="6"/>
      <c r="D876" s="6"/>
      <c r="E876" s="6"/>
      <c r="F876" s="6"/>
      <c r="G876" s="6"/>
      <c r="H876" s="6"/>
    </row>
    <row r="877">
      <c r="C877" s="6"/>
      <c r="D877" s="6"/>
      <c r="E877" s="6"/>
      <c r="F877" s="6"/>
      <c r="G877" s="6"/>
      <c r="H877" s="6"/>
    </row>
    <row r="878">
      <c r="C878" s="6"/>
      <c r="D878" s="6"/>
      <c r="E878" s="6"/>
      <c r="F878" s="6"/>
      <c r="G878" s="6"/>
      <c r="H878" s="6"/>
    </row>
    <row r="879">
      <c r="C879" s="6"/>
      <c r="D879" s="6"/>
      <c r="E879" s="6"/>
      <c r="F879" s="6"/>
      <c r="G879" s="6"/>
      <c r="H879" s="6"/>
    </row>
    <row r="880">
      <c r="C880" s="6"/>
      <c r="D880" s="6"/>
      <c r="E880" s="6"/>
      <c r="F880" s="6"/>
      <c r="G880" s="6"/>
      <c r="H880" s="6"/>
    </row>
    <row r="881">
      <c r="C881" s="6"/>
      <c r="D881" s="6"/>
      <c r="E881" s="6"/>
      <c r="F881" s="6"/>
      <c r="G881" s="6"/>
      <c r="H881" s="6"/>
    </row>
    <row r="882">
      <c r="C882" s="6"/>
      <c r="D882" s="6"/>
      <c r="E882" s="6"/>
      <c r="F882" s="6"/>
      <c r="G882" s="6"/>
      <c r="H882" s="6"/>
    </row>
    <row r="883">
      <c r="C883" s="6"/>
      <c r="D883" s="6"/>
      <c r="E883" s="6"/>
      <c r="F883" s="6"/>
      <c r="G883" s="6"/>
      <c r="H883" s="6"/>
    </row>
    <row r="884">
      <c r="C884" s="6"/>
      <c r="D884" s="6"/>
      <c r="E884" s="6"/>
      <c r="F884" s="6"/>
      <c r="G884" s="6"/>
      <c r="H884" s="6"/>
    </row>
    <row r="885">
      <c r="C885" s="6"/>
      <c r="D885" s="6"/>
      <c r="E885" s="6"/>
      <c r="F885" s="6"/>
      <c r="G885" s="6"/>
      <c r="H885" s="6"/>
    </row>
    <row r="886">
      <c r="C886" s="6"/>
      <c r="D886" s="6"/>
      <c r="E886" s="6"/>
      <c r="F886" s="6"/>
      <c r="G886" s="6"/>
      <c r="H886" s="6"/>
    </row>
    <row r="887">
      <c r="C887" s="6"/>
      <c r="D887" s="6"/>
      <c r="E887" s="6"/>
      <c r="F887" s="6"/>
      <c r="G887" s="6"/>
      <c r="H887" s="6"/>
    </row>
    <row r="888">
      <c r="C888" s="6"/>
      <c r="D888" s="6"/>
      <c r="E888" s="6"/>
      <c r="F888" s="6"/>
      <c r="G888" s="6"/>
      <c r="H888" s="6"/>
    </row>
    <row r="889">
      <c r="C889" s="6"/>
      <c r="D889" s="6"/>
      <c r="E889" s="6"/>
      <c r="F889" s="6"/>
      <c r="G889" s="6"/>
      <c r="H889" s="6"/>
    </row>
    <row r="890">
      <c r="C890" s="6"/>
      <c r="D890" s="6"/>
      <c r="E890" s="6"/>
      <c r="F890" s="6"/>
      <c r="G890" s="6"/>
      <c r="H890" s="6"/>
    </row>
    <row r="891">
      <c r="C891" s="6"/>
      <c r="D891" s="6"/>
      <c r="E891" s="6"/>
      <c r="F891" s="6"/>
      <c r="G891" s="6"/>
      <c r="H891" s="6"/>
    </row>
    <row r="892">
      <c r="C892" s="6"/>
      <c r="D892" s="6"/>
      <c r="E892" s="6"/>
      <c r="F892" s="6"/>
      <c r="G892" s="6"/>
      <c r="H892" s="6"/>
    </row>
    <row r="893">
      <c r="C893" s="6"/>
      <c r="D893" s="6"/>
      <c r="E893" s="6"/>
      <c r="F893" s="6"/>
      <c r="G893" s="6"/>
      <c r="H893" s="6"/>
    </row>
    <row r="894">
      <c r="C894" s="6"/>
      <c r="D894" s="6"/>
      <c r="E894" s="6"/>
      <c r="F894" s="6"/>
      <c r="G894" s="6"/>
      <c r="H894" s="6"/>
    </row>
    <row r="895">
      <c r="C895" s="6"/>
      <c r="D895" s="6"/>
      <c r="E895" s="6"/>
      <c r="F895" s="6"/>
      <c r="G895" s="6"/>
      <c r="H895" s="6"/>
    </row>
    <row r="896">
      <c r="C896" s="6"/>
      <c r="D896" s="6"/>
      <c r="E896" s="6"/>
      <c r="F896" s="6"/>
      <c r="G896" s="6"/>
      <c r="H896" s="6"/>
    </row>
    <row r="897">
      <c r="C897" s="6"/>
      <c r="D897" s="6"/>
      <c r="E897" s="6"/>
      <c r="F897" s="6"/>
      <c r="G897" s="6"/>
      <c r="H897" s="6"/>
    </row>
    <row r="898">
      <c r="C898" s="6"/>
      <c r="D898" s="6"/>
      <c r="E898" s="6"/>
      <c r="F898" s="6"/>
      <c r="G898" s="6"/>
      <c r="H898" s="6"/>
    </row>
    <row r="899">
      <c r="C899" s="6"/>
      <c r="D899" s="6"/>
      <c r="E899" s="6"/>
      <c r="F899" s="6"/>
      <c r="G899" s="6"/>
      <c r="H899" s="6"/>
    </row>
    <row r="900">
      <c r="C900" s="6"/>
      <c r="D900" s="6"/>
      <c r="E900" s="6"/>
      <c r="F900" s="6"/>
      <c r="G900" s="6"/>
      <c r="H900" s="6"/>
    </row>
    <row r="901">
      <c r="C901" s="6"/>
      <c r="D901" s="6"/>
      <c r="E901" s="6"/>
      <c r="F901" s="6"/>
      <c r="G901" s="6"/>
      <c r="H901" s="6"/>
    </row>
    <row r="902">
      <c r="C902" s="6"/>
      <c r="D902" s="6"/>
      <c r="E902" s="6"/>
      <c r="F902" s="6"/>
      <c r="G902" s="6"/>
      <c r="H902" s="6"/>
    </row>
    <row r="903">
      <c r="C903" s="6"/>
      <c r="D903" s="6"/>
      <c r="E903" s="6"/>
      <c r="F903" s="6"/>
      <c r="G903" s="6"/>
      <c r="H903" s="6"/>
    </row>
    <row r="904">
      <c r="C904" s="6"/>
      <c r="D904" s="6"/>
      <c r="E904" s="6"/>
      <c r="F904" s="6"/>
      <c r="G904" s="6"/>
      <c r="H904" s="6"/>
    </row>
    <row r="905">
      <c r="C905" s="6"/>
      <c r="D905" s="6"/>
      <c r="E905" s="6"/>
      <c r="F905" s="6"/>
      <c r="G905" s="6"/>
      <c r="H905" s="6"/>
    </row>
    <row r="906">
      <c r="C906" s="6"/>
      <c r="D906" s="6"/>
      <c r="E906" s="6"/>
      <c r="F906" s="6"/>
      <c r="G906" s="6"/>
      <c r="H906" s="6"/>
    </row>
    <row r="907">
      <c r="C907" s="6"/>
      <c r="D907" s="6"/>
      <c r="E907" s="6"/>
      <c r="F907" s="6"/>
      <c r="G907" s="6"/>
      <c r="H907" s="6"/>
    </row>
    <row r="908">
      <c r="C908" s="6"/>
      <c r="D908" s="6"/>
      <c r="E908" s="6"/>
      <c r="F908" s="6"/>
      <c r="G908" s="6"/>
      <c r="H908" s="6"/>
    </row>
    <row r="909">
      <c r="C909" s="6"/>
      <c r="D909" s="6"/>
      <c r="E909" s="6"/>
      <c r="F909" s="6"/>
      <c r="G909" s="6"/>
      <c r="H909" s="6"/>
    </row>
    <row r="910">
      <c r="C910" s="6"/>
      <c r="D910" s="6"/>
      <c r="E910" s="6"/>
      <c r="F910" s="6"/>
      <c r="G910" s="6"/>
      <c r="H910" s="6"/>
    </row>
    <row r="911">
      <c r="C911" s="6"/>
      <c r="D911" s="6"/>
      <c r="E911" s="6"/>
      <c r="F911" s="6"/>
      <c r="G911" s="6"/>
      <c r="H911" s="6"/>
    </row>
    <row r="912">
      <c r="C912" s="6"/>
      <c r="D912" s="6"/>
      <c r="E912" s="6"/>
      <c r="F912" s="6"/>
      <c r="G912" s="6"/>
      <c r="H912" s="6"/>
    </row>
    <row r="913">
      <c r="C913" s="6"/>
      <c r="D913" s="6"/>
      <c r="E913" s="6"/>
      <c r="F913" s="6"/>
      <c r="G913" s="6"/>
      <c r="H913" s="6"/>
    </row>
    <row r="914">
      <c r="C914" s="6"/>
      <c r="D914" s="6"/>
      <c r="E914" s="6"/>
      <c r="F914" s="6"/>
      <c r="G914" s="6"/>
      <c r="H914" s="6"/>
    </row>
    <row r="915">
      <c r="C915" s="6"/>
      <c r="D915" s="6"/>
      <c r="E915" s="6"/>
      <c r="F915" s="6"/>
      <c r="G915" s="6"/>
      <c r="H915" s="6"/>
    </row>
    <row r="916">
      <c r="C916" s="6"/>
      <c r="D916" s="6"/>
      <c r="E916" s="6"/>
      <c r="F916" s="6"/>
      <c r="G916" s="6"/>
      <c r="H916" s="6"/>
    </row>
    <row r="917">
      <c r="C917" s="6"/>
      <c r="D917" s="6"/>
      <c r="E917" s="6"/>
      <c r="F917" s="6"/>
      <c r="G917" s="6"/>
      <c r="H917" s="6"/>
    </row>
    <row r="918">
      <c r="C918" s="6"/>
      <c r="D918" s="6"/>
      <c r="E918" s="6"/>
      <c r="F918" s="6"/>
      <c r="G918" s="6"/>
      <c r="H918" s="6"/>
    </row>
    <row r="919">
      <c r="C919" s="6"/>
      <c r="D919" s="6"/>
      <c r="E919" s="6"/>
      <c r="F919" s="6"/>
      <c r="G919" s="6"/>
      <c r="H919" s="6"/>
    </row>
    <row r="920">
      <c r="C920" s="6"/>
      <c r="D920" s="6"/>
      <c r="E920" s="6"/>
      <c r="F920" s="6"/>
      <c r="G920" s="6"/>
      <c r="H920" s="6"/>
    </row>
    <row r="921">
      <c r="C921" s="6"/>
      <c r="D921" s="6"/>
      <c r="E921" s="6"/>
      <c r="F921" s="6"/>
      <c r="G921" s="6"/>
      <c r="H921" s="6"/>
    </row>
    <row r="922">
      <c r="C922" s="6"/>
      <c r="D922" s="6"/>
      <c r="E922" s="6"/>
      <c r="F922" s="6"/>
      <c r="G922" s="6"/>
      <c r="H922" s="6"/>
    </row>
    <row r="923">
      <c r="C923" s="6"/>
      <c r="D923" s="6"/>
      <c r="E923" s="6"/>
      <c r="F923" s="6"/>
      <c r="G923" s="6"/>
      <c r="H923" s="6"/>
    </row>
    <row r="924">
      <c r="C924" s="6"/>
      <c r="D924" s="6"/>
      <c r="E924" s="6"/>
      <c r="F924" s="6"/>
      <c r="G924" s="6"/>
      <c r="H924" s="6"/>
    </row>
    <row r="925">
      <c r="C925" s="6"/>
      <c r="D925" s="6"/>
      <c r="E925" s="6"/>
      <c r="F925" s="6"/>
      <c r="G925" s="6"/>
      <c r="H925" s="6"/>
    </row>
    <row r="926">
      <c r="C926" s="6"/>
      <c r="D926" s="6"/>
      <c r="E926" s="6"/>
      <c r="F926" s="6"/>
      <c r="G926" s="6"/>
      <c r="H926" s="6"/>
    </row>
    <row r="927">
      <c r="C927" s="6"/>
      <c r="D927" s="6"/>
      <c r="E927" s="6"/>
      <c r="F927" s="6"/>
      <c r="G927" s="6"/>
      <c r="H927" s="6"/>
    </row>
    <row r="928">
      <c r="C928" s="6"/>
      <c r="D928" s="6"/>
      <c r="E928" s="6"/>
      <c r="F928" s="6"/>
      <c r="G928" s="6"/>
      <c r="H928" s="6"/>
    </row>
    <row r="929">
      <c r="C929" s="6"/>
      <c r="D929" s="6"/>
      <c r="E929" s="6"/>
      <c r="F929" s="6"/>
      <c r="G929" s="6"/>
      <c r="H929" s="6"/>
    </row>
    <row r="930">
      <c r="C930" s="6"/>
      <c r="D930" s="6"/>
      <c r="E930" s="6"/>
      <c r="F930" s="6"/>
      <c r="G930" s="6"/>
      <c r="H930" s="6"/>
    </row>
    <row r="931">
      <c r="C931" s="6"/>
      <c r="D931" s="6"/>
      <c r="E931" s="6"/>
      <c r="F931" s="6"/>
      <c r="G931" s="6"/>
      <c r="H931" s="6"/>
    </row>
    <row r="932">
      <c r="C932" s="6"/>
      <c r="D932" s="6"/>
      <c r="E932" s="6"/>
      <c r="F932" s="6"/>
      <c r="G932" s="6"/>
      <c r="H932" s="6"/>
    </row>
    <row r="933">
      <c r="C933" s="6"/>
      <c r="D933" s="6"/>
      <c r="E933" s="6"/>
      <c r="F933" s="6"/>
      <c r="G933" s="6"/>
      <c r="H933" s="6"/>
    </row>
    <row r="934">
      <c r="C934" s="6"/>
      <c r="D934" s="6"/>
      <c r="E934" s="6"/>
      <c r="F934" s="6"/>
      <c r="G934" s="6"/>
      <c r="H934" s="6"/>
    </row>
    <row r="935">
      <c r="C935" s="6"/>
      <c r="D935" s="6"/>
      <c r="E935" s="6"/>
      <c r="F935" s="6"/>
      <c r="G935" s="6"/>
      <c r="H935" s="6"/>
    </row>
    <row r="936">
      <c r="C936" s="6"/>
      <c r="D936" s="6"/>
      <c r="E936" s="6"/>
      <c r="F936" s="6"/>
      <c r="G936" s="6"/>
      <c r="H936" s="6"/>
    </row>
    <row r="937">
      <c r="C937" s="6"/>
      <c r="D937" s="6"/>
      <c r="E937" s="6"/>
      <c r="F937" s="6"/>
      <c r="G937" s="6"/>
      <c r="H937" s="6"/>
    </row>
    <row r="938">
      <c r="C938" s="6"/>
      <c r="D938" s="6"/>
      <c r="E938" s="6"/>
      <c r="F938" s="6"/>
      <c r="G938" s="6"/>
      <c r="H938" s="6"/>
    </row>
    <row r="939">
      <c r="C939" s="6"/>
      <c r="D939" s="6"/>
      <c r="E939" s="6"/>
      <c r="F939" s="6"/>
      <c r="G939" s="6"/>
      <c r="H939" s="6"/>
    </row>
    <row r="940">
      <c r="C940" s="6"/>
      <c r="D940" s="6"/>
      <c r="E940" s="6"/>
      <c r="F940" s="6"/>
      <c r="G940" s="6"/>
      <c r="H940" s="6"/>
    </row>
    <row r="941">
      <c r="C941" s="6"/>
      <c r="D941" s="6"/>
      <c r="E941" s="6"/>
      <c r="F941" s="6"/>
      <c r="G941" s="6"/>
      <c r="H941" s="6"/>
    </row>
    <row r="942">
      <c r="C942" s="6"/>
      <c r="D942" s="6"/>
      <c r="E942" s="6"/>
      <c r="F942" s="6"/>
      <c r="G942" s="6"/>
      <c r="H942" s="6"/>
    </row>
    <row r="943">
      <c r="C943" s="6"/>
      <c r="D943" s="6"/>
      <c r="E943" s="6"/>
      <c r="F943" s="6"/>
      <c r="G943" s="6"/>
      <c r="H943" s="6"/>
    </row>
    <row r="944">
      <c r="C944" s="6"/>
      <c r="D944" s="6"/>
      <c r="E944" s="6"/>
      <c r="F944" s="6"/>
      <c r="G944" s="6"/>
      <c r="H944" s="6"/>
    </row>
    <row r="945">
      <c r="C945" s="6"/>
      <c r="D945" s="6"/>
      <c r="E945" s="6"/>
      <c r="F945" s="6"/>
      <c r="G945" s="6"/>
      <c r="H945" s="6"/>
    </row>
    <row r="946">
      <c r="C946" s="6"/>
      <c r="D946" s="6"/>
      <c r="E946" s="6"/>
      <c r="F946" s="6"/>
      <c r="G946" s="6"/>
      <c r="H946" s="6"/>
    </row>
    <row r="947">
      <c r="C947" s="6"/>
      <c r="D947" s="6"/>
      <c r="E947" s="6"/>
      <c r="F947" s="6"/>
      <c r="G947" s="6"/>
      <c r="H947" s="6"/>
    </row>
    <row r="948">
      <c r="C948" s="6"/>
      <c r="D948" s="6"/>
      <c r="E948" s="6"/>
      <c r="F948" s="6"/>
      <c r="G948" s="6"/>
      <c r="H948" s="6"/>
    </row>
    <row r="949">
      <c r="C949" s="6"/>
      <c r="D949" s="6"/>
      <c r="E949" s="6"/>
      <c r="F949" s="6"/>
      <c r="G949" s="6"/>
      <c r="H949" s="6"/>
    </row>
    <row r="950">
      <c r="C950" s="6"/>
      <c r="D950" s="6"/>
      <c r="E950" s="6"/>
      <c r="F950" s="6"/>
      <c r="G950" s="6"/>
      <c r="H950" s="6"/>
    </row>
    <row r="951">
      <c r="C951" s="6"/>
      <c r="D951" s="6"/>
      <c r="E951" s="6"/>
      <c r="F951" s="6"/>
      <c r="G951" s="6"/>
      <c r="H951" s="6"/>
    </row>
    <row r="952">
      <c r="C952" s="6"/>
      <c r="D952" s="6"/>
      <c r="E952" s="6"/>
      <c r="F952" s="6"/>
      <c r="G952" s="6"/>
      <c r="H952" s="6"/>
    </row>
    <row r="953">
      <c r="C953" s="6"/>
      <c r="D953" s="6"/>
      <c r="E953" s="6"/>
      <c r="F953" s="6"/>
      <c r="G953" s="6"/>
      <c r="H953" s="6"/>
    </row>
    <row r="954">
      <c r="C954" s="6"/>
      <c r="D954" s="6"/>
      <c r="E954" s="6"/>
      <c r="F954" s="6"/>
      <c r="G954" s="6"/>
      <c r="H954" s="6"/>
    </row>
    <row r="955">
      <c r="C955" s="6"/>
      <c r="D955" s="6"/>
      <c r="E955" s="6"/>
      <c r="F955" s="6"/>
      <c r="G955" s="6"/>
      <c r="H955" s="6"/>
    </row>
    <row r="956">
      <c r="C956" s="6"/>
      <c r="D956" s="6"/>
      <c r="E956" s="6"/>
      <c r="F956" s="6"/>
      <c r="G956" s="6"/>
      <c r="H956" s="6"/>
    </row>
    <row r="957">
      <c r="C957" s="6"/>
      <c r="D957" s="6"/>
      <c r="E957" s="6"/>
      <c r="F957" s="6"/>
      <c r="G957" s="6"/>
      <c r="H957" s="6"/>
    </row>
    <row r="958">
      <c r="C958" s="6"/>
      <c r="D958" s="6"/>
      <c r="E958" s="6"/>
      <c r="F958" s="6"/>
      <c r="G958" s="6"/>
      <c r="H958" s="6"/>
    </row>
    <row r="959">
      <c r="C959" s="6"/>
      <c r="D959" s="6"/>
      <c r="E959" s="6"/>
      <c r="F959" s="6"/>
      <c r="G959" s="6"/>
      <c r="H959" s="6"/>
    </row>
    <row r="960">
      <c r="C960" s="6"/>
      <c r="D960" s="6"/>
      <c r="E960" s="6"/>
      <c r="F960" s="6"/>
      <c r="G960" s="6"/>
      <c r="H960" s="6"/>
    </row>
    <row r="961">
      <c r="C961" s="6"/>
      <c r="D961" s="6"/>
      <c r="E961" s="6"/>
      <c r="F961" s="6"/>
      <c r="G961" s="6"/>
      <c r="H961" s="6"/>
    </row>
    <row r="962">
      <c r="C962" s="6"/>
      <c r="D962" s="6"/>
      <c r="E962" s="6"/>
      <c r="F962" s="6"/>
      <c r="G962" s="6"/>
      <c r="H962" s="6"/>
    </row>
    <row r="963">
      <c r="C963" s="6"/>
      <c r="D963" s="6"/>
      <c r="E963" s="6"/>
      <c r="F963" s="6"/>
      <c r="G963" s="6"/>
      <c r="H963" s="6"/>
    </row>
    <row r="964">
      <c r="C964" s="6"/>
      <c r="D964" s="6"/>
      <c r="E964" s="6"/>
      <c r="F964" s="6"/>
      <c r="G964" s="6"/>
      <c r="H964" s="6"/>
    </row>
    <row r="965">
      <c r="C965" s="6"/>
      <c r="D965" s="6"/>
      <c r="E965" s="6"/>
      <c r="F965" s="6"/>
      <c r="G965" s="6"/>
      <c r="H965" s="6"/>
    </row>
    <row r="966">
      <c r="C966" s="6"/>
      <c r="D966" s="6"/>
      <c r="E966" s="6"/>
      <c r="F966" s="6"/>
      <c r="G966" s="6"/>
      <c r="H966" s="6"/>
    </row>
    <row r="967">
      <c r="C967" s="6"/>
      <c r="D967" s="6"/>
      <c r="E967" s="6"/>
      <c r="F967" s="6"/>
      <c r="G967" s="6"/>
      <c r="H967" s="6"/>
    </row>
    <row r="968">
      <c r="C968" s="6"/>
      <c r="D968" s="6"/>
      <c r="E968" s="6"/>
      <c r="F968" s="6"/>
      <c r="G968" s="6"/>
      <c r="H968" s="6"/>
    </row>
    <row r="969">
      <c r="C969" s="6"/>
      <c r="D969" s="6"/>
      <c r="E969" s="6"/>
      <c r="F969" s="6"/>
      <c r="G969" s="6"/>
      <c r="H969" s="6"/>
    </row>
    <row r="970">
      <c r="C970" s="6"/>
      <c r="D970" s="6"/>
      <c r="E970" s="6"/>
      <c r="F970" s="6"/>
      <c r="G970" s="6"/>
      <c r="H970" s="6"/>
    </row>
    <row r="971">
      <c r="C971" s="6"/>
      <c r="D971" s="6"/>
      <c r="E971" s="6"/>
      <c r="F971" s="6"/>
      <c r="G971" s="6"/>
      <c r="H971" s="6"/>
    </row>
    <row r="972">
      <c r="C972" s="6"/>
      <c r="D972" s="6"/>
      <c r="E972" s="6"/>
      <c r="F972" s="6"/>
      <c r="G972" s="6"/>
      <c r="H972" s="6"/>
    </row>
    <row r="973">
      <c r="C973" s="6"/>
      <c r="D973" s="6"/>
      <c r="E973" s="6"/>
      <c r="F973" s="6"/>
      <c r="G973" s="6"/>
      <c r="H973" s="6"/>
    </row>
    <row r="974">
      <c r="C974" s="6"/>
      <c r="D974" s="6"/>
      <c r="E974" s="6"/>
      <c r="F974" s="6"/>
      <c r="G974" s="6"/>
      <c r="H974" s="6"/>
    </row>
    <row r="975">
      <c r="C975" s="6"/>
      <c r="D975" s="6"/>
      <c r="E975" s="6"/>
      <c r="F975" s="6"/>
      <c r="G975" s="6"/>
      <c r="H975" s="6"/>
    </row>
    <row r="976">
      <c r="C976" s="6"/>
      <c r="D976" s="6"/>
      <c r="E976" s="6"/>
      <c r="F976" s="6"/>
      <c r="G976" s="6"/>
      <c r="H976" s="6"/>
    </row>
    <row r="977">
      <c r="C977" s="6"/>
      <c r="D977" s="6"/>
      <c r="E977" s="6"/>
      <c r="F977" s="6"/>
      <c r="G977" s="6"/>
      <c r="H977" s="6"/>
    </row>
    <row r="978">
      <c r="C978" s="6"/>
      <c r="D978" s="6"/>
      <c r="E978" s="6"/>
      <c r="F978" s="6"/>
      <c r="G978" s="6"/>
      <c r="H978" s="6"/>
    </row>
    <row r="979">
      <c r="C979" s="6"/>
      <c r="D979" s="6"/>
      <c r="E979" s="6"/>
      <c r="F979" s="6"/>
      <c r="G979" s="6"/>
      <c r="H979" s="6"/>
    </row>
    <row r="980">
      <c r="C980" s="6"/>
      <c r="D980" s="6"/>
      <c r="E980" s="6"/>
      <c r="F980" s="6"/>
      <c r="G980" s="6"/>
      <c r="H980" s="6"/>
    </row>
    <row r="981">
      <c r="C981" s="6"/>
      <c r="D981" s="6"/>
      <c r="E981" s="6"/>
      <c r="F981" s="6"/>
      <c r="G981" s="6"/>
      <c r="H981" s="6"/>
    </row>
    <row r="982">
      <c r="C982" s="6"/>
      <c r="D982" s="6"/>
      <c r="E982" s="6"/>
      <c r="F982" s="6"/>
      <c r="G982" s="6"/>
      <c r="H982" s="6"/>
    </row>
    <row r="983">
      <c r="C983" s="6"/>
      <c r="D983" s="6"/>
      <c r="E983" s="6"/>
      <c r="F983" s="6"/>
      <c r="G983" s="6"/>
      <c r="H983" s="6"/>
    </row>
    <row r="984">
      <c r="C984" s="6"/>
      <c r="D984" s="6"/>
      <c r="E984" s="6"/>
      <c r="F984" s="6"/>
      <c r="G984" s="6"/>
      <c r="H984" s="6"/>
    </row>
    <row r="985">
      <c r="C985" s="6"/>
      <c r="D985" s="6"/>
      <c r="E985" s="6"/>
      <c r="F985" s="6"/>
      <c r="G985" s="6"/>
      <c r="H985" s="6"/>
    </row>
    <row r="986">
      <c r="C986" s="6"/>
      <c r="D986" s="6"/>
      <c r="E986" s="6"/>
      <c r="F986" s="6"/>
      <c r="G986" s="6"/>
      <c r="H986" s="6"/>
    </row>
    <row r="987">
      <c r="C987" s="6"/>
      <c r="D987" s="6"/>
      <c r="E987" s="6"/>
      <c r="F987" s="6"/>
      <c r="G987" s="6"/>
      <c r="H987" s="6"/>
    </row>
    <row r="988">
      <c r="C988" s="6"/>
      <c r="D988" s="6"/>
      <c r="E988" s="6"/>
      <c r="F988" s="6"/>
      <c r="G988" s="6"/>
      <c r="H988" s="6"/>
    </row>
    <row r="989">
      <c r="C989" s="6"/>
      <c r="D989" s="6"/>
      <c r="E989" s="6"/>
      <c r="F989" s="6"/>
      <c r="G989" s="6"/>
      <c r="H989" s="6"/>
    </row>
    <row r="990">
      <c r="C990" s="6"/>
      <c r="D990" s="6"/>
      <c r="E990" s="6"/>
      <c r="F990" s="6"/>
      <c r="G990" s="6"/>
      <c r="H990" s="6"/>
    </row>
    <row r="991">
      <c r="C991" s="6"/>
      <c r="D991" s="6"/>
      <c r="E991" s="6"/>
      <c r="F991" s="6"/>
      <c r="G991" s="6"/>
      <c r="H991" s="6"/>
    </row>
    <row r="992">
      <c r="C992" s="6"/>
      <c r="D992" s="6"/>
      <c r="E992" s="6"/>
      <c r="F992" s="6"/>
      <c r="G992" s="6"/>
      <c r="H992" s="6"/>
    </row>
    <row r="993">
      <c r="C993" s="6"/>
      <c r="D993" s="6"/>
      <c r="E993" s="6"/>
      <c r="F993" s="6"/>
      <c r="G993" s="6"/>
      <c r="H993" s="6"/>
    </row>
    <row r="994">
      <c r="C994" s="6"/>
      <c r="D994" s="6"/>
      <c r="E994" s="6"/>
      <c r="F994" s="6"/>
      <c r="G994" s="6"/>
      <c r="H994" s="6"/>
    </row>
    <row r="995">
      <c r="C995" s="6"/>
      <c r="D995" s="6"/>
      <c r="E995" s="6"/>
      <c r="F995" s="6"/>
      <c r="G995" s="6"/>
      <c r="H995" s="6"/>
    </row>
    <row r="996">
      <c r="C996" s="6"/>
      <c r="D996" s="6"/>
      <c r="E996" s="6"/>
      <c r="F996" s="6"/>
      <c r="G996" s="6"/>
      <c r="H996" s="6"/>
    </row>
    <row r="997">
      <c r="C997" s="6"/>
      <c r="D997" s="6"/>
      <c r="E997" s="6"/>
      <c r="F997" s="6"/>
      <c r="G997" s="6"/>
      <c r="H997" s="6"/>
    </row>
    <row r="998">
      <c r="C998" s="6"/>
      <c r="D998" s="6"/>
      <c r="E998" s="6"/>
      <c r="F998" s="6"/>
      <c r="G998" s="6"/>
      <c r="H998" s="6"/>
    </row>
    <row r="999">
      <c r="C999" s="6"/>
      <c r="D999" s="6"/>
      <c r="E999" s="6"/>
      <c r="F999" s="6"/>
      <c r="G999" s="6"/>
      <c r="H999" s="6"/>
    </row>
    <row r="1000">
      <c r="C1000" s="6"/>
      <c r="D1000" s="6"/>
      <c r="E1000" s="6"/>
      <c r="F1000" s="6"/>
      <c r="G1000" s="6"/>
      <c r="H1000" s="6"/>
    </row>
    <row r="1001">
      <c r="C1001" s="6"/>
      <c r="D1001" s="6"/>
      <c r="E1001" s="6"/>
      <c r="F1001" s="6"/>
      <c r="G1001" s="6"/>
      <c r="H1001" s="6"/>
    </row>
  </sheetData>
  <conditionalFormatting sqref="M2:O155">
    <cfRule type="expression" dxfId="0" priority="1">
      <formula>OR($K2=FALSE,$L2=FALSE)</formula>
    </cfRule>
  </conditionalFormatting>
  <dataValidations>
    <dataValidation type="list" allowBlank="1" showErrorMessage="1" sqref="I2:I155">
      <formula1>"Quim,Carlota"</formula1>
    </dataValidation>
  </dataValidations>
  <hyperlinks>
    <hyperlink r:id="rId1" ref="P10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1.75"/>
    <col customWidth="1" min="5" max="5" width="18.38"/>
    <col customWidth="1" min="8" max="8" width="41.5"/>
  </cols>
  <sheetData>
    <row r="1">
      <c r="A1" s="1" t="s">
        <v>0</v>
      </c>
      <c r="B1" s="1" t="s">
        <v>1</v>
      </c>
      <c r="C1" s="2" t="s">
        <v>2</v>
      </c>
      <c r="D1" s="2" t="s">
        <v>3</v>
      </c>
      <c r="E1" s="2" t="s">
        <v>4</v>
      </c>
      <c r="F1" s="2" t="s">
        <v>5</v>
      </c>
      <c r="G1" s="2" t="s">
        <v>6</v>
      </c>
      <c r="H1" s="10" t="s">
        <v>7</v>
      </c>
    </row>
    <row r="2">
      <c r="A2" s="7" t="str">
        <f>IFERROR(__xludf.DUMMYFUNCTION("FILTER(
  study_search!A:H,
  (study_search!J:J=TRUE) *
  (study_search!K:K=TRUE) *
  (study_search!L:L=TRUE) *
  (NOT(study_search!M:M)) *
  (NOT(study_search!N:N)) *
  (NOT(study_search!O:O))
)
"),"P003")</f>
        <v>P003</v>
      </c>
      <c r="B2" s="7" t="str">
        <f>IFERROR(__xludf.DUMMYFUNCTION("""COMPUTED_VALUE"""),"E.C., Groen, Eduard C.; F., Dalpiaz, Fabiano; M., van Vliet, Martijn; B., Winter, Boris; J., Doerr, Joerg; S., Brinkkemper, Sjaak")</f>
        <v>E.C., Groen, Eduard C.; F., Dalpiaz, Fabiano; M., van Vliet, Martijn; B., Winter, Boris; J., Doerr, Joerg; S., Brinkkemper, Sjaak</v>
      </c>
      <c r="C2" s="7" t="str">
        <f>IFERROR(__xludf.DUMMYFUNCTION("""COMPUTED_VALUE"""),"Classification of quality characteristics in online user feedback using linguistic analysis, crowdsourcing and LLMs")</f>
        <v>Classification of quality characteristics in online user feedback using linguistic analysis, crowdsourcing and LLMs</v>
      </c>
      <c r="D2" s="7">
        <f>IFERROR(__xludf.DUMMYFUNCTION("""COMPUTED_VALUE"""),2025.0)</f>
        <v>2025</v>
      </c>
      <c r="E2" s="7" t="str">
        <f>IFERROR(__xludf.DUMMYFUNCTION("""COMPUTED_VALUE"""),"Journal of Systems and Software")</f>
        <v>Journal of Systems and Software</v>
      </c>
      <c r="F2" s="7">
        <f>IFERROR(__xludf.DUMMYFUNCTION("""COMPUTED_VALUE"""),0.0)</f>
        <v>0</v>
      </c>
      <c r="G2" s="7" t="str">
        <f>IFERROR(__xludf.DUMMYFUNCTION("""COMPUTED_VALUE"""),"10.1016/j.jss.2025.112533")</f>
        <v>10.1016/j.jss.2025.112533</v>
      </c>
      <c r="H2" s="11" t="str">
        <f>IFERROR(__xludf.DUMMYFUNCTION("""COMPUTED_VALUE"""),"Software qualities such as usability or reliability are among the strongest determinants of mobile app user satisfaction and constitute a significant portion of online user feedback on software products, making it a valuable source of quality-related feed"&amp;"back to guide the development process. The abundance of online user feedback warrants the automated identification of quality characteristics, but the online user feedback's heterogeneity and the lack of appropriate training corpora limit the applicabilit"&amp;"y of supervised machine learning. We therefore investigate the viability of three approaches that could be effective in low-data settings: language patterns (LPs) based on quality-related keywords, instructions for crowdsourced micro-tasks, and large lang"&amp;"uage model (LLM) prompts. We determined the feasibility of each approach and then compared their accuracy. For the complex multiclass classification of quality characteristics, the LP-based approach achieved a varied precision (0.38–0.92) depending on the"&amp;" quality characteristic, and low recall; crowdsourcing achieved the best average accuracy in two consecutive phases (0.63, 0.72), which could be matched by the best-performing LLM condition (0.66) and a prediction based on the LLMs’ majority vote (0.68). "&amp;"Our findings show that in this low-data setting, the two approaches that use crowdsourcing or LLMs instead of involving experts achieved accurate classifications, while the LP-based approach had only limited potential. The promise of crowdsourcing and LLM"&amp;"s in this context might even extend to building training corpora. © 2025 Elsevier B.V., All rights reserved.")</f>
        <v>Software qualities such as usability or reliability are among the strongest determinants of mobile app user satisfaction and constitute a significant portion of online user feedback on software products, making it a valuable source of quality-related feedback to guide the development process. The abundance of online user feedback warrants the automated identification of quality characteristics, but the online user feedback's heterogeneity and the lack of appropriate training corpora limit the applicability of supervised machine learning. We therefore investigate the viability of three approaches that could be effective in low-data settings: language patterns (LPs) based on quality-related keywords, instructions for crowdsourced micro-tasks, and large language model (LLM) prompts. We determined the feasibility of each approach and then compared their accuracy. For the complex multiclass classification of quality characteristics, the LP-based approach achieved a varied precision (0.38–0.92) depending on the quality characteristic, and low recall; crowdsourcing achieved the best average accuracy in two consecutive phases (0.63, 0.72), which could be matched by the best-performing LLM condition (0.66) and a prediction based on the LLMs’ majority vote (0.68). Our findings show that in this low-data setting, the two approaches that use crowdsourcing or LLMs instead of involving experts achieved accurate classifications, while the LP-based approach had only limited potential. The promise of crowdsourcing and LLMs in this context might even extend to building training corpora. © 2025 Elsevier B.V., All rights reserved.</v>
      </c>
    </row>
    <row r="3">
      <c r="A3" s="7" t="str">
        <f>IFERROR(__xludf.DUMMYFUNCTION("""COMPUTED_VALUE"""),"P005")</f>
        <v>P005</v>
      </c>
      <c r="B3" s="7" t="str">
        <f>IFERROR(__xludf.DUMMYFUNCTION("""COMPUTED_VALUE"""),"S., Saleem, Summra; M.N., Asim, Muhammad Nabeel; A.R., Dengel, Andreas R.")</f>
        <v>S., Saleem, Summra; M.N., Asim, Muhammad Nabeel; A.R., Dengel, Andreas R.</v>
      </c>
      <c r="C3" s="7" t="str">
        <f>IFERROR(__xludf.DUMMYFUNCTION("""COMPUTED_VALUE"""),"PassionNet: An innovative framework for duplicate and conflicting requirements identification")</f>
        <v>PassionNet: An innovative framework for duplicate and conflicting requirements identification</v>
      </c>
      <c r="D3" s="7">
        <f>IFERROR(__xludf.DUMMYFUNCTION("""COMPUTED_VALUE"""),2025.0)</f>
        <v>2025</v>
      </c>
      <c r="E3" s="7" t="str">
        <f>IFERROR(__xludf.DUMMYFUNCTION("""COMPUTED_VALUE"""),"Expert Systems with Applications")</f>
        <v>Expert Systems with Applications</v>
      </c>
      <c r="F3" s="7">
        <f>IFERROR(__xludf.DUMMYFUNCTION("""COMPUTED_VALUE"""),0.0)</f>
        <v>0</v>
      </c>
      <c r="G3" s="7" t="str">
        <f>IFERROR(__xludf.DUMMYFUNCTION("""COMPUTED_VALUE"""),"10.1016/j.eswa.2025.128684")</f>
        <v>10.1016/j.eswa.2025.128684</v>
      </c>
      <c r="H3" s="11" t="str">
        <f>IFERROR(__xludf.DUMMYFUNCTION("""COMPUTED_VALUE"""),"Early detection of duplicate and conflicting requirements in software development lifecycle is crucial to achieve software project efficiency, quality, and market success. Primarily, duplicate detection requires identifying semantic equivalence, intent al"&amp;"ignment, functional overlap, and domain-specific terminology variations between differently worded requirements. Whereas, conflict detection demands recognising logical contradictions, constraint violations, resource conflicts and temporal incompatibiliti"&amp;"es between requirements. To handle multi-dimensional demands of two different task types, researchers have developed 32 AI based duplicate and conflicting requirement detection predictors. However, despite the utility of sophisticated large language model"&amp;"s (LLMs) and sampling techniques, existing approaches significantly lack in performance because they fail to comprehensively handle multi-dimensional demands of both tasks. To address these gaps, this paper presents a modular framework “PassionNet” which "&amp;"implements a novel strategy of integrating 10 different multi-dimensional similarity assessments with the contextual understanding of 8 unique language model variants. The framework enables three distinct pipeline types: language model-based pipelines tha"&amp;"t capture semantic intent, similarity knowledge-driven pipelines that detect lexical, structural and distributional patterns, and hybrid pipelines that combine both approaches to simultaneously assess all dimensions of requirement relationships. Our exper"&amp;"imental evaluation of 760 pipelines across six public datasets demonstrates that hybrid pipelines outperform the other two approaches in terms of F1-score as compared to state-of-the-art methods. Specifically, the hybrid pipeline achieves an improvement i"&amp;"n F1-score of approximately 4 % on the WorldVista dataset, 5 % on the UAV dataset and 3 % on the Pure dataset as compared to the state-of-the-art models. Statistical validation through t-tests confirms the significance of these improvements (p &lt; 0.1 with "&amp;"10 permutations, approaching zero with 1000 permutations). The results provide empirical evidence that effective requirement analysis requires simultaneously assessing semantic, lexical, structural, and logical dimensions of requirements rather than focus"&amp;"ing on isolated aspects. To facilitate software engineers, researchers and practitioners, PassionNet web application is deployed at https://sds_requirement_engineering.opendfki.de/. © 2025 Elsevier B.V., All rights reserved.")</f>
        <v>Early detection of duplicate and conflicting requirements in software development lifecycle is crucial to achieve software project efficiency, quality, and market success. Primarily, duplicate detection requires identifying semantic equivalence, intent alignment, functional overlap, and domain-specific terminology variations between differently worded requirements. Whereas, conflict detection demands recognising logical contradictions, constraint violations, resource conflicts and temporal incompatibilities between requirements. To handle multi-dimensional demands of two different task types, researchers have developed 32 AI based duplicate and conflicting requirement detection predictors. However, despite the utility of sophisticated large language models (LLMs) and sampling techniques, existing approaches significantly lack in performance because they fail to comprehensively handle multi-dimensional demands of both tasks. To address these gaps, this paper presents a modular framework “PassionNet” which implements a novel strategy of integrating 10 different multi-dimensional similarity assessments with the contextual understanding of 8 unique language model variants. The framework enables three distinct pipeline types: language model-based pipelines that capture semantic intent, similarity knowledge-driven pipelines that detect lexical, structural and distributional patterns, and hybrid pipelines that combine both approaches to simultaneously assess all dimensions of requirement relationships. Our experimental evaluation of 760 pipelines across six public datasets demonstrates that hybrid pipelines outperform the other two approaches in terms of F1-score as compared to state-of-the-art methods. Specifically, the hybrid pipeline achieves an improvement in F1-score of approximately 4 % on the WorldVista dataset, 5 % on the UAV dataset and 3 % on the Pure dataset as compared to the state-of-the-art models. Statistical validation through t-tests confirms the significance of these improvements (p &lt; 0.1 with 10 permutations, approaching zero with 1000 permutations). The results provide empirical evidence that effective requirement analysis requires simultaneously assessing semantic, lexical, structural, and logical dimensions of requirements rather than focusing on isolated aspects. To facilitate software engineers, researchers and practitioners, PassionNet web application is deployed at https://sds_requirement_engineering.opendfki.de/. © 2025 Elsevier B.V., All rights reserved.</v>
      </c>
    </row>
    <row r="4">
      <c r="A4" s="7" t="str">
        <f>IFERROR(__xludf.DUMMYFUNCTION("""COMPUTED_VALUE"""),"P009")</f>
        <v>P009</v>
      </c>
      <c r="B4" s="7" t="str">
        <f>IFERROR(__xludf.DUMMYFUNCTION("""COMPUTED_VALUE"""),"L., Yang, Longxing; Y., Luo, Yixing; H., Gao, Hao; Y., Fan, Yingshuang; J., Zhang, Jingru; X., Li, Xiaofeng; X., Dong, Xiaogang; B., Gu, Bin; Z., Jin, Zhi; M., Yang, Mengfei")</f>
        <v>L., Yang, Longxing; Y., Luo, Yixing; H., Gao, Hao; Y., Fan, Yingshuang; J., Zhang, Jingru; X., Li, Xiaofeng; X., Dong, Xiaogang; B., Gu, Bin; Z., Jin, Zhi; M., Yang, Mengfei</v>
      </c>
      <c r="C4" s="7" t="str">
        <f>IFERROR(__xludf.DUMMYFUNCTION("""COMPUTED_VALUE"""),"Evaluating Large Language Models for Requirements Question Answering in Industrial Aerospace Software")</f>
        <v>Evaluating Large Language Models for Requirements Question Answering in Industrial Aerospace Software</v>
      </c>
      <c r="D4" s="7">
        <f>IFERROR(__xludf.DUMMYFUNCTION("""COMPUTED_VALUE"""),2025.0)</f>
        <v>2025</v>
      </c>
      <c r="E4" s="7" t="str">
        <f>IFERROR(__xludf.DUMMYFUNCTION("""COMPUTED_VALUE"""),"Proceedings of the ACM SIGSOFT Symposium on the Foundations of Software Engineering")</f>
        <v>Proceedings of the ACM SIGSOFT Symposium on the Foundations of Software Engineering</v>
      </c>
      <c r="F4" s="7">
        <f>IFERROR(__xludf.DUMMYFUNCTION("""COMPUTED_VALUE"""),0.0)</f>
        <v>0</v>
      </c>
      <c r="G4" s="7" t="str">
        <f>IFERROR(__xludf.DUMMYFUNCTION("""COMPUTED_VALUE"""),"10.1145/3696630.3728560")</f>
        <v>10.1145/3696630.3728560</v>
      </c>
      <c r="H4" s="11" t="str">
        <f>IFERROR(__xludf.DUMMYFUNCTION("""COMPUTED_VALUE"""),"Aerospace software presents significant challenges to requirements engineering due to its design complexity and stringent safety standards. When manually drafting requirement documents, engineers need strong domain knowledge while also navigating heteroge"&amp;"neous data, which leads to errors and inefficiencies. This paper evaluates the capabilities of large language models (LLMs) in understanding aerospace software requirements and their potential to assist in requirements question answering (QA). We develop "&amp;"an aerospace requirements QA benchmark based on industrial software assets, books, and research materials, creating a total of 6, 696 QA pairs across ten tasks and three heterogeneous data formats: text, tables, and formulas. We then evaluate the domain-s"&amp;"pecific performance of five mainstream open-source LLMs using zero-shot learning, few-shot learning, and retrieval-augmented generation (RAG) techniques. We further categorize hallucinations from LLMs and quantitatively analyze error distributions. Moreov"&amp;"er, we conduct a user study to assess the LLM’s practical usefulness when applying to requirements QA. The evaluation results show that (1) LLMs demonstrate limited performance in the aerospace software domain, (2) RAG techniques significantly enhance the"&amp;" capabilities of LLMs for text-based tasks, while few-shot learning improves the performance of most LLMs, (3) four distinct types of QA hallucinations are identified, and (4) LLM QA is particularly beneficial for junior engineers. This research provides "&amp;"valuable perspectives for the future application of LLMs in aerospace software. © 2025 Elsevier B.V., All rights reserved.")</f>
        <v>Aerospace software presents significant challenges to requirements engineering due to its design complexity and stringent safety standards. When manually drafting requirement documents, engineers need strong domain knowledge while also navigating heterogeneous data, which leads to errors and inefficiencies. This paper evaluates the capabilities of large language models (LLMs) in understanding aerospace software requirements and their potential to assist in requirements question answering (QA). We develop an aerospace requirements QA benchmark based on industrial software assets, books, and research materials, creating a total of 6, 696 QA pairs across ten tasks and three heterogeneous data formats: text, tables, and formulas. We then evaluate the domain-specific performance of five mainstream open-source LLMs using zero-shot learning, few-shot learning, and retrieval-augmented generation (RAG) techniques. We further categorize hallucinations from LLMs and quantitatively analyze error distributions. Moreover, we conduct a user study to assess the LLM’s practical usefulness when applying to requirements QA. The evaluation results show that (1) LLMs demonstrate limited performance in the aerospace software domain, (2) RAG techniques significantly enhance the capabilities of LLMs for text-based tasks, while few-shot learning improves the performance of most LLMs, (3) four distinct types of QA hallucinations are identified, and (4) LLM QA is particularly beneficial for junior engineers. This research provides valuable perspectives for the future application of LLMs in aerospace software. © 2025 Elsevier B.V., All rights reserved.</v>
      </c>
    </row>
    <row r="5">
      <c r="A5" s="7" t="str">
        <f>IFERROR(__xludf.DUMMYFUNCTION("""COMPUTED_VALUE"""),"P013")</f>
        <v>P013</v>
      </c>
      <c r="B5" s="7" t="str">
        <f>IFERROR(__xludf.DUMMYFUNCTION("""COMPUTED_VALUE"""),"M., Bragilovski, Maxim; A.T., van Can, Ashley T.; F., Dalpiaz, Fabiano; A., Sturm, Arnon")</f>
        <v>M., Bragilovski, Maxim; A.T., van Can, Ashley T.; F., Dalpiaz, Fabiano; A., Sturm, Arnon</v>
      </c>
      <c r="C5" s="7" t="str">
        <f>IFERROR(__xludf.DUMMYFUNCTION("""COMPUTED_VALUE"""),"Leveraging machines to derive domain models from user stories")</f>
        <v>Leveraging machines to derive domain models from user stories</v>
      </c>
      <c r="D5" s="7">
        <f>IFERROR(__xludf.DUMMYFUNCTION("""COMPUTED_VALUE"""),2025.0)</f>
        <v>2025</v>
      </c>
      <c r="E5" s="7" t="str">
        <f>IFERROR(__xludf.DUMMYFUNCTION("""COMPUTED_VALUE"""),"Requirements Engineering")</f>
        <v>Requirements Engineering</v>
      </c>
      <c r="F5" s="7">
        <f>IFERROR(__xludf.DUMMYFUNCTION("""COMPUTED_VALUE"""),0.0)</f>
        <v>0</v>
      </c>
      <c r="G5" s="7" t="str">
        <f>IFERROR(__xludf.DUMMYFUNCTION("""COMPUTED_VALUE"""),"10.1007/s00766-025-00442-9")</f>
        <v>10.1007/s00766-025-00442-9</v>
      </c>
      <c r="H5" s="11" t="str">
        <f>IFERROR(__xludf.DUMMYFUNCTION("""COMPUTED_VALUE"""),"Domain models play a crucial role in software development, as they provide means for communication among stakeholders, for eliciting requirements, and for representing the information structure behind a database scheme or for model-driven development. How"&amp;"ever, creating such models is a tedious activity and automated support may assist in obtaining an initial domain model that can later be enriched by human analysts. In this paper, we compare the effectiveness of various approaches for deriving domain mode"&amp;"ls from a given set of user stories. We contrast human derivation (of both experts and novices) with machine derivation; for the latter, we compare (i) the Visual Narrator: an existing rule-based NLP approach; (ii) a machine learning classifier that we fe"&amp;"ature engineered; and (iii) a generative AI approach that we constructed via prompt engineering with multiple configurations. Based on a benchmark dataset comprising nine collections of user stories and their corresponding domain models, the evaluation sh"&amp;"ows that while no approach matches human performance, large language models (LLMs) are not statistically outperformed by human experts in deriving classes. Additionally, a tuned version of the machine learning approach achieves results close to human perf"&amp;"ormance in deriving associations. To better understand the results, we qualitatively analyze them and identify differences in the types of false positives as well as other factors that affect performance. © 2025 Elsevier B.V., All rights reserved.")</f>
        <v>Domain models play a crucial role in software development, as they provide means for communication among stakeholders, for eliciting requirements, and for representing the information structure behind a database scheme or for model-driven development. However, creating such models is a tedious activity and automated support may assist in obtaining an initial domain model that can later be enriched by human analysts. In this paper, we compare the effectiveness of various approaches for deriving domain models from a given set of user stories. We contrast human derivation (of both experts and novices) with machine derivation; for the latter, we compare (i) the Visual Narrator: an existing rule-based NLP approach; (ii) a machine learning classifier that we feature engineered; and (iii) a generative AI approach that we constructed via prompt engineering with multiple configurations. Based on a benchmark dataset comprising nine collections of user stories and their corresponding domain models, the evaluation shows that while no approach matches human performance, large language models (LLMs) are not statistically outperformed by human experts in deriving classes. Additionally, a tuned version of the machine learning approach achieves results close to human performance in deriving associations. To better understand the results, we qualitatively analyze them and identify differences in the types of false positives as well as other factors that affect performance. © 2025 Elsevier B.V., All rights reserved.</v>
      </c>
    </row>
    <row r="6">
      <c r="A6" s="7" t="str">
        <f>IFERROR(__xludf.DUMMYFUNCTION("""COMPUTED_VALUE"""),"P017")</f>
        <v>P017</v>
      </c>
      <c r="B6" s="7" t="str">
        <f>IFERROR(__xludf.DUMMYFUNCTION("""COMPUTED_VALUE"""),"J., Zhang, Jianzhang; J., Zhou, Jialong; J., Hua, Jinping; N., Niu, Nan; C., Liu, Chuang")</f>
        <v>J., Zhang, Jianzhang; J., Zhou, Jialong; J., Hua, Jinping; N., Niu, Nan; C., Liu, Chuang</v>
      </c>
      <c r="C6" s="7" t="str">
        <f>IFERROR(__xludf.DUMMYFUNCTION("""COMPUTED_VALUE"""),"Mining user privacy concern topics from app reviews")</f>
        <v>Mining user privacy concern topics from app reviews</v>
      </c>
      <c r="D6" s="7">
        <f>IFERROR(__xludf.DUMMYFUNCTION("""COMPUTED_VALUE"""),2025.0)</f>
        <v>2025</v>
      </c>
      <c r="E6" s="7" t="str">
        <f>IFERROR(__xludf.DUMMYFUNCTION("""COMPUTED_VALUE"""),"Journal of Systems and Software")</f>
        <v>Journal of Systems and Software</v>
      </c>
      <c r="F6" s="7">
        <f>IFERROR(__xludf.DUMMYFUNCTION("""COMPUTED_VALUE"""),1.0)</f>
        <v>1</v>
      </c>
      <c r="G6" s="7" t="str">
        <f>IFERROR(__xludf.DUMMYFUNCTION("""COMPUTED_VALUE"""),"10.1016/j.jss.2025.112355")</f>
        <v>10.1016/j.jss.2025.112355</v>
      </c>
      <c r="H6" s="11" t="str">
        <f>IFERROR(__xludf.DUMMYFUNCTION("""COMPUTED_VALUE"""),"Context: As mobile applications (apps) widely spread throughout our society and daily life, various personal information is constantly demanded by apps in exchange for more intelligent and customized functionality. An increasing number of users are voicin"&amp;"g their privacy concerns through app reviews on app stores. Objective: The main challenge of effectively mining privacy concerns from user reviews lies in that reviews expressing privacy concerns are overridden by a large number of reviews expressing more"&amp;" generic themes and noisy content. In this work, we propose a novel automated approach to overcome that challenge. Method: Our approach first employs information retrieval and document embeddings to extract candidate privacy reviews in an unsupervised man"&amp;"ner, which are further labeled to prepare the annotation dataset. Then, supervised classifiers are trained to automatically identify privacy reviews. Finally, an interpretable topic mining algorithm is designed to detect privacy concern topics contained i"&amp;"n the privacy reviews. Results: Experimental results show that the best performing document embedding achieves an average precision of 96.80% in the top 100 retrieved candidate privacy reviews, outperforming the taxonomy-based baseline, which achieves 73."&amp;"87%. All trained privacy review classifiers achieve an F&lt;inf&gt;1&lt;/inf&gt; score above 91%, surpassing the keyword-matching baseline by as much as 7.5% and the large language model baseline by up to 2.74%. For detecting privacy concern topics from privacy revie"&amp;"ws, our proposed algorithm achieves both better topic coherence and topic diversity than three strong topic modeling baselines, including LDA. Conclusion: Empirical evaluation results demonstrate the effectiveness of our approach in identifying privacy re"&amp;"views and detecting user privacy concerns in app reviews. © 2025 Elsevier B.V., All rights reserved.")</f>
        <v>Context: As mobile applications (apps) widely spread throughout our society and daily life, various personal information is constantly demanded by apps in exchange for more intelligent and customized functionality. An increasing number of users are voicing their privacy concerns through app reviews on app stores. Objective: The main challenge of effectively mining privacy concerns from user reviews lies in that reviews expressing privacy concerns are overridden by a large number of reviews expressing more generic themes and noisy content. In this work, we propose a novel automated approach to overcome that challenge. Method: Our approach first employs information retrieval and document embeddings to extract candidate privacy reviews in an unsupervised manner, which are further labeled to prepare the annotation dataset. Then, supervised classifiers are trained to automatically identify privacy reviews. Finally, an interpretable topic mining algorithm is designed to detect privacy concern topics contained in the privacy reviews. Results: Experimental results show that the best performing document embedding achieves an average precision of 96.80% in the top 100 retrieved candidate privacy reviews, outperforming the taxonomy-based baseline, which achieves 73.87%. All trained privacy review classifiers achieve an F&lt;inf&gt;1&lt;/inf&gt; score above 91%, surpassing the keyword-matching baseline by as much as 7.5% and the large language model baseline by up to 2.74%. For detecting privacy concern topics from privacy reviews, our proposed algorithm achieves both better topic coherence and topic diversity than three strong topic modeling baselines, including LDA. Conclusion: Empirical evaluation results demonstrate the effectiveness of our approach in identifying privacy reviews and detecting user privacy concerns in app reviews. © 2025 Elsevier B.V., All rights reserved.</v>
      </c>
    </row>
    <row r="7">
      <c r="A7" s="7" t="str">
        <f>IFERROR(__xludf.DUMMYFUNCTION("""COMPUTED_VALUE"""),"P018")</f>
        <v>P018</v>
      </c>
      <c r="B7" s="7" t="str">
        <f>IFERROR(__xludf.DUMMYFUNCTION("""COMPUTED_VALUE"""),"L., Wang, Lei; M., Wang, Mingchao; Y., Zhang, Yuanrong; J., Ma, Jian; H., Shao, Hongyu; Z., Chang, Zhixing")</f>
        <v>L., Wang, Lei; M., Wang, Mingchao; Y., Zhang, Yuanrong; J., Ma, Jian; H., Shao, Hongyu; Z., Chang, Zhixing</v>
      </c>
      <c r="C7" s="7" t="str">
        <f>IFERROR(__xludf.DUMMYFUNCTION("""COMPUTED_VALUE"""),"Automated Identification and Representation of System Requirements Based on Large Language Models and Knowledge Graphs")</f>
        <v>Automated Identification and Representation of System Requirements Based on Large Language Models and Knowledge Graphs</v>
      </c>
      <c r="D7" s="7">
        <f>IFERROR(__xludf.DUMMYFUNCTION("""COMPUTED_VALUE"""),2025.0)</f>
        <v>2025</v>
      </c>
      <c r="E7" s="7" t="str">
        <f>IFERROR(__xludf.DUMMYFUNCTION("""COMPUTED_VALUE"""),"Applied Sciences (Switzerland)")</f>
        <v>Applied Sciences (Switzerland)</v>
      </c>
      <c r="F7" s="7">
        <f>IFERROR(__xludf.DUMMYFUNCTION("""COMPUTED_VALUE"""),1.0)</f>
        <v>1</v>
      </c>
      <c r="G7" s="7" t="str">
        <f>IFERROR(__xludf.DUMMYFUNCTION("""COMPUTED_VALUE"""),"10.3390/app15073502")</f>
        <v>10.3390/app15073502</v>
      </c>
      <c r="H7" s="11" t="str">
        <f>IFERROR(__xludf.DUMMYFUNCTION("""COMPUTED_VALUE"""),"In the product design and manufacturing process, the effective management and representation of system requirements (SRs) are crucial for ensuring product quality and consistency. However, current methods are hindered by document ambiguity, weak requireme"&amp;"nt interdependencies, and limited semantic expressiveness in model-based systems engineering. To address these challenges, this paper proposes a prompt-driven integrated framework that synergizes large language models (LLMs) and knowledge graphs (KGs) to "&amp;"automate the visualization of SR text and structured knowledge extraction. Specifically, this paper introduces a template for information extraction tailored to arbitrary requirement documents, designed around five SysML-defined SR categories: functional "&amp;"requirements, interface requirements, performance requirements, physical requirements, and design constraints. By defining structured elements for each category and leveraging the GPT-4 model to extract key information from unstructured texts, the system "&amp;"can effectively extract and present the structured requirement information. Furthermore, the system constructs a knowledge graph to represent system requirements, visually illustrating the interdependencies and constraints between them. A case study apply"&amp;"ing this approach to Chapters 18–22 of the ‘Code for Design of Metro’ demonstrates the effectiveness of the proposed method in automating requirement representation, enhancing requirement traceability, and improving management. Moreover, a comparison of i"&amp;"nformation extraction accuracy between GPT-4, GPT-3.5-turbo, BERT, and RoBERTa using the same dataset reveals that GPT-4 achieves an overall extraction accuracy of 84.76% compared to 79.05% for GPT-3.5-turbo and 59.05% for both BERT and RoBERTa. This prov"&amp;"es the effectiveness of the proposed method in information extraction and provides a new technical pathway for intelligent requirement management. © 2025 Elsevier B.V., All rights reserved.")</f>
        <v>In the product design and manufacturing process, the effective management and representation of system requirements (SRs) are crucial for ensuring product quality and consistency. However, current methods are hindered by document ambiguity, weak requirement interdependencies, and limited semantic expressiveness in model-based systems engineering. To address these challenges, this paper proposes a prompt-driven integrated framework that synergizes large language models (LLMs) and knowledge graphs (KGs) to automate the visualization of SR text and structured knowledge extraction. Specifically, this paper introduces a template for information extraction tailored to arbitrary requirement documents, designed around five SysML-defined SR categories: functional requirements, interface requirements, performance requirements, physical requirements, and design constraints. By defining structured elements for each category and leveraging the GPT-4 model to extract key information from unstructured texts, the system can effectively extract and present the structured requirement information. Furthermore, the system constructs a knowledge graph to represent system requirements, visually illustrating the interdependencies and constraints between them. A case study applying this approach to Chapters 18–22 of the ‘Code for Design of Metro’ demonstrates the effectiveness of the proposed method in automating requirement representation, enhancing requirement traceability, and improving management. Moreover, a comparison of information extraction accuracy between GPT-4, GPT-3.5-turbo, BERT, and RoBERTa using the same dataset reveals that GPT-4 achieves an overall extraction accuracy of 84.76% compared to 79.05% for GPT-3.5-turbo and 59.05% for both BERT and RoBERTa. This proves the effectiveness of the proposed method in information extraction and provides a new technical pathway for intelligent requirement management. © 2025 Elsevier B.V., All rights reserved.</v>
      </c>
    </row>
    <row r="8">
      <c r="A8" s="7" t="str">
        <f>IFERROR(__xludf.DUMMYFUNCTION("""COMPUTED_VALUE"""),"P019")</f>
        <v>P019</v>
      </c>
      <c r="B8" s="7" t="str">
        <f>IFERROR(__xludf.DUMMYFUNCTION("""COMPUTED_VALUE"""),"A.F., Subahi, Ahmad F.")</f>
        <v>A.F., Subahi, Ahmad F.</v>
      </c>
      <c r="C8" s="7" t="str">
        <f>IFERROR(__xludf.DUMMYFUNCTION("""COMPUTED_VALUE"""),"Enhancing Software Sustainability: Leveraging Large Language Models to Evaluate Security Requirements Fulfillment in Requirements Engineering")</f>
        <v>Enhancing Software Sustainability: Leveraging Large Language Models to Evaluate Security Requirements Fulfillment in Requirements Engineering</v>
      </c>
      <c r="D8" s="7">
        <f>IFERROR(__xludf.DUMMYFUNCTION("""COMPUTED_VALUE"""),2025.0)</f>
        <v>2025</v>
      </c>
      <c r="E8" s="7" t="str">
        <f>IFERROR(__xludf.DUMMYFUNCTION("""COMPUTED_VALUE"""),"Systems")</f>
        <v>Systems</v>
      </c>
      <c r="F8" s="7">
        <f>IFERROR(__xludf.DUMMYFUNCTION("""COMPUTED_VALUE"""),0.0)</f>
        <v>0</v>
      </c>
      <c r="G8" s="7" t="str">
        <f>IFERROR(__xludf.DUMMYFUNCTION("""COMPUTED_VALUE"""),"10.3390/systems13020114")</f>
        <v>10.3390/systems13020114</v>
      </c>
      <c r="H8" s="11" t="str">
        <f>IFERROR(__xludf.DUMMYFUNCTION("""COMPUTED_VALUE"""),"In the digital era, cybersecurity is integral for preserving national security, digital privacy, and social sustainability. This research emphasizes the role of non-functional equirements (NFRs) in developing secure software systems that enhance societal "&amp;"wellbeing by ensuring data protection, user privacy, and system robustness. Specifically, this study introduces a proof-of-concept approach by leveraging machine learning (ML) models to classify NFRs and identify security-related issues early in the softw"&amp;"are development lifecycle. Two experiments were conducted to assess the effectiveness of different models for binary and multi-class classification tasks. In Experiment 1, BERT-based models and artificial neural networks (ANNs) were fine-tuned to classify"&amp;" NFRs into security and non-security categories using a dataset of 803 statements. BERT-based models outperformed ANNs, achieving higher accuracy, precision, recall, and ROC-AUC scores, with hyperparameter tuning further enhancing the results. Experiment "&amp;"2 assessed logistic regression (LR), a support vector machine (SVM), and XGBoost for the multi-class classification of security-related NFRs into seven categories. The SVM and XGBoost showed strong performance, achieving high precision and recall in speci"&amp;"fic categories. The findings demonstrate the effectiveness of advanced ML models in automating NFR classification, improving software security, and supporting social sustainability. Future work will explore hybrid approaches to enhance scalability and acc"&amp;"uracy. © 2025 Elsevier B.V., All rights reserved.")</f>
        <v>In the digital era, cybersecurity is integral for preserving national security, digital privacy, and social sustainability. This research emphasizes the role of non-functional equirements (NFRs) in developing secure software systems that enhance societal wellbeing by ensuring data protection, user privacy, and system robustness. Specifically, this study introduces a proof-of-concept approach by leveraging machine learning (ML) models to classify NFRs and identify security-related issues early in the software development lifecycle. Two experiments were conducted to assess the effectiveness of different models for binary and multi-class classification tasks. In Experiment 1, BERT-based models and artificial neural networks (ANNs) were fine-tuned to classify NFRs into security and non-security categories using a dataset of 803 statements. BERT-based models outperformed ANNs, achieving higher accuracy, precision, recall, and ROC-AUC scores, with hyperparameter tuning further enhancing the results. Experiment 2 assessed logistic regression (LR), a support vector machine (SVM), and XGBoost for the multi-class classification of security-related NFRs into seven categories. The SVM and XGBoost showed strong performance, achieving high precision and recall in specific categories. The findings demonstrate the effectiveness of advanced ML models in automating NFR classification, improving software security, and supporting social sustainability. Future work will explore hybrid approaches to enhance scalability and accuracy. © 2025 Elsevier B.V., All rights reserved.</v>
      </c>
    </row>
    <row r="9">
      <c r="A9" s="7" t="str">
        <f>IFERROR(__xludf.DUMMYFUNCTION("""COMPUTED_VALUE"""),"P020")</f>
        <v>P020</v>
      </c>
      <c r="B9" s="7" t="str">
        <f>IFERROR(__xludf.DUMMYFUNCTION("""COMPUTED_VALUE"""),"N.D., Khan, Nek Dil; J.A., Khan, Javed Ali; J., Li, Jianqiang; T., Ullah, Tahir; Q., Zhao, Qing")</f>
        <v>N.D., Khan, Nek Dil; J.A., Khan, Javed Ali; J., Li, Jianqiang; T., Ullah, Tahir; Q., Zhao, Qing</v>
      </c>
      <c r="C9" s="7" t="str">
        <f>IFERROR(__xludf.DUMMYFUNCTION("""COMPUTED_VALUE"""),"Leveraging Large Language Model ChatGPT for enhanced understanding of end-user emotions in social media feedbacks")</f>
        <v>Leveraging Large Language Model ChatGPT for enhanced understanding of end-user emotions in social media feedbacks</v>
      </c>
      <c r="D9" s="7">
        <f>IFERROR(__xludf.DUMMYFUNCTION("""COMPUTED_VALUE"""),2025.0)</f>
        <v>2025</v>
      </c>
      <c r="E9" s="7" t="str">
        <f>IFERROR(__xludf.DUMMYFUNCTION("""COMPUTED_VALUE"""),"Expert Systems with Applications")</f>
        <v>Expert Systems with Applications</v>
      </c>
      <c r="F9" s="7">
        <f>IFERROR(__xludf.DUMMYFUNCTION("""COMPUTED_VALUE"""),4.0)</f>
        <v>4</v>
      </c>
      <c r="G9" s="7" t="str">
        <f>IFERROR(__xludf.DUMMYFUNCTION("""COMPUTED_VALUE"""),"10.1016/j.eswa.2024.125524")</f>
        <v>10.1016/j.eswa.2024.125524</v>
      </c>
      <c r="H9" s="11" t="str">
        <f>IFERROR(__xludf.DUMMYFUNCTION("""COMPUTED_VALUE"""),"For software evolution, user feedback has become a meaningful way to improve applications. Recent studies show a significant increase in analyzing end-user feedback from various social media platforms for software evolution. However, less attention has be"&amp;"en given to the end-user feedback for low-rating software applications. Also, such approaches are developed mainly on the understanding of human annotators who might have subconsciously tried for a second guess, questioning the validity of the methods. Fo"&amp;"r this purpose, we proposed an approach that analyzes end-user feedback for low-rating applications to identify the end-user opinion types associated with negative reviews (an issue or bug). Also, we utilized Generative Artificial Intelligence (AI), i.e.,"&amp;" ChatGPT, as an annotator and negotiator when preparing a truth set for the deep learning (DL) classifiers to identify end-user emotion. For the proposed approach, we first used the ChatGPT Application Programming Interface (API) to identify negative end-"&amp;"user feedback by processing 71853 reviews collected from 45 apps in the Amazon store. Next, a novel grounded theory is developed by manually processing end-user negative feedback to identify frequently associated emotion types, including anger, confusion,"&amp;" disgust, distrust, disappointment, fear, frustration, and sadness. Next, two datasets were developed, one with human annotators using a content analysis approach and the other using ChatGPT API with the identified emotion types. Next, another round is co"&amp;"nducted with ChatGPT to negotiate over the conflicts with the human-annotated dataset, resulting in a conflict-free emotion detection dataset. Finally, various DL classifiers, including LSTM, BILSTM, CNN, RNN, GRU, BiGRU and BiRNN, are employed to identif"&amp;"y their efficacy in detecting end-users emotions by preprocessing the input data, applying feature engineering, balancing the data set, and then training and testing them using a cross-validation approach. We obtained an average accuracy of 94%, 94%, 93%,"&amp;" 92%, 91%, 91%, and 85%, with LSTM, BILSTM, RNN, CNN, GRU, BiGRU and BiRNN, respectively, showing improved results with the truth set curated with human and ChatGPT. Using ChatGPT as an annotator and negotiator can help automate and validate the annotatio"&amp;"n process, resulting in better DL performances. © 2024 Elsevier B.V., All rights reserved.")</f>
        <v>For software evolution, user feedback has become a meaningful way to improve applications. Recent studies show a significant increase in analyzing end-user feedback from various social media platforms for software evolution. However, less attention has been given to the end-user feedback for low-rating software applications. Also, such approaches are developed mainly on the understanding of human annotators who might have subconsciously tried for a second guess, questioning the validity of the methods. For this purpose, we proposed an approach that analyzes end-user feedback for low-rating applications to identify the end-user opinion types associated with negative reviews (an issue or bug). Also, we utilized Generative Artificial Intelligence (AI), i.e., ChatGPT, as an annotator and negotiator when preparing a truth set for the deep learning (DL) classifiers to identify end-user emotion. For the proposed approach, we first used the ChatGPT Application Programming Interface (API) to identify negative end-user feedback by processing 71853 reviews collected from 45 apps in the Amazon store. Next, a novel grounded theory is developed by manually processing end-user negative feedback to identify frequently associated emotion types, including anger, confusion, disgust, distrust, disappointment, fear, frustration, and sadness. Next, two datasets were developed, one with human annotators using a content analysis approach and the other using ChatGPT API with the identified emotion types. Next, another round is conducted with ChatGPT to negotiate over the conflicts with the human-annotated dataset, resulting in a conflict-free emotion detection dataset. Finally, various DL classifiers, including LSTM, BILSTM, CNN, RNN, GRU, BiGRU and BiRNN, are employed to identify their efficacy in detecting end-users emotions by preprocessing the input data, applying feature engineering, balancing the data set, and then training and testing them using a cross-validation approach. We obtained an average accuracy of 94%, 94%, 93%, 92%, 91%, 91%, and 85%, with LSTM, BILSTM, RNN, CNN, GRU, BiGRU and BiRNN, respectively, showing improved results with the truth set curated with human and ChatGPT. Using ChatGPT as an annotator and negotiator can help automate and validate the annotation process, resulting in better DL performances. © 2024 Elsevier B.V., All rights reserved.</v>
      </c>
    </row>
    <row r="10">
      <c r="A10" s="7" t="str">
        <f>IFERROR(__xludf.DUMMYFUNCTION("""COMPUTED_VALUE"""),"P026")</f>
        <v>P026</v>
      </c>
      <c r="B10" s="7" t="str">
        <f>IFERROR(__xludf.DUMMYFUNCTION("""COMPUTED_VALUE"""),"A., Boudribila, Abderrahmane; A., Tajer, Abdelouahed; Z., Boulghasoul, Zakaria")</f>
        <v>A., Boudribila, Abderrahmane; A., Tajer, Abdelouahed; Z., Boulghasoul, Zakaria</v>
      </c>
      <c r="C10" s="7" t="str">
        <f>IFERROR(__xludf.DUMMYFUNCTION("""COMPUTED_VALUE"""),"Intelligent extraction of manufacturing system components from natural language using transformer models")</f>
        <v>Intelligent extraction of manufacturing system components from natural language using transformer models</v>
      </c>
      <c r="D10" s="7">
        <f>IFERROR(__xludf.DUMMYFUNCTION("""COMPUTED_VALUE"""),2025.0)</f>
        <v>2025</v>
      </c>
      <c r="E10" s="7" t="str">
        <f>IFERROR(__xludf.DUMMYFUNCTION("""COMPUTED_VALUE"""),"International Journal of Production Research")</f>
        <v>International Journal of Production Research</v>
      </c>
      <c r="F10" s="7">
        <f>IFERROR(__xludf.DUMMYFUNCTION("""COMPUTED_VALUE"""),0.0)</f>
        <v>0</v>
      </c>
      <c r="G10" s="7" t="str">
        <f>IFERROR(__xludf.DUMMYFUNCTION("""COMPUTED_VALUE"""),"10.1080/00207543.2025.2554311")</f>
        <v>10.1080/00207543.2025.2554311</v>
      </c>
      <c r="H10" s="11" t="str">
        <f>IFERROR(__xludf.DUMMYFUNCTION("""COMPUTED_VALUE"""),"Writing control programs for manufacturing systems is time-consuming and requires expert knowledge. Traditional methods, whether heuristic or formal, often fail to scale with the complexity and flexibility of modern production systems. A key challenge lim"&amp;"iting progress is the lack of labelled data tailored to the domain of control logic. This gap hinders the development of AI systems capable of automating control program generation from natural language specifications. In this work, we introduce AutoFacto"&amp;"ry, a new dataset specifically designed for this task, along with AutoLabel-NER, a custom labelling tool that supports efficient annotation. We frame component extraction as a Named Entity Recognition problem and fine-tune several transformer-based models"&amp;" to evaluate their ability to detect relevant entities in requirement specifications. We benchmark thirteen transformer-based models on this dataset and compare their performance. Our results show that language models can detect control components accurat"&amp;"ely. To continue toward automation, we propose a pipeline that maps extracted components to predefined local control logic blocks. This pipeline generates IEC 61131-3 Structured Text code without manual programming. Our work creates the first benchmark an"&amp;"d method for AI-assisted control program generation. It provides a solid foundation for future research in intelligent industrial automation. © 2025 Elsevier B.V., All rights reserved.")</f>
        <v>Writing control programs for manufacturing systems is time-consuming and requires expert knowledge. Traditional methods, whether heuristic or formal, often fail to scale with the complexity and flexibility of modern production systems. A key challenge limiting progress is the lack of labelled data tailored to the domain of control logic. This gap hinders the development of AI systems capable of automating control program generation from natural language specifications. In this work, we introduce AutoFactory, a new dataset specifically designed for this task, along with AutoLabel-NER, a custom labelling tool that supports efficient annotation. We frame component extraction as a Named Entity Recognition problem and fine-tune several transformer-based models to evaluate their ability to detect relevant entities in requirement specifications. We benchmark thirteen transformer-based models on this dataset and compare their performance. Our results show that language models can detect control components accurately. To continue toward automation, we propose a pipeline that maps extracted components to predefined local control logic blocks. This pipeline generates IEC 61131-3 Structured Text code without manual programming. Our work creates the first benchmark and method for AI-assisted control program generation. It provides a solid foundation for future research in intelligent industrial automation. © 2025 Elsevier B.V., All rights reserved.</v>
      </c>
    </row>
    <row r="11">
      <c r="A11" s="7" t="str">
        <f>IFERROR(__xludf.DUMMYFUNCTION("""COMPUTED_VALUE"""),"P027")</f>
        <v>P027</v>
      </c>
      <c r="B11" s="7" t="str">
        <f>IFERROR(__xludf.DUMMYFUNCTION("""COMPUTED_VALUE"""),"H., Han, Han; Z., Huang, Zheng; J., He, Jianhua; K., Chen, Kai")</f>
        <v>H., Han, Han; Z., Huang, Zheng; J., He, Jianhua; K., Chen, Kai</v>
      </c>
      <c r="C11" s="7" t="str">
        <f>IFERROR(__xludf.DUMMYFUNCTION("""COMPUTED_VALUE"""),"LERE: A Method Based on LLMs and Enhanced EARS in Requirements Engineering")</f>
        <v>LERE: A Method Based on LLMs and Enhanced EARS in Requirements Engineering</v>
      </c>
      <c r="D11" s="7">
        <f>IFERROR(__xludf.DUMMYFUNCTION("""COMPUTED_VALUE"""),2025.0)</f>
        <v>2025</v>
      </c>
      <c r="E11" s="7"/>
      <c r="F11" s="7">
        <f>IFERROR(__xludf.DUMMYFUNCTION("""COMPUTED_VALUE"""),0.0)</f>
        <v>0</v>
      </c>
      <c r="G11" s="7" t="str">
        <f>IFERROR(__xludf.DUMMYFUNCTION("""COMPUTED_VALUE"""),"10.1109/ICOSSE65712.2025.00022")</f>
        <v>10.1109/ICOSSE65712.2025.00022</v>
      </c>
      <c r="H11" s="11" t="str">
        <f>IFERROR(__xludf.DUMMYFUNCTION("""COMPUTED_VALUE"""),"Normalized requirements permeate the entire requirements engineering and serve as a crucial foundation for the project. To improve the accuracy of requirements normalization in Chinese, in this study, we propose a method: LERE, which is based on LLMs and "&amp;"an enhanced EARS paradigm. The enhanced EARS is an optimized version of the original English EARS, incorporating elements from Chinese linguistic structures. This method employs a two-step processing prompt, with each step utilizing the enhanced EARS to p"&amp;"erform structural element analysis on the input. The first step involves preprocessing the input, while the second step normalizes the output from the preprocessing stage by refining its syntactic structure and semantic expression. We have constructed a d"&amp;"ataset consisting of 138 Chinese requirements, categorized into eight types of errors. The dataset and prompts have been made publicly available. Testing results on this dataset using Qwen2.5 and ChatGPT-4o show that the performance of LERE improved by ap"&amp;"proximately 20% compared to baseline. © 2025 Elsevier B.V., All rights reserved.")</f>
        <v>Normalized requirements permeate the entire requirements engineering and serve as a crucial foundation for the project. To improve the accuracy of requirements normalization in Chinese, in this study, we propose a method: LERE, which is based on LLMs and an enhanced EARS paradigm. The enhanced EARS is an optimized version of the original English EARS, incorporating elements from Chinese linguistic structures. This method employs a two-step processing prompt, with each step utilizing the enhanced EARS to perform structural element analysis on the input. The first step involves preprocessing the input, while the second step normalizes the output from the preprocessing stage by refining its syntactic structure and semantic expression. We have constructed a dataset consisting of 138 Chinese requirements, categorized into eight types of errors. The dataset and prompts have been made publicly available. Testing results on this dataset using Qwen2.5 and ChatGPT-4o show that the performance of LERE improved by approximately 20% compared to baseline. © 2025 Elsevier B.V., All rights reserved.</v>
      </c>
    </row>
    <row r="12">
      <c r="A12" s="7" t="str">
        <f>IFERROR(__xludf.DUMMYFUNCTION("""COMPUTED_VALUE"""),"P028")</f>
        <v>P028</v>
      </c>
      <c r="B12" s="7" t="str">
        <f>IFERROR(__xludf.DUMMYFUNCTION("""COMPUTED_VALUE"""),"A., Florea, Alexandra; Ș.D., Achirei, Ștefan Daniel")</f>
        <v>A., Florea, Alexandra; Ș.D., Achirei, Ștefan Daniel</v>
      </c>
      <c r="C12" s="7" t="str">
        <f>IFERROR(__xludf.DUMMYFUNCTION("""COMPUTED_VALUE"""),"Text Classification on Software and Hardware Requirements Using Natural Language Processing Techniques")</f>
        <v>Text Classification on Software and Hardware Requirements Using Natural Language Processing Techniques</v>
      </c>
      <c r="D12" s="7">
        <f>IFERROR(__xludf.DUMMYFUNCTION("""COMPUTED_VALUE"""),2025.0)</f>
        <v>2025</v>
      </c>
      <c r="E12" s="7" t="str">
        <f>IFERROR(__xludf.DUMMYFUNCTION("""COMPUTED_VALUE"""),"SACI, IEEE International Symposium on Applied Computational Intelligence and Informatics")</f>
        <v>SACI, IEEE International Symposium on Applied Computational Intelligence and Informatics</v>
      </c>
      <c r="F12" s="7">
        <f>IFERROR(__xludf.DUMMYFUNCTION("""COMPUTED_VALUE"""),0.0)</f>
        <v>0</v>
      </c>
      <c r="G12" s="7" t="str">
        <f>IFERROR(__xludf.DUMMYFUNCTION("""COMPUTED_VALUE"""),"10.1109/SACI66288.2025.11030133")</f>
        <v>10.1109/SACI66288.2025.11030133</v>
      </c>
      <c r="H12" s="11" t="str">
        <f>IFERROR(__xludf.DUMMYFUNCTION("""COMPUTED_VALUE"""),"This article presents a comparative study of text classification [1] models used in the automotive industries, using NLP (Natural Language Processing) [2]. The focus is placed on using the DistilBERT model [3] to classify requirements based on their funct"&amp;"ionality, with the goal of achieving a 90 % accuracy. Two significant experiments have been performed: the first compares performance on unprocessed and filtered data sets, while the second evaluates the impact of class distribution on various data sets. "&amp;"The results show that the model adjusted to a set of filtered data performs better than the model trained with initial data, with a final accuracy of 96%. Additionally, the model's performance is improved by balanced class distributions and data preproces"&amp;"sing methods like tokenisation and stopword removal. The study shows that early stopping mechanisms and filtering strategies improve generalisation and support minimise overfitting, which improves perspectives for the study of software and hardware requir"&amp;"ement classification [4] using natural language processing. © 2025 Elsevier B.V., All rights reserved.")</f>
        <v>This article presents a comparative study of text classification [1] models used in the automotive industries, using NLP (Natural Language Processing) [2]. The focus is placed on using the DistilBERT model [3] to classify requirements based on their functionality, with the goal of achieving a 90 % accuracy. Two significant experiments have been performed: the first compares performance on unprocessed and filtered data sets, while the second evaluates the impact of class distribution on various data sets. The results show that the model adjusted to a set of filtered data performs better than the model trained with initial data, with a final accuracy of 96%. Additionally, the model's performance is improved by balanced class distributions and data preprocessing methods like tokenisation and stopword removal. The study shows that early stopping mechanisms and filtering strategies improve generalisation and support minimise overfitting, which improves perspectives for the study of software and hardware requirement classification [4] using natural language processing. © 2025 Elsevier B.V., All rights reserved.</v>
      </c>
    </row>
    <row r="13">
      <c r="A13" s="7" t="str">
        <f>IFERROR(__xludf.DUMMYFUNCTION("""COMPUTED_VALUE"""),"P032")</f>
        <v>P032</v>
      </c>
      <c r="B13" s="7" t="str">
        <f>IFERROR(__xludf.DUMMYFUNCTION("""COMPUTED_VALUE"""),"R., Batoool, Rizwana; A., Naseer, Ayesha")</f>
        <v>R., Batoool, Rizwana; A., Naseer, Ayesha</v>
      </c>
      <c r="C13" s="7" t="str">
        <f>IFERROR(__xludf.DUMMYFUNCTION("""COMPUTED_VALUE"""),"Functional and Non-functional Requirements Classification: A Comparative Evaluation of Pre-trained LLMs and ML Techniques")</f>
        <v>Functional and Non-functional Requirements Classification: A Comparative Evaluation of Pre-trained LLMs and ML Techniques</v>
      </c>
      <c r="D13" s="7">
        <f>IFERROR(__xludf.DUMMYFUNCTION("""COMPUTED_VALUE"""),2025.0)</f>
        <v>2025</v>
      </c>
      <c r="E13" s="7"/>
      <c r="F13" s="7">
        <f>IFERROR(__xludf.DUMMYFUNCTION("""COMPUTED_VALUE"""),0.0)</f>
        <v>0</v>
      </c>
      <c r="G13" s="7" t="str">
        <f>IFERROR(__xludf.DUMMYFUNCTION("""COMPUTED_VALUE"""),"10.1109/ComTech65062.2025.11034464")</f>
        <v>10.1109/ComTech65062.2025.11034464</v>
      </c>
      <c r="H13" s="11" t="str">
        <f>IFERROR(__xludf.DUMMYFUNCTION("""COMPUTED_VALUE"""),"Identifying functional and non-functional requirements at an early phase is essential for project success. However, the requirements engineering community still lacks a comprehensive understanding of these requirements, which are often intertwined and exp"&amp;"ressed in natural language. Requirements classification is crucial for correctly extracting and organizing functional and non-functional requirements into specified categories. Automated classification reduces development costs, uncertainty, and misunders"&amp;"tanding. Machine learning (ML) and deep learning approaches have been applied for automatic classification in recent studies. This study conducts a comparative analysis by combining two publicly available PROMISE_exp and DOSSPRE datasets, which was classi"&amp;"fied as functional and non-functional classes of software requirements. First of all, we applied natural language processing (NLP) techniques to the requirements text to extract feature embeddings, followed by training four popular machine learning (ML) a"&amp;"lgorithms on these requirements. Inspired by the success of large language models (LLMs) in various tasks, we also fine-tuned four text-based pretrained (LLMs) and compared their performance with traditional ML models. Our empirical analysis shows that th"&amp;"ese models outperform traditional ML models on the combined dataset, offering developers an efficient method to detect and classify software requirements early. © 2025 Elsevier B.V., All rights reserved.")</f>
        <v>Identifying functional and non-functional requirements at an early phase is essential for project success. However, the requirements engineering community still lacks a comprehensive understanding of these requirements, which are often intertwined and expressed in natural language. Requirements classification is crucial for correctly extracting and organizing functional and non-functional requirements into specified categories. Automated classification reduces development costs, uncertainty, and misunderstanding. Machine learning (ML) and deep learning approaches have been applied for automatic classification in recent studies. This study conducts a comparative analysis by combining two publicly available PROMISE_exp and DOSSPRE datasets, which was classified as functional and non-functional classes of software requirements. First of all, we applied natural language processing (NLP) techniques to the requirements text to extract feature embeddings, followed by training four popular machine learning (ML) algorithms on these requirements. Inspired by the success of large language models (LLMs) in various tasks, we also fine-tuned four text-based pretrained (LLMs) and compared their performance with traditional ML models. Our empirical analysis shows that these models outperform traditional ML models on the combined dataset, offering developers an efficient method to detect and classify software requirements early. © 2025 Elsevier B.V., All rights reserved.</v>
      </c>
    </row>
    <row r="14">
      <c r="A14" s="7" t="str">
        <f>IFERROR(__xludf.DUMMYFUNCTION("""COMPUTED_VALUE"""),"P042")</f>
        <v>P042</v>
      </c>
      <c r="B14" s="7" t="str">
        <f>IFERROR(__xludf.DUMMYFUNCTION("""COMPUTED_VALUE"""),"S.T.U., Shah, Syed Tauhid Ullah; M., Hussein, Mohamad; A., Barcomb, Ann; M., Moshirpour, Mohammad")</f>
        <v>S.T.U., Shah, Syed Tauhid Ullah; M., Hussein, Mohamad; A., Barcomb, Ann; M., Moshirpour, Mohammad</v>
      </c>
      <c r="C14" s="7" t="str">
        <f>IFERROR(__xludf.DUMMYFUNCTION("""COMPUTED_VALUE"""),"From Inductive to Deductive: LLMs-Based Qualitative Data Analysis in Requirements Engineering")</f>
        <v>From Inductive to Deductive: LLMs-Based Qualitative Data Analysis in Requirements Engineering</v>
      </c>
      <c r="D14" s="7">
        <f>IFERROR(__xludf.DUMMYFUNCTION("""COMPUTED_VALUE"""),2025.0)</f>
        <v>2025</v>
      </c>
      <c r="E14" s="7" t="str">
        <f>IFERROR(__xludf.DUMMYFUNCTION("""COMPUTED_VALUE"""),"CEUR Workshop Proceedings")</f>
        <v>CEUR Workshop Proceedings</v>
      </c>
      <c r="F14" s="7">
        <f>IFERROR(__xludf.DUMMYFUNCTION("""COMPUTED_VALUE"""),0.0)</f>
        <v>0</v>
      </c>
      <c r="G14" s="7"/>
      <c r="H14" s="11" t="str">
        <f>IFERROR(__xludf.DUMMYFUNCTION("""COMPUTED_VALUE"""),"Requirements Engineering (RE) is essential for developing complex and regulated software projects. Given the challenges in transforming stakeholder inputs into consistent software designs, Qualitative Data Analysis (QDA) provides a systematic approach to "&amp;"handling free-form data. However, traditional QDA methods are time-consuming and heavily reliant on manual effort. In this paper, we explore the use of Large Language Models (LLMs), including GPT-4, Mistral, and LLaMA-2, to improve QDA tasks in RE. Our st"&amp;"udy evaluates LLMs’ performance in inductive (zero-shot) and deductive (one-shot, few-shot) annotation tasks, revealing that GPT-4 achieves substantial agreement with human analysts in deductive settings, with Cohen’s Kappa scores exceeding 0.7, while zer"&amp;"o-shot performance remains limited. Detailed, context-rich prompts significantly improve annotation accuracy and consistency, particularly in deductive scenarios, and GPT-4 demonstrates high reliability across repeated runs. These findings highlight the p"&amp;"otential of LLMs to support QDA in RE by reducing manual effort while maintaining annotation quality. The structured labels automatically provide traceability of requirements and can be directly utilized as classes in domain models, facilitating systemati"&amp;"c software design. © 2025 Elsevier B.V., All rights reserved.")</f>
        <v>Requirements Engineering (RE) is essential for developing complex and regulated software projects. Given the challenges in transforming stakeholder inputs into consistent software designs, Qualitative Data Analysis (QDA) provides a systematic approach to handling free-form data. However, traditional QDA methods are time-consuming and heavily reliant on manual effort. In this paper, we explore the use of Large Language Models (LLMs), including GPT-4, Mistral, and LLaMA-2, to improve QDA tasks in RE. Our study evaluates LLMs’ performance in inductive (zero-shot) and deductive (one-shot, few-shot) annotation tasks, revealing that GPT-4 achieves substantial agreement with human analysts in deductive settings, with Cohen’s Kappa scores exceeding 0.7, while zero-shot performance remains limited. Detailed, context-rich prompts significantly improve annotation accuracy and consistency, particularly in deductive scenarios, and GPT-4 demonstrates high reliability across repeated runs. These findings highlight the potential of LLMs to support QDA in RE by reducing manual effort while maintaining annotation quality. The structured labels automatically provide traceability of requirements and can be directly utilized as classes in domain models, facilitating systematic software design. © 2025 Elsevier B.V., All rights reserved.</v>
      </c>
    </row>
    <row r="15">
      <c r="A15" s="7" t="str">
        <f>IFERROR(__xludf.DUMMYFUNCTION("""COMPUTED_VALUE"""),"P043")</f>
        <v>P043</v>
      </c>
      <c r="B15" s="7" t="str">
        <f>IFERROR(__xludf.DUMMYFUNCTION("""COMPUTED_VALUE"""),"V., Hippargi, Vibhashree; E., Kamsties, Erik; J., Naumann, Jürgen")</f>
        <v>V., Hippargi, Vibhashree; E., Kamsties, Erik; J., Naumann, Jürgen</v>
      </c>
      <c r="C15" s="7" t="str">
        <f>IFERROR(__xludf.DUMMYFUNCTION("""COMPUTED_VALUE"""),"Evaluating the Capabilities of LLMs in Traceability Maintenance for Automotive System and Software Requirements")</f>
        <v>Evaluating the Capabilities of LLMs in Traceability Maintenance for Automotive System and Software Requirements</v>
      </c>
      <c r="D15" s="7">
        <f>IFERROR(__xludf.DUMMYFUNCTION("""COMPUTED_VALUE"""),2025.0)</f>
        <v>2025</v>
      </c>
      <c r="E15" s="7" t="str">
        <f>IFERROR(__xludf.DUMMYFUNCTION("""COMPUTED_VALUE"""),"CEUR Workshop Proceedings")</f>
        <v>CEUR Workshop Proceedings</v>
      </c>
      <c r="F15" s="7">
        <f>IFERROR(__xludf.DUMMYFUNCTION("""COMPUTED_VALUE"""),0.0)</f>
        <v>0</v>
      </c>
      <c r="G15" s="7"/>
      <c r="H15" s="11" t="str">
        <f>IFERROR(__xludf.DUMMYFUNCTION("""COMPUTED_VALUE"""),"Various researchers have explored the potential of Large Language Models (LLMs) for several software engineering tasks, including design solution generation, coding, and test case creation. This paper presents five empirical studies performed on OpenAI’s "&amp;"ChatGPT-4o to analyze its performance to support different requirements engineering tasks related to requirements traceability. Using a dataset from an ongoing automotive project and industry experts’ assessments as ground truth, we evaluate ChatGPT-4o’s "&amp;"ability to assess trace link quality between system requirements, software requirements and test cases, to predict the trace links and also to analyze the quality of the requirements itself. We also tested ChatGPT-4o with an existing project ticket. Our f"&amp;"indings in these studies indicate that ChatGPT-4o demonstrated strong performance, as evidenced by the metrics. These results suggest that ChatGPT-4o can be effectively integrated into daily industry practices as a support tool. The dataset is available o"&amp;"n GitHub [3]. © 2025 Elsevier B.V., All rights reserved.")</f>
        <v>Various researchers have explored the potential of Large Language Models (LLMs) for several software engineering tasks, including design solution generation, coding, and test case creation. This paper presents five empirical studies performed on OpenAI’s ChatGPT-4o to analyze its performance to support different requirements engineering tasks related to requirements traceability. Using a dataset from an ongoing automotive project and industry experts’ assessments as ground truth, we evaluate ChatGPT-4o’s ability to assess trace link quality between system requirements, software requirements and test cases, to predict the trace links and also to analyze the quality of the requirements itself. We also tested ChatGPT-4o with an existing project ticket. Our findings in these studies indicate that ChatGPT-4o demonstrated strong performance, as evidenced by the metrics. These results suggest that ChatGPT-4o can be effectively integrated into daily industry practices as a support tool. The dataset is available on GitHub [3]. © 2025 Elsevier B.V., All rights reserved.</v>
      </c>
    </row>
    <row r="16">
      <c r="A16" s="7" t="str">
        <f>IFERROR(__xludf.DUMMYFUNCTION("""COMPUTED_VALUE"""),"P047")</f>
        <v>P047</v>
      </c>
      <c r="B16" s="7" t="str">
        <f>IFERROR(__xludf.DUMMYFUNCTION("""COMPUTED_VALUE"""),"A., El-Hajjami, Abdelkarim; C., Salinesi, Camille")</f>
        <v>A., El-Hajjami, Abdelkarim; C., Salinesi, Camille</v>
      </c>
      <c r="C16" s="7" t="str">
        <f>IFERROR(__xludf.DUMMYFUNCTION("""COMPUTED_VALUE"""),"Synthline: A Product Line Approach for Synthetic Requirements Engineering Data Generation Using Large Language Models")</f>
        <v>Synthline: A Product Line Approach for Synthetic Requirements Engineering Data Generation Using Large Language Models</v>
      </c>
      <c r="D16" s="7">
        <f>IFERROR(__xludf.DUMMYFUNCTION("""COMPUTED_VALUE"""),2025.0)</f>
        <v>2025</v>
      </c>
      <c r="E16" s="7" t="str">
        <f>IFERROR(__xludf.DUMMYFUNCTION("""COMPUTED_VALUE"""),"Lecture Notes in Business Information Processing")</f>
        <v>Lecture Notes in Business Information Processing</v>
      </c>
      <c r="F16" s="7">
        <f>IFERROR(__xludf.DUMMYFUNCTION("""COMPUTED_VALUE"""),0.0)</f>
        <v>0</v>
      </c>
      <c r="G16" s="7" t="str">
        <f>IFERROR(__xludf.DUMMYFUNCTION("""COMPUTED_VALUE"""),"10.1007/978-3-031-92474-3_13")</f>
        <v>10.1007/978-3-031-92474-3_13</v>
      </c>
      <c r="H16" s="11" t="str">
        <f>IFERROR(__xludf.DUMMYFUNCTION("""COMPUTED_VALUE"""),"While modern Requirements Engineering (RE) heavily relies on natural language processing and Machine Learning (ML) techniques, their effectiveness is limited by the scarcity of high-quality datasets. This paper introduces Synthline, a Product Line (PL) ap"&amp;"proach that leverages Large Language Models to systematically generate synthetic RE data for classification-based use cases. Through an empirical evaluation conducted in the context of using ML for the identification of requirements specification defects,"&amp;" we investigated both the diversity of the generated data and its utility for training downstream models. Our analysis reveals that while synthetic datasets exhibit less diversity than real data, they are good enough to serve as viable training resources."&amp;" Moreover, our evaluation shows that combining synthetic and real data leads to substantial performance improvements. Specifically, hybrid approaches achieve up to 85% improvement in precision and a 2× increase in recall compared to models trained exclusi"&amp;"vely on real data. These findings demonstrate the potential of PL-based synthetic data generation to address data scarcity in RE. We make both our implementation and generated datasets publicly available to support reproducibility and advancement in the f"&amp;"ield. © 2025 Elsevier B.V., All rights reserved.")</f>
        <v>While modern Requirements Engineering (RE) heavily relies on natural language processing and Machine Learning (ML) techniques, their effectiveness is limited by the scarcity of high-quality datasets. This paper introduces Synthline, a Product Line (PL) approach that leverages Large Language Models to systematically generate synthetic RE data for classification-based use cases. Through an empirical evaluation conducted in the context of using ML for the identification of requirements specification defects, we investigated both the diversity of the generated data and its utility for training downstream models. Our analysis reveals that while synthetic datasets exhibit less diversity than real data, they are good enough to serve as viable training resources. Moreover, our evaluation shows that combining synthetic and real data leads to substantial performance improvements. Specifically, hybrid approaches achieve up to 85% improvement in precision and a 2× increase in recall compared to models trained exclusively on real data. These findings demonstrate the potential of PL-based synthetic data generation to address data scarcity in RE. We make both our implementation and generated datasets publicly available to support reproducibility and advancement in the field. © 2025 Elsevier B.V., All rights reserved.</v>
      </c>
    </row>
    <row r="17">
      <c r="A17" s="7" t="str">
        <f>IFERROR(__xludf.DUMMYFUNCTION("""COMPUTED_VALUE"""),"P048")</f>
        <v>P048</v>
      </c>
      <c r="B17" s="7" t="str">
        <f>IFERROR(__xludf.DUMMYFUNCTION("""COMPUTED_VALUE"""),"G., Xanthopoulou, Georgia; M.G., Siavvas, Miltiadis G.; I., Kalouptsoglou, Ilias; D.D., Kehagïas, Dionysios D.; D.K., Tzovaras, Dimitrios K.")</f>
        <v>G., Xanthopoulou, Georgia; M.G., Siavvas, Miltiadis G.; I., Kalouptsoglou, Ilias; D.D., Kehagïas, Dionysios D.; D.K., Tzovaras, Dimitrios K.</v>
      </c>
      <c r="C17" s="7" t="str">
        <f>IFERROR(__xludf.DUMMYFUNCTION("""COMPUTED_VALUE"""),"Software Requirements Classification: From Bag-of-Words to Transformer")</f>
        <v>Software Requirements Classification: From Bag-of-Words to Transformer</v>
      </c>
      <c r="D17" s="7">
        <f>IFERROR(__xludf.DUMMYFUNCTION("""COMPUTED_VALUE"""),2025.0)</f>
        <v>2025</v>
      </c>
      <c r="E17" s="7" t="str">
        <f>IFERROR(__xludf.DUMMYFUNCTION("""COMPUTED_VALUE"""),"Lecture Notes in Networks and Systems")</f>
        <v>Lecture Notes in Networks and Systems</v>
      </c>
      <c r="F17" s="7">
        <f>IFERROR(__xludf.DUMMYFUNCTION("""COMPUTED_VALUE"""),0.0)</f>
        <v>0</v>
      </c>
      <c r="G17" s="7" t="str">
        <f>IFERROR(__xludf.DUMMYFUNCTION("""COMPUTED_VALUE"""),"10.1007/978-3-031-76459-2_35")</f>
        <v>10.1007/978-3-031-76459-2_35</v>
      </c>
      <c r="H17" s="11" t="str">
        <f>IFERROR(__xludf.DUMMYFUNCTION("""COMPUTED_VALUE"""),"Automated classification of software requirements is valuable for software engineering. Recently, Natural Language Processing (NLP) and Machine Learning (ML) techniques have been utilized as an alternative to manual classification of requirements. In this"&amp;" study, we conduct a thorough empirical evaluation of several NLP methods utilized for efficient classification of software requirements. We focus both on the binary classification between functional and non-functional requirements (NFRs), and on the mult"&amp;"i-class classification of the NFRs into specific categories, such as security, performance, usability, etc. For this purpose, we collected and enriched a large dataset of labeled software requirements, paying particular emphasis on security-related requir"&amp;"ements. A wide range of NLP-based models were constructed and compared, raging from simple ML models that utilize the Bag-of-Words (BoW) technique for text representation to the more advanced Large Language Models (LLMs) that emerged recently. The results"&amp;" of our analysis demonstrated the ability of all the examined NLP-based models to provide highly accurate requirements classification both at binary and in multi-class setting, with Transformer-based models demonstrating the best predictive performance, t"&amp;"hus revealing the benefits of transfer learning. © 2025 Elsevier B.V., All rights reserved.")</f>
        <v>Automated classification of software requirements is valuable for software engineering. Recently, Natural Language Processing (NLP) and Machine Learning (ML) techniques have been utilized as an alternative to manual classification of requirements. In this study, we conduct a thorough empirical evaluation of several NLP methods utilized for efficient classification of software requirements. We focus both on the binary classification between functional and non-functional requirements (NFRs), and on the multi-class classification of the NFRs into specific categories, such as security, performance, usability, etc. For this purpose, we collected and enriched a large dataset of labeled software requirements, paying particular emphasis on security-related requirements. A wide range of NLP-based models were constructed and compared, raging from simple ML models that utilize the Bag-of-Words (BoW) technique for text representation to the more advanced Large Language Models (LLMs) that emerged recently. The results of our analysis demonstrated the ability of all the examined NLP-based models to provide highly accurate requirements classification both at binary and in multi-class setting, with Transformer-based models demonstrating the best predictive performance, thus revealing the benefits of transfer learning. © 2025 Elsevier B.V., All rights reserved.</v>
      </c>
    </row>
    <row r="18">
      <c r="A18" s="7" t="str">
        <f>IFERROR(__xludf.DUMMYFUNCTION("""COMPUTED_VALUE"""),"P049")</f>
        <v>P049</v>
      </c>
      <c r="B18" s="7" t="str">
        <f>IFERROR(__xludf.DUMMYFUNCTION("""COMPUTED_VALUE"""),"C., Ge, Chuyan; T., Wang, Tiantian; X., Yang, Xiaotian; C., Treude, Christoph")</f>
        <v>C., Ge, Chuyan; T., Wang, Tiantian; X., Yang, Xiaotian; C., Treude, Christoph</v>
      </c>
      <c r="C18" s="7" t="str">
        <f>IFERROR(__xludf.DUMMYFUNCTION("""COMPUTED_VALUE"""),"Cross-Level Requirements Tracing Based on Large Language Models")</f>
        <v>Cross-Level Requirements Tracing Based on Large Language Models</v>
      </c>
      <c r="D18" s="7">
        <f>IFERROR(__xludf.DUMMYFUNCTION("""COMPUTED_VALUE"""),2025.0)</f>
        <v>2025</v>
      </c>
      <c r="E18" s="7" t="str">
        <f>IFERROR(__xludf.DUMMYFUNCTION("""COMPUTED_VALUE"""),"IEEE Transactions on Software Engineering")</f>
        <v>IEEE Transactions on Software Engineering</v>
      </c>
      <c r="F18" s="7">
        <f>IFERROR(__xludf.DUMMYFUNCTION("""COMPUTED_VALUE"""),0.0)</f>
        <v>0</v>
      </c>
      <c r="G18" s="7" t="str">
        <f>IFERROR(__xludf.DUMMYFUNCTION("""COMPUTED_VALUE"""),"10.1109/TSE.2025.3572094")</f>
        <v>10.1109/TSE.2025.3572094</v>
      </c>
      <c r="H18" s="11" t="str">
        <f>IFERROR(__xludf.DUMMYFUNCTION("""COMPUTED_VALUE"""),"Cross-level requirements traceability, linking high-level requirements (HLRs) and low-level requirements (LLRs), is essential for maintaining relationships and consistency in software development. However, the manual creation of requirements links necessi"&amp;"tates a profound understanding of the project and entails a complex and laborious process. Existing machine learning and deep learning methods often fail to fully understand semantic information, leading to low accuracy and unstable performance. This pape"&amp;"r presents the first approach for cross-level requirements tracing based on large language models (LLMs) and introduces a data augmentation strategy (such as synonym replacement, machine translation, and noise introduction) to enhance model robustness. We"&amp;" compare three fine-tuning strategies—LoRA, P-Tuning, and Prompt-Tuning—on different scales of LLaMA models (1.1B, 7B, and 13B). The fine-tuned LLMs exhibit superior performance across various datasets, including six single-project datasets, three cross-p"&amp;"roject datasets within the same domain, and one cross-domain dataset. Experimental results show that fine-tuned LLMs outperform traditional information retrieval, machine learning, and deep learning methods on various datasets. Furthermore, we compare the"&amp;" performance of GPT and DeepSeek LLMs under different prompt templates, revealing their high sensitivity to prompt design and relatively poor result stability. Our approach achieves superior performance, outperforming GPT-4o and DeepSeek-r1 by 16.27% and "&amp;"16.8% in F-measure on cross-domain datasets. Compared to the baseline method that relies on prompt engineering, it achieves a maximum improvement of 13.8%. © 2025 Elsevier B.V., All rights reserved.")</f>
        <v>Cross-level requirements traceability, linking high-level requirements (HLRs) and low-level requirements (LLRs), is essential for maintaining relationships and consistency in software development. However, the manual creation of requirements links necessitates a profound understanding of the project and entails a complex and laborious process. Existing machine learning and deep learning methods often fail to fully understand semantic information, leading to low accuracy and unstable performance. This paper presents the first approach for cross-level requirements tracing based on large language models (LLMs) and introduces a data augmentation strategy (such as synonym replacement, machine translation, and noise introduction) to enhance model robustness. We compare three fine-tuning strategies—LoRA, P-Tuning, and Prompt-Tuning—on different scales of LLaMA models (1.1B, 7B, and 13B). The fine-tuned LLMs exhibit superior performance across various datasets, including six single-project datasets, three cross-project datasets within the same domain, and one cross-domain dataset. Experimental results show that fine-tuned LLMs outperform traditional information retrieval, machine learning, and deep learning methods on various datasets. Furthermore, we compare the performance of GPT and DeepSeek LLMs under different prompt templates, revealing their high sensitivity to prompt design and relatively poor result stability. Our approach achieves superior performance, outperforming GPT-4o and DeepSeek-r1 by 16.27% and 16.8% in F-measure on cross-domain datasets. Compared to the baseline method that relies on prompt engineering, it achieves a maximum improvement of 13.8%. © 2025 Elsevier B.V., All rights reserved.</v>
      </c>
    </row>
    <row r="19">
      <c r="A19" s="7" t="str">
        <f>IFERROR(__xludf.DUMMYFUNCTION("""COMPUTED_VALUE"""),"P052")</f>
        <v>P052</v>
      </c>
      <c r="B19" s="7" t="str">
        <f>IFERROR(__xludf.DUMMYFUNCTION("""COMPUTED_VALUE"""),"S.S., Ghaisas, Smita S.; A., Singhal, Anmol")</f>
        <v>S.S., Ghaisas, Smita S.; A., Singhal, Anmol</v>
      </c>
      <c r="C19" s="7" t="str">
        <f>IFERROR(__xludf.DUMMYFUNCTION("""COMPUTED_VALUE"""),"Dealing with Data for RE: Mitigating Challenges While Using NLP and Generative AI")</f>
        <v>Dealing with Data for RE: Mitigating Challenges While Using NLP and Generative AI</v>
      </c>
      <c r="D19" s="7">
        <f>IFERROR(__xludf.DUMMYFUNCTION("""COMPUTED_VALUE"""),2025.0)</f>
        <v>2025</v>
      </c>
      <c r="E19" s="7"/>
      <c r="F19" s="7">
        <f>IFERROR(__xludf.DUMMYFUNCTION("""COMPUTED_VALUE"""),1.0)</f>
        <v>1</v>
      </c>
      <c r="G19" s="7" t="str">
        <f>IFERROR(__xludf.DUMMYFUNCTION("""COMPUTED_VALUE"""),"10.1007/978-3-031-73143-17")</f>
        <v>10.1007/978-3-031-73143-17</v>
      </c>
      <c r="H19" s="11" t="str">
        <f>IFERROR(__xludf.DUMMYFUNCTION("""COMPUTED_VALUE"""),"Across the dynamic business landscape today, enterprises face an ever-increasing range of challenges. These include the constantly evolving regulatory environment, the growing demand for personalization within software applications and the heightened emph"&amp;"asis on governance. In response to these multifaceted demands, large enterprises have been adopting automation that spans from the optimization of core business processes to the enhancement of customer experiences. Indeed, Artificial Intelligence (AI) has"&amp;" emerged as a pivotal element of modern software systems. In this context, data plays an indispensable role. AI-centric software systems based on supervised learning and operating at an industrial scale require large volumes of training data to perform ef"&amp;"fectively. Moreover, the incorporation of generative AI has led to a growing demand for adequate evaluation benchmarks. Our experience in this field has revealed that the requirement for large datasets for training and evaluation introduces a host of intr"&amp;"icate challenges. This book chapter explores the evolving landscape of Software Engineering (SE) in general, and Requirements Engineering (RE) in particular, in this era marked by AI integration. We discuss challenges that arise while integrating Natural "&amp;"Language Processing (NLP) and generative AI into enterprise-critical software systems. The chapter provides practical insights, solutions and examples to equip readers with the knowledge and tools necessary for effectively building solutions with NLP at t"&amp;"heir cores. We reflect on how these text data-centric tasks sit together with the traditional RE process. With this effort, we hope to engage students, faculty and industry researchers in a discussion that could lead to the identification of new and emerg"&amp;"ing text data-centric tasks relevant to RE. We also highlight new RE tasks that may be necessary for handling the increasingly important text data-centricity involved in developing software systems. © 2025 Elsevier B.V., All rights reserved.")</f>
        <v>Across the dynamic business landscape today, enterprises face an ever-increasing range of challenges. These include the constantly evolving regulatory environment, the growing demand for personalization within software applications and the heightened emphasis on governance. In response to these multifaceted demands, large enterprises have been adopting automation that spans from the optimization of core business processes to the enhancement of customer experiences. Indeed, Artificial Intelligence (AI) has emerged as a pivotal element of modern software systems. In this context, data plays an indispensable role. AI-centric software systems based on supervised learning and operating at an industrial scale require large volumes of training data to perform effectively. Moreover, the incorporation of generative AI has led to a growing demand for adequate evaluation benchmarks. Our experience in this field has revealed that the requirement for large datasets for training and evaluation introduces a host of intricate challenges. This book chapter explores the evolving landscape of Software Engineering (SE) in general, and Requirements Engineering (RE) in particular, in this era marked by AI integration. We discuss challenges that arise while integrating Natural Language Processing (NLP) and generative AI into enterprise-critical software systems. The chapter provides practical insights, solutions and examples to equip readers with the knowledge and tools necessary for effectively building solutions with NLP at their cores. We reflect on how these text data-centric tasks sit together with the traditional RE process. With this effort, we hope to engage students, faculty and industry researchers in a discussion that could lead to the identification of new and emerging text data-centric tasks relevant to RE. We also highlight new RE tasks that may be necessary for handling the increasingly important text data-centricity involved in developing software systems. © 2025 Elsevier B.V., All rights reserved.</v>
      </c>
    </row>
    <row r="20">
      <c r="A20" s="7" t="str">
        <f>IFERROR(__xludf.DUMMYFUNCTION("""COMPUTED_VALUE"""),"P055")</f>
        <v>P055</v>
      </c>
      <c r="B20" s="7" t="str">
        <f>IFERROR(__xludf.DUMMYFUNCTION("""COMPUTED_VALUE"""),"S., Abualhaija, Sallam; M., Ceci, Marcello; L.C., Briand, Lionel C.")</f>
        <v>S., Abualhaija, Sallam; M., Ceci, Marcello; L.C., Briand, Lionel C.</v>
      </c>
      <c r="C20" s="7" t="str">
        <f>IFERROR(__xludf.DUMMYFUNCTION("""COMPUTED_VALUE"""),"Legal Requirements Analysis: A Regulatory Compliance Perspective")</f>
        <v>Legal Requirements Analysis: A Regulatory Compliance Perspective</v>
      </c>
      <c r="D20" s="7">
        <f>IFERROR(__xludf.DUMMYFUNCTION("""COMPUTED_VALUE"""),2025.0)</f>
        <v>2025</v>
      </c>
      <c r="E20" s="7"/>
      <c r="F20" s="7">
        <f>IFERROR(__xludf.DUMMYFUNCTION("""COMPUTED_VALUE"""),0.0)</f>
        <v>0</v>
      </c>
      <c r="G20" s="7" t="str">
        <f>IFERROR(__xludf.DUMMYFUNCTION("""COMPUTED_VALUE"""),"10.1007/978-3-031-73143-3_8")</f>
        <v>10.1007/978-3-031-73143-3_8</v>
      </c>
      <c r="H20" s="11" t="str">
        <f>IFERROR(__xludf.DUMMYFUNCTION("""COMPUTED_VALUE"""),"Modern software has been an integral part of everyday activities in many disciplines and application contexts. Introducing intelligent automation by leveraging artificial intelligence (AI) led to breakthroughs in many fields. The effectiveness of AI can b"&amp;"e attributed to several factors, among which is the increasing availability of data. Regulations such as the General Data Protection Regulation (GDPR) in the European Union (EU) are introduced to ensure the protection of personal data. Software systems th"&amp;"at collect, process or share personal data are subject to compliance with such regulations. Developing compliant software depends heavily on addressing legal requirements stipulated in applicable regulations, a central activity in the requirements enginee"&amp;"ring (RE) phase of the software development process. RE is concerned with specifying and maintaining requirements of a system-to-be, including legal requirements. Legal agreements which describe the policies organizations implement for processing personal"&amp;" data can provide an additional source to regulations for eliciting legal requirements. In this chapter, we explore a variety of methods for analysing legal requirements and exemplify them on GDPR. Specifically, we describe possible alternatives for creat"&amp;"ing machine-analysable representations from regulations, survey the existing automated means for enabling compliance verification against regulations and further reflect on the current challenges of legal requirements analysis. Analysing legal requirement"&amp;"s is a core RE activity that relies to a large extent on natural language processing technologies. This chapter contributes with the necessary knowledge required for eliciting, representing and verifying legal requirements. © 2025 Elsevier B.V., All right"&amp;"s reserved.")</f>
        <v>Modern software has been an integral part of everyday activities in many disciplines and application contexts. Introducing intelligent automation by leveraging artificial intelligence (AI) led to breakthroughs in many fields. The effectiveness of AI can be attributed to several factors, among which is the increasing availability of data. Regulations such as the General Data Protection Regulation (GDPR) in the European Union (EU) are introduced to ensure the protection of personal data. Software systems that collect, process or share personal data are subject to compliance with such regulations. Developing compliant software depends heavily on addressing legal requirements stipulated in applicable regulations, a central activity in the requirements engineering (RE) phase of the software development process. RE is concerned with specifying and maintaining requirements of a system-to-be, including legal requirements. Legal agreements which describe the policies organizations implement for processing personal data can provide an additional source to regulations for eliciting legal requirements. In this chapter, we explore a variety of methods for analysing legal requirements and exemplify them on GDPR. Specifically, we describe possible alternatives for creating machine-analysable representations from regulations, survey the existing automated means for enabling compliance verification against regulations and further reflect on the current challenges of legal requirements analysis. Analysing legal requirements is a core RE activity that relies to a large extent on natural language processing technologies. This chapter contributes with the necessary knowledge required for eliciting, representing and verifying legal requirements. © 2025 Elsevier B.V., All rights reserved.</v>
      </c>
    </row>
    <row r="21">
      <c r="A21" s="7" t="str">
        <f>IFERROR(__xludf.DUMMYFUNCTION("""COMPUTED_VALUE"""),"P057")</f>
        <v>P057</v>
      </c>
      <c r="B21" s="7" t="str">
        <f>IFERROR(__xludf.DUMMYFUNCTION("""COMPUTED_VALUE"""),"R., Alharbi, Reham; J.D., Berardinis, Jacopo De; F., Grasso, Floriana; T.R., Payne, Terry R.; V.A.M., Tamma, Valentina A.M.")</f>
        <v>R., Alharbi, Reham; J.D., Berardinis, Jacopo De; F., Grasso, Floriana; T.R., Payne, Terry R.; V.A.M., Tamma, Valentina A.M.</v>
      </c>
      <c r="C21" s="7" t="str">
        <f>IFERROR(__xludf.DUMMYFUNCTION("""COMPUTED_VALUE"""),"Characteristics and Desiderata for Competency Question Benchmarks")</f>
        <v>Characteristics and Desiderata for Competency Question Benchmarks</v>
      </c>
      <c r="D21" s="7">
        <f>IFERROR(__xludf.DUMMYFUNCTION("""COMPUTED_VALUE"""),2025.0)</f>
        <v>2025</v>
      </c>
      <c r="E21" s="7" t="str">
        <f>IFERROR(__xludf.DUMMYFUNCTION("""COMPUTED_VALUE"""),"CEUR Workshop Proceedings")</f>
        <v>CEUR Workshop Proceedings</v>
      </c>
      <c r="F21" s="7">
        <f>IFERROR(__xludf.DUMMYFUNCTION("""COMPUTED_VALUE"""),0.0)</f>
        <v>0</v>
      </c>
      <c r="G21" s="7"/>
      <c r="H21" s="11" t="str">
        <f>IFERROR(__xludf.DUMMYFUNCTION("""COMPUTED_VALUE"""),"Competency Questions (CQs) are essential in ontology engineering; they express an ontology’s functional requirements through natural language questions, offer crucial insights into an ontology’s scope, and are pivotal for various tasks, such as ontology r"&amp;"euse, testing, requirement specification, and pattern definition. Various approaches have emerged that make use of LLMs for the generation of CQs from different knowledge sources. However, comparative evaluations are hindered by differences in tasks, data"&amp;"sets and evaluation measures used. In this paper, we provide a set of desiderata for a benchmark of CQs, where we position state of the art approaches with respect to a categorisation of tasks, and highlight the main challenges hindering the definition of"&amp;" a community-based benchmark to support comparative studies. © 2025 Elsevier B.V., All rights reserved.")</f>
        <v>Competency Questions (CQs) are essential in ontology engineering; they express an ontology’s functional requirements through natural language questions, offer crucial insights into an ontology’s scope, and are pivotal for various tasks, such as ontology reuse, testing, requirement specification, and pattern definition. Various approaches have emerged that make use of LLMs for the generation of CQs from different knowledge sources. However, comparative evaluations are hindered by differences in tasks, datasets and evaluation measures used. In this paper, we provide a set of desiderata for a benchmark of CQs, where we position state of the art approaches with respect to a categorisation of tasks, and highlight the main challenges hindering the definition of a community-based benchmark to support comparative studies. © 2025 Elsevier B.V., All rights reserved.</v>
      </c>
    </row>
    <row r="22">
      <c r="A22" s="7" t="str">
        <f>IFERROR(__xludf.DUMMYFUNCTION("""COMPUTED_VALUE"""),"P058")</f>
        <v>P058</v>
      </c>
      <c r="B22" s="7" t="str">
        <f>IFERROR(__xludf.DUMMYFUNCTION("""COMPUTED_VALUE"""),"T., Hey, Tobias; D., Fuchß, Dominik; J., Keim, Jan; A., Koziolek, Anne")</f>
        <v>T., Hey, Tobias; D., Fuchß, Dominik; J., Keim, Jan; A., Koziolek, Anne</v>
      </c>
      <c r="C22" s="7" t="str">
        <f>IFERROR(__xludf.DUMMYFUNCTION("""COMPUTED_VALUE"""),"Requirements Traceability Link Recovery via Retrieval-Augmented Generation")</f>
        <v>Requirements Traceability Link Recovery via Retrieval-Augmented Generation</v>
      </c>
      <c r="D22" s="7">
        <f>IFERROR(__xludf.DUMMYFUNCTION("""COMPUTED_VALUE"""),2025.0)</f>
        <v>2025</v>
      </c>
      <c r="E22" s="7" t="str">
        <f>IFERROR(__xludf.DUMMYFUNCTION("""COMPUTED_VALUE"""),"Lecture Notes in Computer Science")</f>
        <v>Lecture Notes in Computer Science</v>
      </c>
      <c r="F22" s="7">
        <f>IFERROR(__xludf.DUMMYFUNCTION("""COMPUTED_VALUE"""),0.0)</f>
        <v>0</v>
      </c>
      <c r="G22" s="7" t="str">
        <f>IFERROR(__xludf.DUMMYFUNCTION("""COMPUTED_VALUE"""),"10.1007/978-3-031-88531-0_27")</f>
        <v>10.1007/978-3-031-88531-0_27</v>
      </c>
      <c r="H22" s="11" t="str">
        <f>IFERROR(__xludf.DUMMYFUNCTION("""COMPUTED_VALUE"""),"[Context and Motivation] In software development, various interrelated artifacts are created. Access to information on the relation between these artifacts eases understanding of the system and enables tasks such as change impact and software reusability "&amp;"analyses. Manual trace link creation is labor-intensive and costly, and thus is often missing in projects. Automation could enhance the development and maintenance efficiency. [Question/Problem] Current methods for automatically recovering traceability li"&amp;"nks between different types of requirements do not achieve the necessary performance to be applied in practice, or require pre-existing links for machine learning. [Principal Ideas and Results] We propose to address this limitation by leveraging large lan"&amp;"guage models (LLMs) with retrieval-augmented generation (RAG) for inter-requirements traceability link recovery. In an empirical evaluation on six benchmark datasets, we show that chain-of-thought prompting can be beneficial, open-source models perform co"&amp;"mparably to proprietary ones, and that the approach can outperform state-of-the-art and baseline approaches. [Contribution] This work presents an approach for inter-requirements traceability link recovery using RAG and provides the first empirical evidenc"&amp;"e of its performance. © 2025 Elsevier B.V., All rights reserved.")</f>
        <v>[Context and Motivation] In software development, various interrelated artifacts are created. Access to information on the relation between these artifacts eases understanding of the system and enables tasks such as change impact and software reusability analyses. Manual trace link creation is labor-intensive and costly, and thus is often missing in projects. Automation could enhance the development and maintenance efficiency. [Question/Problem] Current methods for automatically recovering traceability links between different types of requirements do not achieve the necessary performance to be applied in practice, or require pre-existing links for machine learning. [Principal Ideas and Results] We propose to address this limitation by leveraging large language models (LLMs) with retrieval-augmented generation (RAG) for inter-requirements traceability link recovery. In an empirical evaluation on six benchmark datasets, we show that chain-of-thought prompting can be beneficial, open-source models perform comparably to proprietary ones, and that the approach can outperform state-of-the-art and baseline approaches. [Contribution] This work presents an approach for inter-requirements traceability link recovery using RAG and provides the first empirical evidence of its performance. © 2025 Elsevier B.V., All rights reserved.</v>
      </c>
    </row>
    <row r="23">
      <c r="A23" s="7" t="str">
        <f>IFERROR(__xludf.DUMMYFUNCTION("""COMPUTED_VALUE"""),"P065")</f>
        <v>P065</v>
      </c>
      <c r="B23" s="7" t="str">
        <f>IFERROR(__xludf.DUMMYFUNCTION("""COMPUTED_VALUE"""),"F., Bozyigit, Fatma; T., Bardakci, Tolgahan; A., Khalilipour, Alireza; M., Challenger, Moharram; G.J., Ramackers, Guus J.; Ö., Babur, Önder; M.R., Chaudron, Michel R.V.")</f>
        <v>F., Bozyigit, Fatma; T., Bardakci, Tolgahan; A., Khalilipour, Alireza; M., Challenger, Moharram; G.J., Ramackers, Guus J.; Ö., Babur, Önder; M.R., Chaudron, Michel R.V.</v>
      </c>
      <c r="C23" s="7" t="str">
        <f>IFERROR(__xludf.DUMMYFUNCTION("""COMPUTED_VALUE"""),"Generating domain models from natural language text using NLP: a benchmark dataset and experimental comparison of tools")</f>
        <v>Generating domain models from natural language text using NLP: a benchmark dataset and experimental comparison of tools</v>
      </c>
      <c r="D23" s="7">
        <f>IFERROR(__xludf.DUMMYFUNCTION("""COMPUTED_VALUE"""),2024.0)</f>
        <v>2024</v>
      </c>
      <c r="E23" s="7" t="str">
        <f>IFERROR(__xludf.DUMMYFUNCTION("""COMPUTED_VALUE"""),"Software and Systems Modeling")</f>
        <v>Software and Systems Modeling</v>
      </c>
      <c r="F23" s="7">
        <f>IFERROR(__xludf.DUMMYFUNCTION("""COMPUTED_VALUE"""),8.0)</f>
        <v>8</v>
      </c>
      <c r="G23" s="7" t="str">
        <f>IFERROR(__xludf.DUMMYFUNCTION("""COMPUTED_VALUE"""),"10.1007/s10270-024-01176-y")</f>
        <v>10.1007/s10270-024-01176-y</v>
      </c>
      <c r="H23" s="11" t="str">
        <f>IFERROR(__xludf.DUMMYFUNCTION("""COMPUTED_VALUE"""),"Software requirements specification describes users’ needs and expectations on some target system. Requirements documents are typically represented by unstructured natural language text. Such texts are the basis for the various subsequent activities in so"&amp;"ftware development, such as software analysis and design. As part of software analysis, domain models are made that describe the key concepts and relations between them. Since the analysis process is performed manually by business analysts, it is time-con"&amp;"suming and may introduce mistakes. Recently, researchers have worked toward automating the synthesis of domain models from textual software requirements. Current studies on this topic have limitations in terms of the volume and heterogeneity of experiment"&amp;"al datasets. To remedy this, we provide a curated dataset of software requirements to be utilized as a benchmark by algorithms that transform textual requirements documents into domain models. We present a detailed evaluation of two text-to-model approach"&amp;"es: one based on a large-language model (ChatGPT) and one building on grammatical rules (txt2Model). Our evaluation reveals that both tools yield promising results with relatively high F-scores for modeling the classes, attributes, methods, and relationsh"&amp;"ips, with txt2Model performing better than ChatGPT on average. Both tools have relatively lower performance and high variance when it comes to the relation types. We believe our dataset and experimental evaluation pave to way to advance the field of autom"&amp;"ated model generation from requirements. © 2024 Elsevier B.V., All rights reserved.")</f>
        <v>Software requirements specification describes users’ needs and expectations on some target system. Requirements documents are typically represented by unstructured natural language text. Such texts are the basis for the various subsequent activities in software development, such as software analysis and design. As part of software analysis, domain models are made that describe the key concepts and relations between them. Since the analysis process is performed manually by business analysts, it is time-consuming and may introduce mistakes. Recently, researchers have worked toward automating the synthesis of domain models from textual software requirements. Current studies on this topic have limitations in terms of the volume and heterogeneity of experimental datasets. To remedy this, we provide a curated dataset of software requirements to be utilized as a benchmark by algorithms that transform textual requirements documents into domain models. We present a detailed evaluation of two text-to-model approaches: one based on a large-language model (ChatGPT) and one building on grammatical rules (txt2Model). Our evaluation reveals that both tools yield promising results with relatively high F-scores for modeling the classes, attributes, methods, and relationships, with txt2Model performing better than ChatGPT on average. Both tools have relatively lower performance and high variance when it comes to the relation types. We believe our dataset and experimental evaluation pave to way to advance the field of automated model generation from requirements. © 2024 Elsevier B.V., All rights reserved.</v>
      </c>
    </row>
    <row r="24">
      <c r="A24" s="7" t="str">
        <f>IFERROR(__xludf.DUMMYFUNCTION("""COMPUTED_VALUE"""),"P069")</f>
        <v>P069</v>
      </c>
      <c r="B24" s="7" t="str">
        <f>IFERROR(__xludf.DUMMYFUNCTION("""COMPUTED_VALUE"""),"A.E., Gärtner, Alexander Elenga; D., Göhlich, Dietmar")</f>
        <v>A.E., Gärtner, Alexander Elenga; D., Göhlich, Dietmar</v>
      </c>
      <c r="C24" s="7" t="str">
        <f>IFERROR(__xludf.DUMMYFUNCTION("""COMPUTED_VALUE"""),"Automated requirement contradiction detection through formal logic and LLMs")</f>
        <v>Automated requirement contradiction detection through formal logic and LLMs</v>
      </c>
      <c r="D24" s="7">
        <f>IFERROR(__xludf.DUMMYFUNCTION("""COMPUTED_VALUE"""),2024.0)</f>
        <v>2024</v>
      </c>
      <c r="E24" s="7" t="str">
        <f>IFERROR(__xludf.DUMMYFUNCTION("""COMPUTED_VALUE"""),"Automated Software Engineering")</f>
        <v>Automated Software Engineering</v>
      </c>
      <c r="F24" s="7">
        <f>IFERROR(__xludf.DUMMYFUNCTION("""COMPUTED_VALUE"""),7.0)</f>
        <v>7</v>
      </c>
      <c r="G24" s="7" t="str">
        <f>IFERROR(__xludf.DUMMYFUNCTION("""COMPUTED_VALUE"""),"10.1007/s10515-024-00452-x")</f>
        <v>10.1007/s10515-024-00452-x</v>
      </c>
      <c r="H24" s="11" t="str">
        <f>IFERROR(__xludf.DUMMYFUNCTION("""COMPUTED_VALUE"""),"This paper introduces ALICE (Automated Logic for Identifying Contradictions in Engineering), a novel automated contradiction detection system tailored for formal requirements expressed in controlled natural language. By integrating formal logic with advan"&amp;"ced large language models (LLMs), ALICE represents a significant leap forward in identifying and classifying contradictions within requirements documents. Our methodology, grounded on an expanded taxonomy of contradictions, employs a decision tree model a"&amp;"ddressing seven critical questions to ascertain the presence and type of contradictions. A pivotal achievement of our research is demonstrated through a comparative study, where ALICE’s performance markedly surpasses that of an LLM-only approach by detect"&amp;"ing 60% of all contradictions. ALICE achieves a higher accuracy and recall rate, showcasing its efficacy in processing real-world, complex requirement datasets. Furthermore, the successful application of ALICE to real-world datasets validates its practica"&amp;"l applicability and scalability. This work not only advances the automated detection of contradictions in formal requirements but also sets a precedent for the application of AI in enhancing reasoning systems within product development. We advocate for AL"&amp;"ICE’s scalability and adaptability, presenting it as a cornerstone for future endeavors in model customization and dataset labeling, thereby contributing a substantial foundation to requirements engineering. © 2024 Elsevier B.V., All rights reserved.")</f>
        <v>This paper introduces ALICE (Automated Logic for Identifying Contradictions in Engineering), a novel automated contradiction detection system tailored for formal requirements expressed in controlled natural language. By integrating formal logic with advanced large language models (LLMs), ALICE represents a significant leap forward in identifying and classifying contradictions within requirements documents. Our methodology, grounded on an expanded taxonomy of contradictions, employs a decision tree model addressing seven critical questions to ascertain the presence and type of contradictions. A pivotal achievement of our research is demonstrated through a comparative study, where ALICE’s performance markedly surpasses that of an LLM-only approach by detecting 60% of all contradictions. ALICE achieves a higher accuracy and recall rate, showcasing its efficacy in processing real-world, complex requirement datasets. Furthermore, the successful application of ALICE to real-world datasets validates its practical applicability and scalability. This work not only advances the automated detection of contradictions in formal requirements but also sets a precedent for the application of AI in enhancing reasoning systems within product development. We advocate for ALICE’s scalability and adaptability, presenting it as a cornerstone for future endeavors in model customization and dataset labeling, thereby contributing a substantial foundation to requirements engineering. © 2024 Elsevier B.V., All rights reserved.</v>
      </c>
    </row>
    <row r="25">
      <c r="A25" s="7" t="str">
        <f>IFERROR(__xludf.DUMMYFUNCTION("""COMPUTED_VALUE"""),"P070")</f>
        <v>P070</v>
      </c>
      <c r="B25" s="7" t="str">
        <f>IFERROR(__xludf.DUMMYFUNCTION("""COMPUTED_VALUE"""),"Z., Zhao, Zheng; H., Jiang, Hongxiang; R., Zhao, Ran; B., He, Bing")</f>
        <v>Z., Zhao, Zheng; H., Jiang, Hongxiang; R., Zhao, Ran; B., He, Bing</v>
      </c>
      <c r="C25" s="7" t="str">
        <f>IFERROR(__xludf.DUMMYFUNCTION("""COMPUTED_VALUE"""),"Emergence of A Novel Domain Expert: A Generative AI-based Framework for Software Function Point Analysis")</f>
        <v>Emergence of A Novel Domain Expert: A Generative AI-based Framework for Software Function Point Analysis</v>
      </c>
      <c r="D25" s="7">
        <f>IFERROR(__xludf.DUMMYFUNCTION("""COMPUTED_VALUE"""),2024.0)</f>
        <v>2024</v>
      </c>
      <c r="E25" s="7"/>
      <c r="F25" s="7">
        <f>IFERROR(__xludf.DUMMYFUNCTION("""COMPUTED_VALUE"""),0.0)</f>
        <v>0</v>
      </c>
      <c r="G25" s="7" t="str">
        <f>IFERROR(__xludf.DUMMYFUNCTION("""COMPUTED_VALUE"""),"10.1145/3691620.3695293")</f>
        <v>10.1145/3691620.3695293</v>
      </c>
      <c r="H25" s="11" t="str">
        <f>IFERROR(__xludf.DUMMYFUNCTION("""COMPUTED_VALUE"""),"Estimating software functional size is a crucial initial step before development, impacting costs and timelines. This involves applying standard Function Point Analysis (FPA) to the Software Requirements Specification (SRS). However, manual analysis by Fu"&amp;"nction Point (FP) analysts during the splitting of FP entries from SRS remains inefficient and costly. To address this issue, for the first time, we propose an AI-based domain expert for FPA, named FPA-EX. It employs a large language model (LLM), intellig"&amp;"ently extracts software FP entries from SRS, providing automated support to enhance efficiency. Specifically, we construct a multi-domain FPA dataset through collecting and annotating 778 question-answer pairs related to various SRS. Based on this dataset"&amp;", we present a novel densely supervised fine-tuning (DSFT) on LLM, which performs entries-level optimization over the human augmented text, ensuring precise FPs outputs. Finally, we design a ConceptAct Promting (CAP) process for correct logical reasoning."&amp;" Experiments demonstrate the superior performance of FPA-EX, particularly higher than GPT3.5 by 0.491 on F1 scores. Furthermore, in practical application, FPA-EX significantly enhances the productivity of FP analysts, contributing to a shift towards more "&amp;"intelligent work patterns. © 2024 Elsevier B.V., All rights reserved.")</f>
        <v>Estimating software functional size is a crucial initial step before development, impacting costs and timelines. This involves applying standard Function Point Analysis (FPA) to the Software Requirements Specification (SRS). However, manual analysis by Function Point (FP) analysts during the splitting of FP entries from SRS remains inefficient and costly. To address this issue, for the first time, we propose an AI-based domain expert for FPA, named FPA-EX. It employs a large language model (LLM), intelligently extracts software FP entries from SRS, providing automated support to enhance efficiency. Specifically, we construct a multi-domain FPA dataset through collecting and annotating 778 question-answer pairs related to various SRS. Based on this dataset, we present a novel densely supervised fine-tuning (DSFT) on LLM, which performs entries-level optimization over the human augmented text, ensuring precise FPs outputs. Finally, we design a ConceptAct Promting (CAP) process for correct logical reasoning. Experiments demonstrate the superior performance of FPA-EX, particularly higher than GPT3.5 by 0.491 on F1 scores. Furthermore, in practical application, FPA-EX significantly enhances the productivity of FP analysts, contributing to a shift towards more intelligent work patterns. © 2024 Elsevier B.V., All rights reserved.</v>
      </c>
    </row>
    <row r="26">
      <c r="A26" s="7" t="str">
        <f>IFERROR(__xludf.DUMMYFUNCTION("""COMPUTED_VALUE"""),"P074")</f>
        <v>P074</v>
      </c>
      <c r="B26" s="7" t="str">
        <f>IFERROR(__xludf.DUMMYFUNCTION("""COMPUTED_VALUE"""),"J., Acharya, Jagrit; G., Ginde, Gouri")</f>
        <v>J., Acharya, Jagrit; G., Ginde, Gouri</v>
      </c>
      <c r="C26" s="7" t="str">
        <f>IFERROR(__xludf.DUMMYFUNCTION("""COMPUTED_VALUE"""),"Graph Neural Network vs. Large Language Model: A Comparative Analysis for Bug Report Priority and Severity Prediction")</f>
        <v>Graph Neural Network vs. Large Language Model: A Comparative Analysis for Bug Report Priority and Severity Prediction</v>
      </c>
      <c r="D26" s="7">
        <f>IFERROR(__xludf.DUMMYFUNCTION("""COMPUTED_VALUE"""),2024.0)</f>
        <v>2024</v>
      </c>
      <c r="E26" s="7"/>
      <c r="F26" s="7">
        <f>IFERROR(__xludf.DUMMYFUNCTION("""COMPUTED_VALUE"""),0.0)</f>
        <v>0</v>
      </c>
      <c r="G26" s="7" t="str">
        <f>IFERROR(__xludf.DUMMYFUNCTION("""COMPUTED_VALUE"""),"10.1145/3663533.3664042")</f>
        <v>10.1145/3663533.3664042</v>
      </c>
      <c r="H26" s="11" t="str">
        <f>IFERROR(__xludf.DUMMYFUNCTION("""COMPUTED_VALUE"""),"A vast number of incoming bug reports demand effective methods to identify priority and severity for bug triaging. With increased technological advancement, machine learning and deep learning have been extensively examined to address this problem. Althoug"&amp;"h Large Language Models (LLMs) such as Fine-tuned BERT (early generation LLM) have proven to capture context in the underlying textual data, severity and priority prediction demand additional features for understanding the relationships with other bug rep"&amp;"orts. This work utilizes the graph-based approach to model the bug reports and their other attributes, such as component, product and bug type information. It utilizes the relational intelligence of Graph Neural Network (GNN) to address the prioritization"&amp;" and severity assessment of bug reports in the Bugzilla bug tracking system. Initial tests on the Mozilla project dataset indicate that a project-wise predictive approach using GNNs yields higher accuracy in determining the priority and severity of bug re"&amp;"ports compared to LLMs across multiple Mozilla projects, contributing to a notable advancement in the automation of bug severity and priority prediction tasks. Specifically, GNNs demonstrated a remarkable improvement over LLMs, increasing the priority pre"&amp;"diction accuracy by 37% &amp; 30% and severity prediction accuracy by 43% &amp; 30% for Core and Firefox projects, respectively. Overall, GNN outperformed the Fine-tuned BERT (LLM) in predicting priority and severity for all the Mozilla projects. © 2024 Elsevier "&amp;"B.V., All rights reserved.")</f>
        <v>A vast number of incoming bug reports demand effective methods to identify priority and severity for bug triaging. With increased technological advancement, machine learning and deep learning have been extensively examined to address this problem. Although Large Language Models (LLMs) such as Fine-tuned BERT (early generation LLM) have proven to capture context in the underlying textual data, severity and priority prediction demand additional features for understanding the relationships with other bug reports. This work utilizes the graph-based approach to model the bug reports and their other attributes, such as component, product and bug type information. It utilizes the relational intelligence of Graph Neural Network (GNN) to address the prioritization and severity assessment of bug reports in the Bugzilla bug tracking system. Initial tests on the Mozilla project dataset indicate that a project-wise predictive approach using GNNs yields higher accuracy in determining the priority and severity of bug reports compared to LLMs across multiple Mozilla projects, contributing to a notable advancement in the automation of bug severity and priority prediction tasks. Specifically, GNNs demonstrated a remarkable improvement over LLMs, increasing the priority prediction accuracy by 37% &amp; 30% and severity prediction accuracy by 43% &amp; 30% for Core and Firefox projects, respectively. Overall, GNN outperformed the Fine-tuned BERT (LLM) in predicting priority and severity for all the Mozilla projects. © 2024 Elsevier B.V., All rights reserved.</v>
      </c>
    </row>
    <row r="27">
      <c r="A27" s="7" t="str">
        <f>IFERROR(__xludf.DUMMYFUNCTION("""COMPUTED_VALUE"""),"P075")</f>
        <v>P075</v>
      </c>
      <c r="B27" s="7" t="str">
        <f>IFERROR(__xludf.DUMMYFUNCTION("""COMPUTED_VALUE"""),"M.I., Azeem, Muhammad Ilyas; S., Abualhaija, Sallam")</f>
        <v>M.I., Azeem, Muhammad Ilyas; S., Abualhaija, Sallam</v>
      </c>
      <c r="C27" s="7" t="str">
        <f>IFERROR(__xludf.DUMMYFUNCTION("""COMPUTED_VALUE"""),"A Multi-solution Study on GDPR AI-enabled Completeness Checking of DPAs")</f>
        <v>A Multi-solution Study on GDPR AI-enabled Completeness Checking of DPAs</v>
      </c>
      <c r="D27" s="7">
        <f>IFERROR(__xludf.DUMMYFUNCTION("""COMPUTED_VALUE"""),2024.0)</f>
        <v>2024</v>
      </c>
      <c r="E27" s="7" t="str">
        <f>IFERROR(__xludf.DUMMYFUNCTION("""COMPUTED_VALUE"""),"Empirical Software Engineering")</f>
        <v>Empirical Software Engineering</v>
      </c>
      <c r="F27" s="7">
        <f>IFERROR(__xludf.DUMMYFUNCTION("""COMPUTED_VALUE"""),2.0)</f>
        <v>2</v>
      </c>
      <c r="G27" s="7" t="str">
        <f>IFERROR(__xludf.DUMMYFUNCTION("""COMPUTED_VALUE"""),"10.1007/s10664-024-10491-3")</f>
        <v>10.1007/s10664-024-10491-3</v>
      </c>
      <c r="H27" s="11" t="str">
        <f>IFERROR(__xludf.DUMMYFUNCTION("""COMPUTED_VALUE"""),"Specifying legal requirements for software systems to ensure their compliance with the applicable regulations is a major concern of requirements engineering. Personal data which is collected by an organization is often shared with other organizations to p"&amp;"erform certain processing activities. In such cases, the General Data Protection Regulation (GDPR) requires issuing a data processing agreement (DPA) which regulates the processing and further ensures that personal data remains protected. Violating GDPR c"&amp;"an lead to huge fines reaching to billions of Euros. Software systems involving personal data processing must adhere to the legal obligations stipulated both at a general level in GDPR as well as the obligations outlined in DPAs highlighting specific busi"&amp;"ness. In other words, a DPA is yet another source from which requirements engineers can elicit legal requirements. However, the DPA must be complete according to GDPR to ensure that the elicited requirements cover the complete set of obligations. Therefor"&amp;"e, checking the completeness of DPAs is a prerequisite step towards developing a compliant system. Analyzing DPAs with respect to GDPR entirely manually is time consuming and requires adequate legal expertise. In this paper, we propose an automation strat"&amp;"egy that addresses the completeness checking of DPAs against GDPR provisions as a text classification problem. Specifically, we pursue ten alternative solutions which are enabled by different technologies, namely traditional machine learning, deep learnin"&amp;"g, language modeling, and few-shot learning. The goal of our work is to empirically examine how these different technologies fare in the legal domain. We computed F&lt;inf&gt;2&lt;/inf&gt; score on a set of 30 real DPAs. Our evaluation shows that best-performing solu"&amp;"tions yield F&lt;inf&gt;2&lt;/inf&gt; score of 86.7% and 89.7% are based on pre-trained BERT and RoBERTa language models. Our analysis further shows that other alternative solutions based on deep learning (e.g., BiLSTM) and few-shot learning (e.g., SetFit) can achiev"&amp;"e comparable accuracy, yet are more efficient to develop. © 2024 Elsevier B.V., All rights reserved.")</f>
        <v>Specifying legal requirements for software systems to ensure their compliance with the applicable regulations is a major concern of requirements engineering. Personal data which is collected by an organization is often shared with other organizations to perform certain processing activities. In such cases, the General Data Protection Regulation (GDPR) requires issuing a data processing agreement (DPA) which regulates the processing and further ensures that personal data remains protected. Violating GDPR can lead to huge fines reaching to billions of Euros. Software systems involving personal data processing must adhere to the legal obligations stipulated both at a general level in GDPR as well as the obligations outlined in DPAs highlighting specific business. In other words, a DPA is yet another source from which requirements engineers can elicit legal requirements. However, the DPA must be complete according to GDPR to ensure that the elicited requirements cover the complete set of obligations. Therefore, checking the completeness of DPAs is a prerequisite step towards developing a compliant system. Analyzing DPAs with respect to GDPR entirely manually is time consuming and requires adequate legal expertise. In this paper, we propose an automation strategy that addresses the completeness checking of DPAs against GDPR provisions as a text classification problem. Specifically, we pursue ten alternative solutions which are enabled by different technologies, namely traditional machine learning, deep learning, language modeling, and few-shot learning. The goal of our work is to empirically examine how these different technologies fare in the legal domain. We computed F&lt;inf&gt;2&lt;/inf&gt; score on a set of 30 real DPAs. Our evaluation shows that best-performing solutions yield F&lt;inf&gt;2&lt;/inf&gt; score of 86.7% and 89.7% are based on pre-trained BERT and RoBERTa language models. Our analysis further shows that other alternative solutions based on deep learning (e.g., BiLSTM) and few-shot learning (e.g., SetFit) can achieve comparable accuracy, yet are more efficient to develop. © 2024 Elsevier B.V., All rights reserved.</v>
      </c>
    </row>
    <row r="28">
      <c r="A28" s="7" t="str">
        <f>IFERROR(__xludf.DUMMYFUNCTION("""COMPUTED_VALUE"""),"P078")</f>
        <v>P078</v>
      </c>
      <c r="B28" s="7" t="str">
        <f>IFERROR(__xludf.DUMMYFUNCTION("""COMPUTED_VALUE"""),"G., Rejithkumar, Gokul; P.R., Anish, Preethu Rose; J.S., Shukla, Jyoti S.; S.S., Ghaisas, Smita S.")</f>
        <v>G., Rejithkumar, Gokul; P.R., Anish, Preethu Rose; J.S., Shukla, Jyoti S.; S.S., Ghaisas, Smita S.</v>
      </c>
      <c r="C28" s="7" t="str">
        <f>IFERROR(__xludf.DUMMYFUNCTION("""COMPUTED_VALUE"""),"Probing with Precision: Probing Question Generation for Architectural Information Elicitation")</f>
        <v>Probing with Precision: Probing Question Generation for Architectural Information Elicitation</v>
      </c>
      <c r="D28" s="7">
        <f>IFERROR(__xludf.DUMMYFUNCTION("""COMPUTED_VALUE"""),2024.0)</f>
        <v>2024</v>
      </c>
      <c r="E28" s="7"/>
      <c r="F28" s="7">
        <f>IFERROR(__xludf.DUMMYFUNCTION("""COMPUTED_VALUE"""),0.0)</f>
        <v>0</v>
      </c>
      <c r="G28" s="7" t="str">
        <f>IFERROR(__xludf.DUMMYFUNCTION("""COMPUTED_VALUE"""),"10.1145/3643666.3648577")</f>
        <v>10.1145/3643666.3648577</v>
      </c>
      <c r="H28" s="11" t="str">
        <f>IFERROR(__xludf.DUMMYFUNCTION("""COMPUTED_VALUE"""),"Software Requirements Specifications (SRS) often lack the necessary level of specificity required by software architects to make well-informed architectural decisions. This deficiency compels software architects to probe business analysts to collect more "&amp;"details pertinent to architectural requirements from the clients. In our previous work, we introduced Probing Question-flows (PQ-flows) that can assist business analysts to probe stakeholders and gather architecturally significant information for the crea"&amp;"tion of a more comprehensive SRS. Key limitations of our previous work were the manually created templatized PQ-flows and the mapping of PQ-flows to the software requirements based on standard Vector Space Model. In this study, we propose a Retrieval Augm"&amp;"ented Generation (RAG) prompting framework to address these limitations. We conducted experiments using ChatGPT and Mistral-7B models. We present our findings utilizing human and automated evaluation metrics on a subset of the publicly available PUblic RE"&amp;"quirements (PURE) dataset. © 2024 Elsevier B.V., All rights reserved.")</f>
        <v>Software Requirements Specifications (SRS) often lack the necessary level of specificity required by software architects to make well-informed architectural decisions. This deficiency compels software architects to probe business analysts to collect more details pertinent to architectural requirements from the clients. In our previous work, we introduced Probing Question-flows (PQ-flows) that can assist business analysts to probe stakeholders and gather architecturally significant information for the creation of a more comprehensive SRS. Key limitations of our previous work were the manually created templatized PQ-flows and the mapping of PQ-flows to the software requirements based on standard Vector Space Model. In this study, we propose a Retrieval Augmented Generation (RAG) prompting framework to address these limitations. We conducted experiments using ChatGPT and Mistral-7B models. We present our findings utilizing human and automated evaluation metrics on a subset of the publicly available PUblic REquirements (PURE) dataset. © 2024 Elsevier B.V., All rights reserved.</v>
      </c>
    </row>
    <row r="29">
      <c r="A29" s="7" t="str">
        <f>IFERROR(__xludf.DUMMYFUNCTION("""COMPUTED_VALUE"""),"P080")</f>
        <v>P080</v>
      </c>
      <c r="B29" s="7" t="str">
        <f>IFERROR(__xludf.DUMMYFUNCTION("""COMPUTED_VALUE"""),"D., Luitel, Dipeeka; S., Hassani, Shabnam; M., Sabetzadeh, Mehrdad")</f>
        <v>D., Luitel, Dipeeka; S., Hassani, Shabnam; M., Sabetzadeh, Mehrdad</v>
      </c>
      <c r="C29" s="7" t="str">
        <f>IFERROR(__xludf.DUMMYFUNCTION("""COMPUTED_VALUE"""),"Improving requirements completeness: automated assistance through large language models")</f>
        <v>Improving requirements completeness: automated assistance through large language models</v>
      </c>
      <c r="D29" s="7">
        <f>IFERROR(__xludf.DUMMYFUNCTION("""COMPUTED_VALUE"""),2024.0)</f>
        <v>2024</v>
      </c>
      <c r="E29" s="7" t="str">
        <f>IFERROR(__xludf.DUMMYFUNCTION("""COMPUTED_VALUE"""),"Requirements Engineering")</f>
        <v>Requirements Engineering</v>
      </c>
      <c r="F29" s="7">
        <f>IFERROR(__xludf.DUMMYFUNCTION("""COMPUTED_VALUE"""),16.0)</f>
        <v>16</v>
      </c>
      <c r="G29" s="7" t="str">
        <f>IFERROR(__xludf.DUMMYFUNCTION("""COMPUTED_VALUE"""),"10.1007/s00766-024-00416-3")</f>
        <v>10.1007/s00766-024-00416-3</v>
      </c>
      <c r="H29" s="11" t="str">
        <f>IFERROR(__xludf.DUMMYFUNCTION("""COMPUTED_VALUE"""),"Natural language (NL) is arguably the most prevalent medium for expressing systems and software requirements. Detecting incompleteness in NL requirements is a major challenge. One approach to identify incompleteness is to compare requirements with externa"&amp;"l sources. Given the rise of large language models (LLMs), an interesting question arises: Are LLMs useful external sources of knowledge for detecting potential incompleteness in NL requirements? This article explores this question by utilizing BERT. Spec"&amp;"ifically, we employ BERT’s masked language model to generate contextualized predictions for filling masked slots in requirements. To simulate incompleteness, we withhold content from the requirements and assess BERT’s ability to predict terminology that i"&amp;"s present in the withheld content but absent in the disclosed content. BERT can produce multiple predictions per mask. Our first contribution is determining the optimal number of predictions per mask, striking a balance between effectively identifying omi"&amp;"ssions in requirements and mitigating noise present in the predictions. Our second contribution involves designing a machine learning-based filter to post-process BERT’s predictions and further reduce noise. We conduct an empirical evaluation using 40 req"&amp;"uirements specifications from the PURE dataset. Our findings indicate that: (1) BERT’s predictions effectively highlight terminology that is missing from requirements, (2) BERT outperforms simpler baselines in identifying relevant yet missing terminology,"&amp;" and (3) our filter reduces noise in the predictions, enhancing BERT’s effectiveness for completeness checking of requirements. © 2024 Elsevier B.V., All rights reserved.")</f>
        <v>Natural language (NL) is arguably the most prevalent medium for expressing systems and software requirements. Detecting incompleteness in NL requirements is a major challenge. One approach to identify incompleteness is to compare requirements with external sources. Given the rise of large language models (LLMs), an interesting question arises: Are LLMs useful external sources of knowledge for detecting potential incompleteness in NL requirements? This article explores this question by utilizing BERT. Specifically, we employ BERT’s masked language model to generate contextualized predictions for filling masked slots in requirements. To simulate incompleteness, we withhold content from the requirements and assess BERT’s ability to predict terminology that is present in the withheld content but absent in the disclosed content. BERT can produce multiple predictions per mask. Our first contribution is determining the optimal number of predictions per mask, striking a balance between effectively identifying omissions in requirements and mitigating noise present in the predictions. Our second contribution involves designing a machine learning-based filter to post-process BERT’s predictions and further reduce noise. We conduct an empirical evaluation using 40 requirements specifications from the PURE dataset. Our findings indicate that: (1) BERT’s predictions effectively highlight terminology that is missing from requirements, (2) BERT outperforms simpler baselines in identifying relevant yet missing terminology, and (3) our filter reduces noise in the predictions, enhancing BERT’s effectiveness for completeness checking of requirements. © 2024 Elsevier B.V., All rights reserved.</v>
      </c>
    </row>
    <row r="30">
      <c r="A30" s="7" t="str">
        <f>IFERROR(__xludf.DUMMYFUNCTION("""COMPUTED_VALUE"""),"P083")</f>
        <v>P083</v>
      </c>
      <c r="B30" s="7" t="str">
        <f>IFERROR(__xludf.DUMMYFUNCTION("""COMPUTED_VALUE"""),"S., Yıldırım, Savaş; G., Malik, Garima; M., Cevik, Mucahit; A., Bener, Ayşe")</f>
        <v>S., Yıldırım, Savaş; G., Malik, Garima; M., Cevik, Mucahit; A., Bener, Ayşe</v>
      </c>
      <c r="C30" s="7" t="str">
        <f>IFERROR(__xludf.DUMMYFUNCTION("""COMPUTED_VALUE"""),"Anaphora Resolution in Software Requirements Engineering: A Comparison of Generative NLP Pipelines and Encoder-Based Models")</f>
        <v>Anaphora Resolution in Software Requirements Engineering: A Comparison of Generative NLP Pipelines and Encoder-Based Models</v>
      </c>
      <c r="D30" s="7">
        <f>IFERROR(__xludf.DUMMYFUNCTION("""COMPUTED_VALUE"""),2024.0)</f>
        <v>2024</v>
      </c>
      <c r="E30" s="7"/>
      <c r="F30" s="7">
        <f>IFERROR(__xludf.DUMMYFUNCTION("""COMPUTED_VALUE"""),0.0)</f>
        <v>0</v>
      </c>
      <c r="G30" s="7" t="str">
        <f>IFERROR(__xludf.DUMMYFUNCTION("""COMPUTED_VALUE"""),"10.1109/CASCON62161.2024.10837905")</f>
        <v>10.1109/CASCON62161.2024.10837905</v>
      </c>
      <c r="H30" s="11" t="str">
        <f>IFERROR(__xludf.DUMMYFUNCTION("""COMPUTED_VALUE"""),"In the field of requirements engineering (RE), anaphoric ambiguity can negatively impact the quality of requirements and could even threaten the success of a project. If different stakeholders like testers or customers interpret software requirements diff"&amp;"erently, the system might fail to pass the customer validation stage. On the other hand, a robust anaphora resolution model clarifies the writing process of requirements by accurately indicating the pronoun references. In this study, we exploited the powe"&amp;"r of generative NLP pipelines and compared their performance with the extractive Question Answering (or sequence labeling) technique. We conducted extensive numerical experiments including text-to-text pipelines and compared them with encoder-based models"&amp;" on two public requirements datasets. Our experiments revealed that a sufficiently large T5 model can yield better results than encoder-based models. We've utilized methods such as Lora to effectively address the complexity of training large language mode"&amp;"ls. Our study indicated that the generative approach outperforms classification-based models for anaphora resolution tasks in Software Requirement texts. © 2025 Elsevier B.V., All rights reserved.")</f>
        <v>In the field of requirements engineering (RE), anaphoric ambiguity can negatively impact the quality of requirements and could even threaten the success of a project. If different stakeholders like testers or customers interpret software requirements differently, the system might fail to pass the customer validation stage. On the other hand, a robust anaphora resolution model clarifies the writing process of requirements by accurately indicating the pronoun references. In this study, we exploited the power of generative NLP pipelines and compared their performance with the extractive Question Answering (or sequence labeling) technique. We conducted extensive numerical experiments including text-to-text pipelines and compared them with encoder-based models on two public requirements datasets. Our experiments revealed that a sufficiently large T5 model can yield better results than encoder-based models. We've utilized methods such as Lora to effectively address the complexity of training large language models. Our study indicated that the generative approach outperforms classification-based models for anaphora resolution tasks in Software Requirement texts. © 2025 Elsevier B.V., All rights reserved.</v>
      </c>
    </row>
    <row r="31">
      <c r="A31" s="7" t="str">
        <f>IFERROR(__xludf.DUMMYFUNCTION("""COMPUTED_VALUE"""),"P089")</f>
        <v>P089</v>
      </c>
      <c r="B31" s="7" t="str">
        <f>IFERROR(__xludf.DUMMYFUNCTION("""COMPUTED_VALUE"""),"D., Guidotti, Dario; L., Pandolfo, Laura; T., Fanni, Tiziana; M.K., Zedda, Maria Katiuscia; L., Pulina, Luca")</f>
        <v>D., Guidotti, Dario; L., Pandolfo, Laura; T., Fanni, Tiziana; M.K., Zedda, Maria Katiuscia; L., Pulina, Luca</v>
      </c>
      <c r="C31" s="7" t="str">
        <f>IFERROR(__xludf.DUMMYFUNCTION("""COMPUTED_VALUE"""),"Translating Requirements in Property Specification Patterns using LLMs")</f>
        <v>Translating Requirements in Property Specification Patterns using LLMs</v>
      </c>
      <c r="D31" s="7">
        <f>IFERROR(__xludf.DUMMYFUNCTION("""COMPUTED_VALUE"""),2024.0)</f>
        <v>2024</v>
      </c>
      <c r="E31" s="7" t="str">
        <f>IFERROR(__xludf.DUMMYFUNCTION("""COMPUTED_VALUE"""),"CEUR Workshop Proceedings")</f>
        <v>CEUR Workshop Proceedings</v>
      </c>
      <c r="F31" s="7">
        <f>IFERROR(__xludf.DUMMYFUNCTION("""COMPUTED_VALUE"""),1.0)</f>
        <v>1</v>
      </c>
      <c r="G31" s="7"/>
      <c r="H31" s="11" t="str">
        <f>IFERROR(__xludf.DUMMYFUNCTION("""COMPUTED_VALUE"""),"This paper introduces ReqH, an innovative tool designed to streamline the translation of natural language requirements into Property Specification Patterns. The tool leverages the capabilities of Large Language Models, which are renowned for their ability"&amp;" to comprehend and generate human-like text. ReqH aims to address the challenges of translating informal requirements into formal specifications, a process that is crucial in industrial contexts, particularly within safety and security-critical domains wh"&amp;"ich demand rigorous formalisation to ensure the reliability and security of systems. We present some preliminary results from evaluating our methodology on a dataset of semi-automatically generated automotive requirements. The findings indicate that Large"&amp;" Language Models, when applied to this translation process, show significant potential for improving the accuracy and efficiency of requirement specification. © 2025 Elsevier B.V., All rights reserved.")</f>
        <v>This paper introduces ReqH, an innovative tool designed to streamline the translation of natural language requirements into Property Specification Patterns. The tool leverages the capabilities of Large Language Models, which are renowned for their ability to comprehend and generate human-like text. ReqH aims to address the challenges of translating informal requirements into formal specifications, a process that is crucial in industrial contexts, particularly within safety and security-critical domains which demand rigorous formalisation to ensure the reliability and security of systems. We present some preliminary results from evaluating our methodology on a dataset of semi-automatically generated automotive requirements. The findings indicate that Large Language Models, when applied to this translation process, show significant potential for improving the accuracy and efficiency of requirement specification. © 2025 Elsevier B.V., All rights reserved.</v>
      </c>
    </row>
    <row r="32">
      <c r="A32" s="7" t="str">
        <f>IFERROR(__xludf.DUMMYFUNCTION("""COMPUTED_VALUE"""),"P093")</f>
        <v>P093</v>
      </c>
      <c r="B32" s="7" t="str">
        <f>IFERROR(__xludf.DUMMYFUNCTION("""COMPUTED_VALUE"""),"Z., Wang, Zhipeng; C., Feng, Changxi; L., Liu, Longfei; G., Jiao, Guotao; P., Ye, Peng")</f>
        <v>Z., Wang, Zhipeng; C., Feng, Changxi; L., Liu, Longfei; G., Jiao, Guotao; P., Ye, Peng</v>
      </c>
      <c r="C32" s="7" t="str">
        <f>IFERROR(__xludf.DUMMYFUNCTION("""COMPUTED_VALUE"""),"The Application of LLMs in the Analysis and Modeling of Software Requirements")</f>
        <v>The Application of LLMs in the Analysis and Modeling of Software Requirements</v>
      </c>
      <c r="D32" s="7">
        <f>IFERROR(__xludf.DUMMYFUNCTION("""COMPUTED_VALUE"""),2024.0)</f>
        <v>2024</v>
      </c>
      <c r="E32" s="7"/>
      <c r="F32" s="7">
        <f>IFERROR(__xludf.DUMMYFUNCTION("""COMPUTED_VALUE"""),0.0)</f>
        <v>0</v>
      </c>
      <c r="G32" s="7" t="str">
        <f>IFERROR(__xludf.DUMMYFUNCTION("""COMPUTED_VALUE"""),"10.1109/QRS-C63300.2024.00151")</f>
        <v>10.1109/QRS-C63300.2024.00151</v>
      </c>
      <c r="H32" s="11" t="str">
        <f>IFERROR(__xludf.DUMMYFUNCTION("""COMPUTED_VALUE"""),"In modern software engineering, requirements analysis and modeling are key steps in requirements engineering, influencing the subsequent system design and implementation. Traditional requirements analysis and modeling methods usually involve multiple stak"&amp;"eholders such as requirements providers and analysts working together collaboratively and iteratively, requiring a significant amount of manpower. It is of great significance to reduce the burden on requirements providers and analysts and improve the effi"&amp;"ciency of analysis and modeling. In existing work, some merely utilize knowledge repositories to provide more knowledge in support of analysis or modeling, while others employ natural language processing (NLP) techniques to automate the analysis or modeli"&amp;"ng process. However, neither has relieved the burden on requirements providers and analysts. The emergence of large language models(LLMs) has brought new possibilities to requirements analysis and modeling. LLMs can combine knowledge base processing and u"&amp;"nderstanding of large amounts of natural language data, providing a new automated requirement analysis method. This paper proposes an automated requirements analysis and modeling method for Support Vector Machine(SVM) classifier and LLMs - SVM-LLMs. The m"&amp;"ethod is deployed based on the intelligent requirement service platform - 'Wisdom Requirement Communication', which combines SVM and LLMs to effectively improve the accuracy of requirements analysis and significantly reduce the time in the software develo"&amp;"pment process. © 2024 Elsevier B.V., All rights reserved.")</f>
        <v>In modern software engineering, requirements analysis and modeling are key steps in requirements engineering, influencing the subsequent system design and implementation. Traditional requirements analysis and modeling methods usually involve multiple stakeholders such as requirements providers and analysts working together collaboratively and iteratively, requiring a significant amount of manpower. It is of great significance to reduce the burden on requirements providers and analysts and improve the efficiency of analysis and modeling. In existing work, some merely utilize knowledge repositories to provide more knowledge in support of analysis or modeling, while others employ natural language processing (NLP) techniques to automate the analysis or modeling process. However, neither has relieved the burden on requirements providers and analysts. The emergence of large language models(LLMs) has brought new possibilities to requirements analysis and modeling. LLMs can combine knowledge base processing and understanding of large amounts of natural language data, providing a new automated requirement analysis method. This paper proposes an automated requirements analysis and modeling method for Support Vector Machine(SVM) classifier and LLMs - SVM-LLMs. The method is deployed based on the intelligent requirement service platform - 'Wisdom Requirement Communication', which combines SVM and LLMs to effectively improve the accuracy of requirements analysis and significantly reduce the time in the software development process. © 2024 Elsevier B.V., All rights reserved.</v>
      </c>
    </row>
    <row r="33">
      <c r="A33" s="7" t="str">
        <f>IFERROR(__xludf.DUMMYFUNCTION("""COMPUTED_VALUE"""),"P097")</f>
        <v>P097</v>
      </c>
      <c r="B33" s="7" t="str">
        <f>IFERROR(__xludf.DUMMYFUNCTION("""COMPUTED_VALUE"""),"Y., Xu, Yilongfei; J., Feng, Jincao; W., Miao, Weikai")</f>
        <v>Y., Xu, Yilongfei; J., Feng, Jincao; W., Miao, Weikai</v>
      </c>
      <c r="C33" s="7" t="str">
        <f>IFERROR(__xludf.DUMMYFUNCTION("""COMPUTED_VALUE"""),"Learning from Failures: Translation of Natural Language Requirements into Linear Temporal Logic with Large Language Models")</f>
        <v>Learning from Failures: Translation of Natural Language Requirements into Linear Temporal Logic with Large Language Models</v>
      </c>
      <c r="D33" s="7">
        <f>IFERROR(__xludf.DUMMYFUNCTION("""COMPUTED_VALUE"""),2024.0)</f>
        <v>2024</v>
      </c>
      <c r="E33" s="7" t="str">
        <f>IFERROR(__xludf.DUMMYFUNCTION("""COMPUTED_VALUE"""),"IEEE International Conference on Software Quality, Reliability and Security, QRS")</f>
        <v>IEEE International Conference on Software Quality, Reliability and Security, QRS</v>
      </c>
      <c r="F33" s="7">
        <f>IFERROR(__xludf.DUMMYFUNCTION("""COMPUTED_VALUE"""),0.0)</f>
        <v>0</v>
      </c>
      <c r="G33" s="7" t="str">
        <f>IFERROR(__xludf.DUMMYFUNCTION("""COMPUTED_VALUE"""),"10.1109/QRS62785.2024.00029")</f>
        <v>10.1109/QRS62785.2024.00029</v>
      </c>
      <c r="H33" s="11" t="str">
        <f>IFERROR(__xludf.DUMMYFUNCTION("""COMPUTED_VALUE"""),"Formalization of intended requirements is indispensable when using formal methods in software development. However, translating Natural Language (NL) requirements into formal specifications, such as Linear Temporal Logic (LTL), is error-prone. Although La"&amp;"rge Language Models (LLMs) offer the potential for automatically translating unstructured NL requirements to LTL formulas, general-purpose LLMs face two major problems: First, low accuracy in translation. Second, high cost of model training and tuning. To"&amp;" tackle these challenges, we propose a new approach that combines dynamic prompt generation with human-computer interaction to leverage LLM for an accurate and efficient translation of unstructured NL requirements to LTL formulas. Our approach consists of"&amp;" two techniques: 1) Dynamic Prompt Generation, which automatically generates the most appropriate prompts for translating the inquired NL requirements. 2) Interactive Prompt Evolution, which helps LLMs to learn from previous translation errors, i.e., erro"&amp;"neous formalizations are amended by users and added as new prompt fragments. Our approach achieves remarkable performance in publicly available datasets from two distinct domains, comprising 36 and 255,000 NL-LTL pairs, respectively. Without human interac"&amp;"tion, our method achieves up to 94.4% accuracy. When our approach is extended to another domain, the accuracy improves from an initial 27% to 78% under interactive prompt evolution. © 2024 Elsevier B.V., All rights reserved.")</f>
        <v>Formalization of intended requirements is indispensable when using formal methods in software development. However, translating Natural Language (NL) requirements into formal specifications, such as Linear Temporal Logic (LTL), is error-prone. Although Large Language Models (LLMs) offer the potential for automatically translating unstructured NL requirements to LTL formulas, general-purpose LLMs face two major problems: First, low accuracy in translation. Second, high cost of model training and tuning. To tackle these challenges, we propose a new approach that combines dynamic prompt generation with human-computer interaction to leverage LLM for an accurate and efficient translation of unstructured NL requirements to LTL formulas. Our approach consists of two techniques: 1) Dynamic Prompt Generation, which automatically generates the most appropriate prompts for translating the inquired NL requirements. 2) Interactive Prompt Evolution, which helps LLMs to learn from previous translation errors, i.e., erroneous formalizations are amended by users and added as new prompt fragments. Our approach achieves remarkable performance in publicly available datasets from two distinct domains, comprising 36 and 255,000 NL-LTL pairs, respectively. Without human interaction, our method achieves up to 94.4% accuracy. When our approach is extended to another domain, the accuracy improves from an initial 27% to 78% under interactive prompt evolution. © 2024 Elsevier B.V., All rights reserved.</v>
      </c>
    </row>
    <row r="34">
      <c r="A34" s="7" t="str">
        <f>IFERROR(__xludf.DUMMYFUNCTION("""COMPUTED_VALUE"""),"P098")</f>
        <v>P098</v>
      </c>
      <c r="B34" s="7" t="str">
        <f>IFERROR(__xludf.DUMMYFUNCTION("""COMPUTED_VALUE"""),"A., Perko, Alexander; F., Wotawa, Franz")</f>
        <v>A., Perko, Alexander; F., Wotawa, Franz</v>
      </c>
      <c r="C34" s="7" t="str">
        <f>IFERROR(__xludf.DUMMYFUNCTION("""COMPUTED_VALUE"""),"Evaluating OpenAI Large Language Models for Generating Logical Abstractions of Technical Requirements Documents")</f>
        <v>Evaluating OpenAI Large Language Models for Generating Logical Abstractions of Technical Requirements Documents</v>
      </c>
      <c r="D34" s="7">
        <f>IFERROR(__xludf.DUMMYFUNCTION("""COMPUTED_VALUE"""),2024.0)</f>
        <v>2024</v>
      </c>
      <c r="E34" s="7" t="str">
        <f>IFERROR(__xludf.DUMMYFUNCTION("""COMPUTED_VALUE"""),"IEEE International Conference on Software Quality, Reliability and Security, QRS")</f>
        <v>IEEE International Conference on Software Quality, Reliability and Security, QRS</v>
      </c>
      <c r="F34" s="7">
        <f>IFERROR(__xludf.DUMMYFUNCTION("""COMPUTED_VALUE"""),0.0)</f>
        <v>0</v>
      </c>
      <c r="G34" s="7" t="str">
        <f>IFERROR(__xludf.DUMMYFUNCTION("""COMPUTED_VALUE"""),"10.1109/QRS62785.2024.00032")</f>
        <v>10.1109/QRS62785.2024.00032</v>
      </c>
      <c r="H34" s="11" t="str">
        <f>IFERROR(__xludf.DUMMYFUNCTION("""COMPUTED_VALUE"""),"Since the advent of Large Language Models (LLM[s]) a few years ago, they have not only reached the mainstream but have become a commodity. Their application areas steadily expand because of sophisticated model architectures and enormous training corpora. "&amp;"However, accessible chatbot user interfaces and human-like responses may cause a tendency to overestimate their abilities. This study contributes to demonstrating the strengths and weaknesses of LLMs. In this work, we bridge methods from sub-symbolic and "&amp;"symbolic AI. In particular, we evaluate the capabilities of LLMs to convert textual requirements documents into their logical representation, enabling analysis and reasoning. This task demonstrates a use case close to industry, as requirements analysis is"&amp;" key in requirements and system engineering. Our experiments evaluate the popular model family used in OpenAI's ChatGPT, GPT-3.5, and GPT-4. The underlying goal of testing for the correct abstraction of meaning is not trivial, as the relationship between "&amp;"input and output semantics is not directly measurable. Thus, it is necessary to approximate translation correctness through quantifiable criteria. Most notably, we defined consistency-based metrics for the plausibility and stability of translations. Our e"&amp;"xperiments give insights into syntactical validity, semantic plausibility, stability of translations, and parameter configurations for LLM translations. We use real-world requirements and test the LLMs' performance out of the box and after pre-training. E"&amp;"xperimentally, we demonstrated the strong relation between ChatGPT parameters and the stability of translations. Finally, we showed that even the best model configurations produced syntactically faulty (5%) or semantically implausible (7%) output and are "&amp;"not stable in their results. © 2024 Elsevier B.V., All rights reserved.")</f>
        <v>Since the advent of Large Language Models (LLM[s]) a few years ago, they have not only reached the mainstream but have become a commodity. Their application areas steadily expand because of sophisticated model architectures and enormous training corpora. However, accessible chatbot user interfaces and human-like responses may cause a tendency to overestimate their abilities. This study contributes to demonstrating the strengths and weaknesses of LLMs. In this work, we bridge methods from sub-symbolic and symbolic AI. In particular, we evaluate the capabilities of LLMs to convert textual requirements documents into their logical representation, enabling analysis and reasoning. This task demonstrates a use case close to industry, as requirements analysis is key in requirements and system engineering. Our experiments evaluate the popular model family used in OpenAI's ChatGPT, GPT-3.5, and GPT-4. The underlying goal of testing for the correct abstraction of meaning is not trivial, as the relationship between input and output semantics is not directly measurable. Thus, it is necessary to approximate translation correctness through quantifiable criteria. Most notably, we defined consistency-based metrics for the plausibility and stability of translations. Our experiments give insights into syntactical validity, semantic plausibility, stability of translations, and parameter configurations for LLM translations. We use real-world requirements and test the LLMs' performance out of the box and after pre-training. Experimentally, we demonstrated the strong relation between ChatGPT parameters and the stability of translations. Finally, we showed that even the best model configurations produced syntactically faulty (5%) or semantically implausible (7%) output and are not stable in their results. © 2024 Elsevier B.V., All rights reserved.</v>
      </c>
    </row>
    <row r="35">
      <c r="A35" s="7" t="str">
        <f>IFERROR(__xludf.DUMMYFUNCTION("""COMPUTED_VALUE"""),"P110")</f>
        <v>P110</v>
      </c>
      <c r="B35" s="7" t="str">
        <f>IFERROR(__xludf.DUMMYFUNCTION("""COMPUTED_VALUE"""),"K., Kolthoff, Kristian; F., Kretzer, Felix; C., Bartelt, Christian; A., Maedche, Alexander; S.P., Ponzetto, Simone Paolo")</f>
        <v>K., Kolthoff, Kristian; F., Kretzer, Felix; C., Bartelt, Christian; A., Maedche, Alexander; S.P., Ponzetto, Simone Paolo</v>
      </c>
      <c r="C35" s="7" t="str">
        <f>IFERROR(__xludf.DUMMYFUNCTION("""COMPUTED_VALUE"""),"Interlinking User Stories and GUI Prototyping: A Semi-Automatic LLM-Based Approach")</f>
        <v>Interlinking User Stories and GUI Prototyping: A Semi-Automatic LLM-Based Approach</v>
      </c>
      <c r="D35" s="7">
        <f>IFERROR(__xludf.DUMMYFUNCTION("""COMPUTED_VALUE"""),2024.0)</f>
        <v>2024</v>
      </c>
      <c r="E35" s="7" t="str">
        <f>IFERROR(__xludf.DUMMYFUNCTION("""COMPUTED_VALUE"""),"Proceedings of the IEEE International Conference on Requirements Engineering")</f>
        <v>Proceedings of the IEEE International Conference on Requirements Engineering</v>
      </c>
      <c r="F35" s="7">
        <f>IFERROR(__xludf.DUMMYFUNCTION("""COMPUTED_VALUE"""),4.0)</f>
        <v>4</v>
      </c>
      <c r="G35" s="7" t="str">
        <f>IFERROR(__xludf.DUMMYFUNCTION("""COMPUTED_VALUE"""),"10.1109/RE59067.2024.00045")</f>
        <v>10.1109/RE59067.2024.00045</v>
      </c>
      <c r="H35" s="11" t="str">
        <f>IFERROR(__xludf.DUMMYFUNCTION("""COMPUTED_VALUE"""),"Interactive systems are omnipresent today and the need to create graphical user interfaces (GUIs) is just as ubiq-uitous. For the elicitation and validation of requirements, GUI prototyping is a well-known and effective technique, typically employed after"&amp;" gathering initial user requirements represented in natural language (NL) (e.g., in the form of user stories). Un-fortunately, G UI prototyping often requires extensive resources, resulting in a costly and time-consuming process. Despite various easy-to-u"&amp;"se prototyping tools in practice, there is often a lack of adequate resources for developing G UI prototypes based on given user requirements. In this work, we present a novel Large Language Model (LLM)-based approach providing assistance for validating t"&amp;"he implementation of functional NL- based require-ments in a GUI prototype embedded in a prototyping tool. In particular, our approach aims to detect functional user stories that are not implemented in a G UI prototype and provides recommendations for sui"&amp;"table GUI components directly imple-menting the requirements. We collected requirements for existing GUIs in the form of user stories and evaluated our proposed validation and recommendation approach with this dataset. The obtained results are promising f"&amp;"or user story validation and we demonstrate feasibility for the GUI component recommendations. © 2024 Elsevier B.V., All rights reserved.")</f>
        <v>Interactive systems are omnipresent today and the need to create graphical user interfaces (GUIs) is just as ubiq-uitous. For the elicitation and validation of requirements, GUI prototyping is a well-known and effective technique, typically employed after gathering initial user requirements represented in natural language (NL) (e.g., in the form of user stories). Un-fortunately, G UI prototyping often requires extensive resources, resulting in a costly and time-consuming process. Despite various easy-to-use prototyping tools in practice, there is often a lack of adequate resources for developing G UI prototypes based on given user requirements. In this work, we present a novel Large Language Model (LLM)-based approach providing assistance for validating the implementation of functional NL- based require-ments in a GUI prototype embedded in a prototyping tool. In particular, our approach aims to detect functional user stories that are not implemented in a G UI prototype and provides recommendations for suitable GUI components directly imple-menting the requirements. We collected requirements for existing GUIs in the form of user stories and evaluated our proposed validation and recommendation approach with this dataset. The obtained results are promising for user story validation and we demonstrate feasibility for the GUI component recommendations. © 2024 Elsevier B.V., All rights reserved.</v>
      </c>
    </row>
    <row r="36">
      <c r="A36" s="7" t="str">
        <f>IFERROR(__xludf.DUMMYFUNCTION("""COMPUTED_VALUE"""),"P111")</f>
        <v>P111</v>
      </c>
      <c r="B36" s="7" t="str">
        <f>IFERROR(__xludf.DUMMYFUNCTION("""COMPUTED_VALUE"""),"N., Klievtsova, Nataliia; J., Mangler, Juergen; T., Kampik, Timotheus; S., Rinderle-Ma, Stefanie")</f>
        <v>N., Klievtsova, Nataliia; J., Mangler, Juergen; T., Kampik, Timotheus; S., Rinderle-Ma, Stefanie</v>
      </c>
      <c r="C36" s="7" t="str">
        <f>IFERROR(__xludf.DUMMYFUNCTION("""COMPUTED_VALUE"""),"Utilizing Process Models in the Requirements Engineering Process Through Model2Text Transformation")</f>
        <v>Utilizing Process Models in the Requirements Engineering Process Through Model2Text Transformation</v>
      </c>
      <c r="D36" s="7">
        <f>IFERROR(__xludf.DUMMYFUNCTION("""COMPUTED_VALUE"""),2024.0)</f>
        <v>2024</v>
      </c>
      <c r="E36" s="7" t="str">
        <f>IFERROR(__xludf.DUMMYFUNCTION("""COMPUTED_VALUE"""),"Proceedings of the IEEE International Conference on Requirements Engineering")</f>
        <v>Proceedings of the IEEE International Conference on Requirements Engineering</v>
      </c>
      <c r="F36" s="7">
        <f>IFERROR(__xludf.DUMMYFUNCTION("""COMPUTED_VALUE"""),1.0)</f>
        <v>1</v>
      </c>
      <c r="G36" s="7" t="str">
        <f>IFERROR(__xludf.DUMMYFUNCTION("""COMPUTED_VALUE"""),"10.1109/RE59067.2024.00028")</f>
        <v>10.1109/RE59067.2024.00028</v>
      </c>
      <c r="H36" s="11" t="str">
        <f>IFERROR(__xludf.DUMMYFUNCTION("""COMPUTED_VALUE"""),"With the advent of large language models (LLMs), requirements engineers have gained a powerful natural language processing tool to analyze, query, and validate a wide variety of textual artifacts, thus potentially supporting the whole re-quirements engine"&amp;"ering process from requirements elicitation to management. However, the input for the requirements engineering process often encompasses a variety of potential information sources in various formats, especially graphical models such as process models. Hen"&amp;"ce, this work aims to contribute to the state of the art by assessing the feasibility of utilizing graphical process models and their textual representations in the requirements engineering process. In particular, we focus on the extraction of textual pro"&amp;"cess descriptions from process models as i) input for the requirements engineering process and ii) documentation as the result of process-oriented requirements engineering. To this end, we explore, quantify, and compare traditional deterministic and LLM-b"&amp;"ased extraction methods where the latter includes GPT3, GPT3.5, GPT4, and LLAMA. The evaluation assesses output quality and information loss based on one data set. The results indicate that LLMs produce human-like process descriptions based on the predefi"&amp;"ned patterns, but apparently lack true comprehension of the process models. © 2024 Elsevier B.V., All rights reserved.")</f>
        <v>With the advent of large language models (LLMs), requirements engineers have gained a powerful natural language processing tool to analyze, query, and validate a wide variety of textual artifacts, thus potentially supporting the whole re-quirements engineering process from requirements elicitation to management. However, the input for the requirements engineering process often encompasses a variety of potential information sources in various formats, especially graphical models such as process models. Hence, this work aims to contribute to the state of the art by assessing the feasibility of utilizing graphical process models and their textual representations in the requirements engineering process. In particular, we focus on the extraction of textual process descriptions from process models as i) input for the requirements engineering process and ii) documentation as the result of process-oriented requirements engineering. To this end, we explore, quantify, and compare traditional deterministic and LLM-based extraction methods where the latter includes GPT3, GPT3.5, GPT4, and LLAMA. The evaluation assesses output quality and information loss based on one data set. The results indicate that LLMs produce human-like process descriptions based on the predefined patterns, but apparently lack true comprehension of the process models. © 2024 Elsevier B.V., All rights reserved.</v>
      </c>
    </row>
    <row r="37">
      <c r="A37" s="7" t="str">
        <f>IFERROR(__xludf.DUMMYFUNCTION("""COMPUTED_VALUE"""),"P112")</f>
        <v>P112</v>
      </c>
      <c r="B37" s="7" t="str">
        <f>IFERROR(__xludf.DUMMYFUNCTION("""COMPUTED_VALUE"""),"M., Bragilovski, Maxim; A.T., van Can, Ashley T.; F., Dalpiaz, Fabiano; A., Sturm, Arnon")</f>
        <v>M., Bragilovski, Maxim; A.T., van Can, Ashley T.; F., Dalpiaz, Fabiano; A., Sturm, Arnon</v>
      </c>
      <c r="C37" s="7" t="str">
        <f>IFERROR(__xludf.DUMMYFUNCTION("""COMPUTED_VALUE"""),"Deriving Domain Models From User Stories: Human vs. Machines")</f>
        <v>Deriving Domain Models From User Stories: Human vs. Machines</v>
      </c>
      <c r="D37" s="7">
        <f>IFERROR(__xludf.DUMMYFUNCTION("""COMPUTED_VALUE"""),2024.0)</f>
        <v>2024</v>
      </c>
      <c r="E37" s="7" t="str">
        <f>IFERROR(__xludf.DUMMYFUNCTION("""COMPUTED_VALUE"""),"Proceedings of the IEEE International Conference on Requirements Engineering")</f>
        <v>Proceedings of the IEEE International Conference on Requirements Engineering</v>
      </c>
      <c r="F37" s="7">
        <f>IFERROR(__xludf.DUMMYFUNCTION("""COMPUTED_VALUE"""),3.0)</f>
        <v>3</v>
      </c>
      <c r="G37" s="7" t="str">
        <f>IFERROR(__xludf.DUMMYFUNCTION("""COMPUTED_VALUE"""),"10.1109/RE59067.2024.00014")</f>
        <v>10.1109/RE59067.2024.00014</v>
      </c>
      <c r="H37" s="11" t="str">
        <f>IFERROR(__xludf.DUMMYFUNCTION("""COMPUTED_VALUE"""),"Domain models play a crucial role in software development, as they provide means for communication among stakeholders, for eliciting requirements, and for representing the information structure behind a database scheme or at the basis of model-driven deve"&amp;"lopment. However, creating such models is a tedious activity and automated support may assist in obtaining an initial domain model that can later be enriched by human analysts. In this paper, we propose an experimental comparison of the effectiveness of v"&amp;"arious approaches for deriving domain models from a given set of user stories. We contrast human derivation with machine derivation; for the latter, we compare (i) the Visual Narrator: an existing rule-based NLP approach; (ii) a machine-learning classifie"&amp;"r that we feature engineered; and (iii) a generative AI approach that we constructed via prompt engineering. Based on a benchmark dataset that consists of nine collections of user stories and corresponding domain models, the evaluation indicates that no a"&amp;"pproach matches human performance, although a tuned version of the machine learning approach comes close. To better understand the results, we qualitatively analyze them and identify differences in the types of false positives as well as other factors tha"&amp;"t affect performance. © 2024 Elsevier B.V., All rights reserved.")</f>
        <v>Domain models play a crucial role in software development, as they provide means for communication among stakeholders, for eliciting requirements, and for representing the information structure behind a database scheme or at the basis of model-driven development. However, creating such models is a tedious activity and automated support may assist in obtaining an initial domain model that can later be enriched by human analysts. In this paper, we propose an experimental comparison of the effectiveness of various approaches for deriving domain models from a given set of user stories. We contrast human derivation with machine derivation; for the latter, we compare (i) the Visual Narrator: an existing rule-based NLP approach; (ii) a machine-learning classifier that we feature engineered; and (iii) a generative AI approach that we constructed via prompt engineering. Based on a benchmark dataset that consists of nine collections of user stories and corresponding domain models, the evaluation indicates that no approach matches human performance, although a tuned version of the machine learning approach comes close. To better understand the results, we qualitatively analyze them and identify differences in the types of false positives as well as other factors that affect performance. © 2024 Elsevier B.V., All rights reserved.</v>
      </c>
    </row>
    <row r="38">
      <c r="A38" s="7" t="str">
        <f>IFERROR(__xludf.DUMMYFUNCTION("""COMPUTED_VALUE"""),"P116")</f>
        <v>P116</v>
      </c>
      <c r="B38" s="7" t="str">
        <f>IFERROR(__xludf.DUMMYFUNCTION("""COMPUTED_VALUE"""),"A.R., Preda, Anamaria Roberta; C., Mayr-Dorn, Christoph; A., Mashkoor, Atif; A.J., Egyed, Alexander James")</f>
        <v>A.R., Preda, Anamaria Roberta; C., Mayr-Dorn, Christoph; A., Mashkoor, Atif; A.J., Egyed, Alexander James</v>
      </c>
      <c r="C38" s="7" t="str">
        <f>IFERROR(__xludf.DUMMYFUNCTION("""COMPUTED_VALUE"""),"Supporting High-Level to Low-Level Requirements Coverage Reviewing with Large Language Models")</f>
        <v>Supporting High-Level to Low-Level Requirements Coverage Reviewing with Large Language Models</v>
      </c>
      <c r="D38" s="7">
        <f>IFERROR(__xludf.DUMMYFUNCTION("""COMPUTED_VALUE"""),2024.0)</f>
        <v>2024</v>
      </c>
      <c r="E38" s="7"/>
      <c r="F38" s="7">
        <f>IFERROR(__xludf.DUMMYFUNCTION("""COMPUTED_VALUE"""),5.0)</f>
        <v>5</v>
      </c>
      <c r="G38" s="7" t="str">
        <f>IFERROR(__xludf.DUMMYFUNCTION("""COMPUTED_VALUE"""),"10.1145/3643991.3644922")</f>
        <v>10.1145/3643991.3644922</v>
      </c>
      <c r="H38" s="11" t="str">
        <f>IFERROR(__xludf.DUMMYFUNCTION("""COMPUTED_VALUE"""),"Refining high-level requirements into low-level ones is a common task, especially in safety-critical systems engineering. The objective is to describe every important aspect of the high-level requirement in a low-level requirement, ensuring a complete and"&amp;" correct implementation of the system's features. To this end, standards and regulations for safety-critical systems require reviewing the coverage of high-level requirements by all its low-level requirements to ensure no missing aspects.The challenge of "&amp;"supporting automatic reviews for requirements coverage originates from the distinct levels of abstraction between high-level and low-level requirements, their reliance on natural language, and the often different vocabulary used. The rise of Large Languag"&amp;"e Models (LLMs), trained on extensive text corpora and capable of contextualizing both high-level and low-level requirements, opens new avenues for addressing this challenge.This paper presents an initial study to explore the performance of LLMs in assess"&amp;"ing requirements coverage. We employed GPT-3.5 and GPT-4 to analyze requirements from five publicly accessible data sets, determining their ability to detect if low-level requirements sufficiently address the corresponding high-level requirement. Our find"&amp;"ings reveal that GPT-3.5, utilizing a zero-shot prompting strategy augmented with the prompt of explaining, correctly identifies complete coverage in four out of five evaluation data sets. Additionally, it exhibits an impressive 99.7% recall rate in accur"&amp;"ately identifying instances where coverage is incomplete due to removing a single low-level requirement across our entire set of evaluation data.CCS CONCEPTS• Software and its engineering → Software creation and management; Designing software; Requirement"&amp;"s analysis. © 2024 Elsevier B.V., All rights reserved.")</f>
        <v>Refining high-level requirements into low-level ones is a common task, especially in safety-critical systems engineering. The objective is to describe every important aspect of the high-level requirement in a low-level requirement, ensuring a complete and correct implementation of the system's features. To this end, standards and regulations for safety-critical systems require reviewing the coverage of high-level requirements by all its low-level requirements to ensure no missing aspects.The challenge of supporting automatic reviews for requirements coverage originates from the distinct levels of abstraction between high-level and low-level requirements, their reliance on natural language, and the often different vocabulary used. The rise of Large Language Models (LLMs), trained on extensive text corpora and capable of contextualizing both high-level and low-level requirements, opens new avenues for addressing this challenge.This paper presents an initial study to explore the performance of LLMs in assessing requirements coverage. We employed GPT-3.5 and GPT-4 to analyze requirements from five publicly accessible data sets, determining their ability to detect if low-level requirements sufficiently address the corresponding high-level requirement. Our findings reveal that GPT-3.5, utilizing a zero-shot prompting strategy augmented with the prompt of explaining, correctly identifies complete coverage in four out of five evaluation data sets. Additionally, it exhibits an impressive 99.7% recall rate in accurately identifying instances where coverage is incomplete due to removing a single low-level requirement across our entire set of evaluation data.CCS CONCEPTS• Software and its engineering → Software creation and management; Designing software; Requirements analysis. © 2024 Elsevier B.V., All rights reserved.</v>
      </c>
    </row>
    <row r="39">
      <c r="A39" s="7" t="str">
        <f>IFERROR(__xludf.DUMMYFUNCTION("""COMPUTED_VALUE"""),"P120")</f>
        <v>P120</v>
      </c>
      <c r="B39" s="7" t="str">
        <f>IFERROR(__xludf.DUMMYFUNCTION("""COMPUTED_VALUE"""),"J., Peer, Jordan; Y., Mordecai, Yaniv; Y., Reich, Yoram")</f>
        <v>J., Peer, Jordan; Y., Mordecai, Yaniv; Y., Reich, Yoram</v>
      </c>
      <c r="C39" s="7" t="str">
        <f>IFERROR(__xludf.DUMMYFUNCTION("""COMPUTED_VALUE"""),"NLP4ReF: Requirements Classification and Forecasting: From Model-Based Design to Large Language Models")</f>
        <v>NLP4ReF: Requirements Classification and Forecasting: From Model-Based Design to Large Language Models</v>
      </c>
      <c r="D39" s="7">
        <f>IFERROR(__xludf.DUMMYFUNCTION("""COMPUTED_VALUE"""),2024.0)</f>
        <v>2024</v>
      </c>
      <c r="E39" s="7" t="str">
        <f>IFERROR(__xludf.DUMMYFUNCTION("""COMPUTED_VALUE"""),"IEEE Aerospace Conference Proceedings")</f>
        <v>IEEE Aerospace Conference Proceedings</v>
      </c>
      <c r="F39" s="7">
        <f>IFERROR(__xludf.DUMMYFUNCTION("""COMPUTED_VALUE"""),1.0)</f>
        <v>1</v>
      </c>
      <c r="G39" s="7" t="str">
        <f>IFERROR(__xludf.DUMMYFUNCTION("""COMPUTED_VALUE"""),"10.1109/AERO58975.2024.10521022")</f>
        <v>10.1109/AERO58975.2024.10521022</v>
      </c>
      <c r="H39" s="11" t="str">
        <f>IFERROR(__xludf.DUMMYFUNCTION("""COMPUTED_VALUE"""),"We introduce Natural Language Processing for Requirement Forecasting (NLP4ReF), a model-based machine learning and natural language processing solution for enhancing the Requirements Engineering (RE) process. RE continues to face significant challenges an"&amp;"d demands innovative approaches for process efficiency. Traditional RE methods relying on natural language struggle with incomplete, hidden, forgotten, and evolving requirements during and after the critical design review, risking project failures and set"&amp;"backs. NLP4ReF tackles several key challenges: a) distinguishing between functional and non-functional requirements, b) classification of requirements by their respective system classes, and c) generation of unanticipated requirements to enhance project s"&amp;"uccess. NLP4ReF employs a common natural language toolkit (NLTK) package and the recently-trending Chat-GPT. We tested NLP4ReF on PROMISE_exp, a pre-existing dataset with 1000 software requirements, and PROMISE_IoT, an enhanced dataset with 2000 software "&amp;"and IoT requirements. We validated NLP4ReF on a genuine IoT project. NLP4ReF swiftly generated dozens of new requirements, verified by a team of systems engineers, of which over 70% were crucial for project success. We found that GPT is superior in authen"&amp;"tic requirement generation, while NLTK excels at requirement classification. NLP4ReF offers significant time saving, effort reduction, and improved future-proofing. Our model-based design approach provides a foundation for enhanced RE practices and future"&amp;" research in this domain. © 2024 Elsevier B.V., All rights reserved.")</f>
        <v>We introduce Natural Language Processing for Requirement Forecasting (NLP4ReF), a model-based machine learning and natural language processing solution for enhancing the Requirements Engineering (RE) process. RE continues to face significant challenges and demands innovative approaches for process efficiency. Traditional RE methods relying on natural language struggle with incomplete, hidden, forgotten, and evolving requirements during and after the critical design review, risking project failures and setbacks. NLP4ReF tackles several key challenges: a) distinguishing between functional and non-functional requirements, b) classification of requirements by their respective system classes, and c) generation of unanticipated requirements to enhance project success. NLP4ReF employs a common natural language toolkit (NLTK) package and the recently-trending Chat-GPT. We tested NLP4ReF on PROMISE_exp, a pre-existing dataset with 1000 software requirements, and PROMISE_IoT, an enhanced dataset with 2000 software and IoT requirements. We validated NLP4ReF on a genuine IoT project. NLP4ReF swiftly generated dozens of new requirements, verified by a team of systems engineers, of which over 70% were crucial for project success. We found that GPT is superior in authentic requirement generation, while NLTK excels at requirement classification. NLP4ReF offers significant time saving, effort reduction, and improved future-proofing. Our model-based design approach provides a foundation for enhanced RE practices and future research in this domain. © 2024 Elsevier B.V., All rights reserved.</v>
      </c>
    </row>
    <row r="40">
      <c r="A40" s="7" t="str">
        <f>IFERROR(__xludf.DUMMYFUNCTION("""COMPUTED_VALUE"""),"P121")</f>
        <v>P121</v>
      </c>
      <c r="B40" s="7" t="str">
        <f>IFERROR(__xludf.DUMMYFUNCTION("""COMPUTED_VALUE"""),"A., El-Hajjami, Abdelkarim; N., Fafin, Nicolas; C., Salinesi, Camille")</f>
        <v>A., El-Hajjami, Abdelkarim; N., Fafin, Nicolas; C., Salinesi, Camille</v>
      </c>
      <c r="C40" s="7" t="str">
        <f>IFERROR(__xludf.DUMMYFUNCTION("""COMPUTED_VALUE"""),"Which AI Technique Is Better to Classify Requirements? An Experiment with SVM, LSTM, and ChatGPT")</f>
        <v>Which AI Technique Is Better to Classify Requirements? An Experiment with SVM, LSTM, and ChatGPT</v>
      </c>
      <c r="D40" s="7">
        <f>IFERROR(__xludf.DUMMYFUNCTION("""COMPUTED_VALUE"""),2024.0)</f>
        <v>2024</v>
      </c>
      <c r="E40" s="7" t="str">
        <f>IFERROR(__xludf.DUMMYFUNCTION("""COMPUTED_VALUE"""),"CEUR Workshop Proceedings")</f>
        <v>CEUR Workshop Proceedings</v>
      </c>
      <c r="F40" s="7">
        <f>IFERROR(__xludf.DUMMYFUNCTION("""COMPUTED_VALUE"""),0.0)</f>
        <v>0</v>
      </c>
      <c r="G40" s="7"/>
      <c r="H40" s="11" t="str">
        <f>IFERROR(__xludf.DUMMYFUNCTION("""COMPUTED_VALUE"""),"Recently, Large Language Models like ChatGPT have demonstrated remarkable proficiency in various Natural Language Processing tasks. Their application in Requirements Engineering, especially in requirements classification, has gained increasing interest. T"&amp;"his paper report an extensive empirical evaluation of two ChatGPT models, specifically gpt-3.5-turbo, and gpt-4 in both zero-shot and few-shot settings for requirements classification. The question arises as to how these models compare to traditional clas"&amp;"sification methods, specifically Support Vector Machine and Long Short-Term Memory. Based on five different datasets, our results show that there is no single best technique for all types of requirement classes. Interestingly, the few-shot setting has bee"&amp;"n found to be beneficial primarily in scenarios where zero-shot results are significantly low. © 2024 Elsevier B.V., All rights reserved.")</f>
        <v>Recently, Large Language Models like ChatGPT have demonstrated remarkable proficiency in various Natural Language Processing tasks. Their application in Requirements Engineering, especially in requirements classification, has gained increasing interest. This paper report an extensive empirical evaluation of two ChatGPT models, specifically gpt-3.5-turbo, and gpt-4 in both zero-shot and few-shot settings for requirements classification. The question arises as to how these models compare to traditional classification methods, specifically Support Vector Machine and Long Short-Term Memory. Based on five different datasets, our results show that there is no single best technique for all types of requirement classes. Interestingly, the few-shot setting has been found to be beneficial primarily in scenarios where zero-shot results are significantly low. © 2024 Elsevier B.V., All rights reserved.</v>
      </c>
    </row>
    <row r="41">
      <c r="A41" s="7" t="str">
        <f>IFERROR(__xludf.DUMMYFUNCTION("""COMPUTED_VALUE"""),"P131")</f>
        <v>P131</v>
      </c>
      <c r="B41" s="7" t="str">
        <f>IFERROR(__xludf.DUMMYFUNCTION("""COMPUTED_VALUE"""),"Q., Motger, Quim Motger; A., Miaschi, Alessio Miaschi; F., Dell'Orletta, Felice Dell'Orletta; X., Franch, Xavier Franch; J., Marco, Jordi Marco")</f>
        <v>Q., Motger, Quim Motger; A., Miaschi, Alessio Miaschi; F., Dell'Orletta, Felice Dell'Orletta; X., Franch, Xavier Franch; J., Marco, Jordi Marco</v>
      </c>
      <c r="C41" s="7" t="str">
        <f>IFERROR(__xludf.DUMMYFUNCTION("""COMPUTED_VALUE"""),"T-FREX: A Transformer-based Feature Extraction Method from Mobile App Reviews")</f>
        <v>T-FREX: A Transformer-based Feature Extraction Method from Mobile App Reviews</v>
      </c>
      <c r="D41" s="7">
        <f>IFERROR(__xludf.DUMMYFUNCTION("""COMPUTED_VALUE"""),2024.0)</f>
        <v>2024</v>
      </c>
      <c r="E41" s="7" t="str">
        <f>IFERROR(__xludf.DUMMYFUNCTION("""COMPUTED_VALUE"""),"Proceedings 2024 IEEE International Conference on Software Analysis Evolution and Reengineering, SANER")</f>
        <v>Proceedings 2024 IEEE International Conference on Software Analysis Evolution and Reengineering, SANER</v>
      </c>
      <c r="F41" s="7">
        <f>IFERROR(__xludf.DUMMYFUNCTION("""COMPUTED_VALUE"""),11.0)</f>
        <v>11</v>
      </c>
      <c r="G41" s="7" t="str">
        <f>IFERROR(__xludf.DUMMYFUNCTION("""COMPUTED_VALUE"""),"10.1109/SANER60148.2024.00030")</f>
        <v>10.1109/SANER60148.2024.00030</v>
      </c>
      <c r="H41" s="11" t="str">
        <f>IFERROR(__xludf.DUMMYFUNCTION("""COMPUTED_VALUE"""),"Mobile app reviews are a large-scale data source for software-related knowledge generation activities, including software maintenance, evolution and feedback analysis. Effective extraction of features (i.e., functionalities or characteristics) from these "&amp;"reviews is key to support analysis on the acceptance of these features, identification of relevant new feature requests and prioritization of feature development, among others. Traditional methods focus on syntactic pattern-based approaches, typically con"&amp;"text-agnostic, evaluated on a closed set of apps, difficult to replicate and limited to a reduced set and domain of apps. Mean-while, the pervasiveness of Large Language Models (LLMs) based on the Transformer architecture in software engineering tasks lay"&amp;"s the groundwork for empirical evaluation of the performance of these models to support feature extraction. In this study, we present T-FREX, a Transformer-based, fully automatic approach for mobile app review feature extraction. First, we collect a set o"&amp;"f ground truth features from users in a real crowdsourced software recommendation platform and transfer them automatically into a dataset of app reviews. Then, we use this newly created dataset to fine-tune multiple LLMs on a named entity recognition task"&amp;" under different data configurations. We assess the performance of T-FREX with respect to this ground truth, and we complement our analysis by comparing T-FREX with a baseline method from the field. Finally, we assess the quality of new features predicted"&amp;" by T-FREX through an external human evaluation. Results show that T-FREX outperforms on average the traditional syntactic-based method, especially when discovering new features from a domain for which the model has been fine-tuned. © 2024 IEEE.")</f>
        <v>Mobile app reviews are a large-scale data source for software-related knowledge generation activities, including software maintenance, evolution and feedback analysis. Effective extraction of features (i.e., functionalities or characteristics) from these reviews is key to support analysis on the acceptance of these features, identification of relevant new feature requests and prioritization of feature development, among others. Traditional methods focus on syntactic pattern-based approaches, typically context-agnostic, evaluated on a closed set of apps, difficult to replicate and limited to a reduced set and domain of apps. Mean-while, the pervasiveness of Large Language Models (LLMs) based on the Transformer architecture in software engineering tasks lays the groundwork for empirical evaluation of the performance of these models to support feature extraction. In this study, we present T-FREX, a Transformer-based, fully automatic approach for mobile app review feature extraction. First, we collect a set of ground truth features from users in a real crowdsourced software recommendation platform and transfer them automatically into a dataset of app reviews. Then, we use this newly created dataset to fine-tune multiple LLMs on a named entity recognition task under different data configurations. We assess the performance of T-FREX with respect to this ground truth, and we complement our analysis by comparing T-FREX with a baseline method from the field. Finally, we assess the quality of new features predicted by T-FREX through an external human evaluation. Results show that T-FREX outperforms on average the traditional syntactic-based method, especially when discovering new features from a domain for which the model has been fine-tuned. © 2024 IEEE.</v>
      </c>
    </row>
    <row r="42">
      <c r="A42" s="7" t="str">
        <f>IFERROR(__xludf.DUMMYFUNCTION("""COMPUTED_VALUE"""),"P147")</f>
        <v>P147</v>
      </c>
      <c r="B42" s="7" t="str">
        <f>IFERROR(__xludf.DUMMYFUNCTION("""COMPUTED_VALUE"""),"J., Wei, Jialiang; A.L., Courbis, Anne Lise; T., Lambolais, Thomas; B., Xu, Binbin; P.L., Bernard, Pierre Louis; G., Dray, Gérard")</f>
        <v>J., Wei, Jialiang; A.L., Courbis, Anne Lise; T., Lambolais, Thomas; B., Xu, Binbin; P.L., Bernard, Pierre Louis; G., Dray, Gérard</v>
      </c>
      <c r="C42" s="7" t="str">
        <f>IFERROR(__xludf.DUMMYFUNCTION("""COMPUTED_VALUE"""),"Zero-shot Bilingual App Reviews Mining with Large Language Models")</f>
        <v>Zero-shot Bilingual App Reviews Mining with Large Language Models</v>
      </c>
      <c r="D42" s="7">
        <f>IFERROR(__xludf.DUMMYFUNCTION("""COMPUTED_VALUE"""),2023.0)</f>
        <v>2023</v>
      </c>
      <c r="E42" s="7"/>
      <c r="F42" s="7">
        <f>IFERROR(__xludf.DUMMYFUNCTION("""COMPUTED_VALUE"""),8.0)</f>
        <v>8</v>
      </c>
      <c r="G42" s="7" t="str">
        <f>IFERROR(__xludf.DUMMYFUNCTION("""COMPUTED_VALUE"""),"10.1109/ICTAI59109.2023.00135")</f>
        <v>10.1109/ICTAI59109.2023.00135</v>
      </c>
      <c r="H42" s="11" t="str">
        <f>IFERROR(__xludf.DUMMYFUNCTION("""COMPUTED_VALUE"""),"App reviews from app stores are crucial for improving software requirements. A large number of valuable reviews are continually being posted, describing software problems and expected features. Effectively utilizing user reviews necessitates the extractio"&amp;"n of relevant information, as well as their subsequent summarization. Due to the substantial volume of user reviews, manual analysis is arduous. Various approaches based on natural language processing (NLP) have been proposed for automatic user review min"&amp;"ing. However, the majority of them requires a manually crafted dataset to train their models, which limits their usage in real-world scenarios. In this work, we propose Mini-BAR, a tool that integrates large language models (LLMs) to perform zero-shot min"&amp;"ing of user reviews in both English and French. Specifically, Mini-BAR is designed to (i) classify the user reviews, (ii) cluster similar reviews together, (iii) generate an abstractive summary for each cluster and (iv) rank the user review clusters. To e"&amp;"valuate the performance of Mini-BAR, we created a dataset containing 6,000 English and 6,000 French annotated user reviews and conducted extensive experiments. Preliminary results demonstrate the effectiveness and efficiency of Mini-BAR in requirement eng"&amp;"ineering by analyzing bilingual app reviews. © 2024 Elsevier B.V., All rights reserved.")</f>
        <v>App reviews from app stores are crucial for improving software requirements. A large number of valuable reviews are continually being posted, describing software problems and expected features. Effectively utilizing user reviews necessitates the extraction of relevant information, as well as their subsequent summarization. Due to the substantial volume of user reviews, manual analysis is arduous. Various approaches based on natural language processing (NLP) have been proposed for automatic user review mining. However, the majority of them requires a manually crafted dataset to train their models, which limits their usage in real-world scenarios. In this work, we propose Mini-BAR, a tool that integrates large language models (LLMs) to perform zero-shot mining of user reviews in both English and French. Specifically, Mini-BAR is designed to (i) classify the user reviews, (ii) cluster similar reviews together, (iii) generate an abstractive summary for each cluster and (iv) rank the user review clusters. To evaluate the performance of Mini-BAR, we created a dataset containing 6,000 English and 6,000 French annotated user reviews and conducted extensive experiments. Preliminary results demonstrate the effectiveness and efficiency of Mini-BAR in requirement engineering by analyzing bilingual app reviews. © 2024 Elsevier B.V., All rights reserved.</v>
      </c>
    </row>
    <row r="43">
      <c r="A43" s="7" t="str">
        <f>IFERROR(__xludf.DUMMYFUNCTION("""COMPUTED_VALUE"""),"P148")</f>
        <v>P148</v>
      </c>
      <c r="B43" s="7" t="str">
        <f>IFERROR(__xludf.DUMMYFUNCTION("""COMPUTED_VALUE"""),"S., Arulmohan, Sathurshan; M.J., Meurs, Marie Jean; S., Mosser, Sébastien")</f>
        <v>S., Arulmohan, Sathurshan; M.J., Meurs, Marie Jean; S., Mosser, Sébastien</v>
      </c>
      <c r="C43" s="7" t="str">
        <f>IFERROR(__xludf.DUMMYFUNCTION("""COMPUTED_VALUE"""),"Extracting Domain Models from Textual Requirements in the Era of Large Language Models")</f>
        <v>Extracting Domain Models from Textual Requirements in the Era of Large Language Models</v>
      </c>
      <c r="D43" s="7">
        <f>IFERROR(__xludf.DUMMYFUNCTION("""COMPUTED_VALUE"""),2023.0)</f>
        <v>2023</v>
      </c>
      <c r="E43" s="7"/>
      <c r="F43" s="7">
        <f>IFERROR(__xludf.DUMMYFUNCTION("""COMPUTED_VALUE"""),33.0)</f>
        <v>33</v>
      </c>
      <c r="G43" s="7" t="str">
        <f>IFERROR(__xludf.DUMMYFUNCTION("""COMPUTED_VALUE"""),"10.1109/MODELS-C59198.2023.00096")</f>
        <v>10.1109/MODELS-C59198.2023.00096</v>
      </c>
      <c r="H43" s="11" t="str">
        <f>IFERROR(__xludf.DUMMYFUNCTION("""COMPUTED_VALUE"""),"Requirements Engineering is a critical part of the software lifecycle, describing what a given piece of software will do (functional) and how it will do it (non-functional). Requirements documents are often textual, and it is up to software engineers to e"&amp;"xtract the relevant domain models from the text, which is an error-prone and time-consuming task. Considering the recent attention gained by Large Language Models (LLMs), we explored how they could support this task. This paper investigates how such model"&amp;"s can be used to extract domain models from agile product backlogs and compare them to (i) a state-of-practice tool as well as (ii) a dedicated Natural Language Processing (NLP) approach, on top of a reference dataset of 22 products and 1, 679 user storie"&amp;"s. Based on these results, this paper is a first step towards using LLMs and/or tailored NLP to support automated requirements engineering thanks to model extraction using artificial intelligence. © 2024 Elsevier B.V., All rights reserved.")</f>
        <v>Requirements Engineering is a critical part of the software lifecycle, describing what a given piece of software will do (functional) and how it will do it (non-functional). Requirements documents are often textual, and it is up to software engineers to extract the relevant domain models from the text, which is an error-prone and time-consuming task. Considering the recent attention gained by Large Language Models (LLMs), we explored how they could support this task. This paper investigates how such models can be used to extract domain models from agile product backlogs and compare them to (i) a state-of-practice tool as well as (ii) a dedicated Natural Language Processing (NLP) approach, on top of a reference dataset of 22 products and 1, 679 user stories. Based on these results, this paper is a first step towards using LLMs and/or tailored NLP to support automated requirements engineering thanks to model extraction using artificial intelligence. © 2024 Elsevier B.V., All rights reserved.</v>
      </c>
    </row>
    <row r="44">
      <c r="A44" s="7" t="str">
        <f>IFERROR(__xludf.DUMMYFUNCTION("""COMPUTED_VALUE"""),"P153")</f>
        <v>P153</v>
      </c>
      <c r="B44" s="7" t="str">
        <f>IFERROR(__xludf.DUMMYFUNCTION("""COMPUTED_VALUE"""),"F., Cruciani, Federico; S.J., Moore, Samuel J.; C.D., Nugent, Chris D.")</f>
        <v>F., Cruciani, Federico; S.J., Moore, Samuel J.; C.D., Nugent, Chris D.</v>
      </c>
      <c r="C44" s="7" t="str">
        <f>IFERROR(__xludf.DUMMYFUNCTION("""COMPUTED_VALUE"""),"Comparing general purpose pre-trained Word and Sentence embeddings for Requirements Classification")</f>
        <v>Comparing general purpose pre-trained Word and Sentence embeddings for Requirements Classification</v>
      </c>
      <c r="D44" s="7">
        <f>IFERROR(__xludf.DUMMYFUNCTION("""COMPUTED_VALUE"""),2023.0)</f>
        <v>2023</v>
      </c>
      <c r="E44" s="7" t="str">
        <f>IFERROR(__xludf.DUMMYFUNCTION("""COMPUTED_VALUE"""),"CEUR Workshop Proceedings")</f>
        <v>CEUR Workshop Proceedings</v>
      </c>
      <c r="F44" s="7">
        <f>IFERROR(__xludf.DUMMYFUNCTION("""COMPUTED_VALUE"""),1.0)</f>
        <v>1</v>
      </c>
      <c r="G44" s="7"/>
      <c r="H44" s="11" t="str">
        <f>IFERROR(__xludf.DUMMYFUNCTION("""COMPUTED_VALUE"""),"The recent evolution of NLP has enriched the set of DL-based approaches to include a number of general-purpose Large Language Models (LLMs). Whereas new models have been proven useful for generic text handling, their applicability to domain-specific NLP t"&amp;"asks still remains doubtful, particularly because of the limited amount of dataset available in certain domains, such as Requirements Engineering. In this study, different pre-trained embeddings were tested in three requirements classification tasks, in s"&amp;"earch of a tradeoff between accuracy and computational complexity. The best F1-score results were obtained with BERT (90.36% and 84.23%), with DistilBERT identified as optimal tradeoff (90.28% and 82.61%). © 2023 Elsevier B.V., All rights reserved.")</f>
        <v>The recent evolution of NLP has enriched the set of DL-based approaches to include a number of general-purpose Large Language Models (LLMs). Whereas new models have been proven useful for generic text handling, their applicability to domain-specific NLP tasks still remains doubtful, particularly because of the limited amount of dataset available in certain domains, such as Requirements Engineering. In this study, different pre-trained embeddings were tested in three requirements classification tasks, in search of a tradeoff between accuracy and computational complexity. The best F1-score results were obtained with BERT (90.36% and 84.23%), with DistilBERT identified as optimal tradeoff (90.28% and 82.61%). © 2023 Elsevier B.V., All rights reserved.</v>
      </c>
    </row>
    <row r="45">
      <c r="H45" s="11"/>
    </row>
    <row r="46">
      <c r="H46" s="11"/>
    </row>
    <row r="47">
      <c r="H47" s="11"/>
    </row>
    <row r="48">
      <c r="H48" s="11"/>
    </row>
    <row r="49">
      <c r="H49" s="11"/>
    </row>
    <row r="50">
      <c r="H50" s="11"/>
    </row>
    <row r="51">
      <c r="H51" s="11"/>
    </row>
    <row r="52">
      <c r="H52" s="11"/>
    </row>
    <row r="53">
      <c r="H53" s="11"/>
    </row>
    <row r="54">
      <c r="H54" s="11"/>
    </row>
    <row r="55">
      <c r="H55" s="11"/>
    </row>
    <row r="56">
      <c r="H56" s="11"/>
    </row>
    <row r="57">
      <c r="H57" s="11"/>
    </row>
    <row r="58">
      <c r="H58" s="11"/>
    </row>
    <row r="59">
      <c r="H59" s="11"/>
    </row>
    <row r="60">
      <c r="H60" s="11"/>
    </row>
    <row r="61">
      <c r="H61" s="11"/>
    </row>
    <row r="62">
      <c r="H62" s="11"/>
    </row>
    <row r="63">
      <c r="H63" s="11"/>
    </row>
    <row r="64">
      <c r="H64" s="11"/>
    </row>
    <row r="65">
      <c r="H65" s="11"/>
    </row>
    <row r="66">
      <c r="H66" s="11"/>
    </row>
    <row r="67">
      <c r="H67" s="11"/>
    </row>
    <row r="68">
      <c r="H68" s="11"/>
    </row>
    <row r="69">
      <c r="H69" s="11"/>
    </row>
    <row r="70">
      <c r="H70" s="11"/>
    </row>
    <row r="71">
      <c r="H71" s="11"/>
    </row>
    <row r="72">
      <c r="H72" s="11"/>
    </row>
    <row r="73">
      <c r="H73" s="11"/>
    </row>
    <row r="74">
      <c r="H74" s="11"/>
    </row>
    <row r="75">
      <c r="H75" s="11"/>
    </row>
    <row r="76">
      <c r="H76" s="11"/>
    </row>
    <row r="77">
      <c r="H77" s="11"/>
    </row>
    <row r="78">
      <c r="H78" s="11"/>
    </row>
    <row r="79">
      <c r="H79" s="11"/>
    </row>
    <row r="80">
      <c r="H80" s="11"/>
    </row>
    <row r="81">
      <c r="H81" s="11"/>
    </row>
    <row r="82">
      <c r="H82" s="11"/>
    </row>
    <row r="83">
      <c r="H83" s="11"/>
    </row>
    <row r="84">
      <c r="H84" s="11"/>
    </row>
    <row r="85">
      <c r="H85" s="11"/>
    </row>
    <row r="86">
      <c r="H86" s="11"/>
    </row>
    <row r="87">
      <c r="H87" s="11"/>
    </row>
    <row r="88">
      <c r="H88" s="11"/>
    </row>
    <row r="89">
      <c r="H89" s="11"/>
    </row>
    <row r="90">
      <c r="H90" s="11"/>
    </row>
    <row r="91">
      <c r="H91" s="11"/>
    </row>
    <row r="92">
      <c r="H92" s="11"/>
    </row>
    <row r="93">
      <c r="H93" s="11"/>
    </row>
    <row r="94">
      <c r="H94" s="11"/>
    </row>
    <row r="95">
      <c r="H95" s="11"/>
    </row>
    <row r="96">
      <c r="H96" s="11"/>
    </row>
    <row r="97">
      <c r="H97" s="11"/>
    </row>
    <row r="98">
      <c r="H98" s="11"/>
    </row>
    <row r="99">
      <c r="H99" s="11"/>
    </row>
    <row r="100">
      <c r="H100" s="11"/>
    </row>
    <row r="101">
      <c r="H101" s="11"/>
    </row>
    <row r="102">
      <c r="H102" s="11"/>
    </row>
    <row r="103">
      <c r="H103" s="11"/>
    </row>
    <row r="104">
      <c r="H104" s="11"/>
    </row>
    <row r="105">
      <c r="H105" s="11"/>
    </row>
    <row r="106">
      <c r="H106" s="11"/>
    </row>
    <row r="107">
      <c r="H107" s="11"/>
    </row>
    <row r="108">
      <c r="H108" s="11"/>
    </row>
    <row r="109">
      <c r="H109" s="11"/>
    </row>
    <row r="110">
      <c r="H110" s="11"/>
    </row>
    <row r="111">
      <c r="H111" s="11"/>
    </row>
    <row r="112">
      <c r="H112" s="11"/>
    </row>
    <row r="113">
      <c r="H113" s="11"/>
    </row>
    <row r="114">
      <c r="H114" s="11"/>
    </row>
    <row r="115">
      <c r="H115" s="11"/>
    </row>
    <row r="116">
      <c r="H116" s="11"/>
    </row>
    <row r="117">
      <c r="H117" s="11"/>
    </row>
    <row r="118">
      <c r="H118" s="11"/>
    </row>
    <row r="119">
      <c r="H119" s="11"/>
    </row>
    <row r="120">
      <c r="H120" s="11"/>
    </row>
    <row r="121">
      <c r="H121" s="11"/>
    </row>
    <row r="122">
      <c r="H122" s="11"/>
    </row>
    <row r="123">
      <c r="H123" s="11"/>
    </row>
    <row r="124">
      <c r="H124" s="11"/>
    </row>
    <row r="125">
      <c r="H125" s="11"/>
    </row>
    <row r="126">
      <c r="H126" s="11"/>
    </row>
    <row r="127">
      <c r="H127" s="11"/>
    </row>
    <row r="128">
      <c r="H128" s="11"/>
    </row>
    <row r="129">
      <c r="H129" s="11"/>
    </row>
    <row r="130">
      <c r="H130" s="11"/>
    </row>
    <row r="131">
      <c r="H131" s="11"/>
    </row>
    <row r="132">
      <c r="H132" s="11"/>
    </row>
    <row r="133">
      <c r="H133" s="11"/>
    </row>
    <row r="134">
      <c r="H134" s="11"/>
    </row>
    <row r="135">
      <c r="H135" s="11"/>
    </row>
    <row r="136">
      <c r="H136" s="11"/>
    </row>
    <row r="137">
      <c r="H137" s="11"/>
    </row>
    <row r="138">
      <c r="H138" s="11"/>
    </row>
    <row r="139">
      <c r="H139" s="11"/>
    </row>
    <row r="140">
      <c r="H140" s="11"/>
    </row>
    <row r="141">
      <c r="H141" s="11"/>
    </row>
    <row r="142">
      <c r="H142" s="11"/>
    </row>
    <row r="143">
      <c r="H143" s="11"/>
    </row>
    <row r="144">
      <c r="H144" s="11"/>
    </row>
    <row r="145">
      <c r="H145" s="11"/>
    </row>
    <row r="146">
      <c r="H146" s="11"/>
    </row>
    <row r="147">
      <c r="H147" s="11"/>
    </row>
    <row r="148">
      <c r="H148" s="11"/>
    </row>
    <row r="149">
      <c r="H149" s="11"/>
    </row>
    <row r="150">
      <c r="H150" s="11"/>
    </row>
    <row r="151">
      <c r="H151" s="11"/>
    </row>
    <row r="152">
      <c r="H152" s="11"/>
    </row>
    <row r="153">
      <c r="H153" s="11"/>
    </row>
    <row r="154">
      <c r="H154" s="11"/>
    </row>
    <row r="155">
      <c r="H155" s="11"/>
    </row>
    <row r="156">
      <c r="H156" s="11"/>
    </row>
    <row r="157">
      <c r="H157" s="11"/>
    </row>
    <row r="158">
      <c r="H158" s="11"/>
    </row>
    <row r="159">
      <c r="H159" s="11"/>
    </row>
    <row r="160">
      <c r="H160" s="11"/>
    </row>
    <row r="161">
      <c r="H161" s="11"/>
    </row>
    <row r="162">
      <c r="H162" s="11"/>
    </row>
    <row r="163">
      <c r="H163" s="11"/>
    </row>
    <row r="164">
      <c r="H164" s="11"/>
    </row>
    <row r="165">
      <c r="H165" s="11"/>
    </row>
    <row r="166">
      <c r="H166" s="11"/>
    </row>
    <row r="167">
      <c r="H167" s="11"/>
    </row>
    <row r="168">
      <c r="H168" s="11"/>
    </row>
    <row r="169">
      <c r="H169" s="11"/>
    </row>
    <row r="170">
      <c r="H170" s="11"/>
    </row>
    <row r="171">
      <c r="H171" s="11"/>
    </row>
    <row r="172">
      <c r="H172" s="11"/>
    </row>
    <row r="173">
      <c r="H173" s="11"/>
    </row>
    <row r="174">
      <c r="H174" s="11"/>
    </row>
    <row r="175">
      <c r="H175" s="11"/>
    </row>
    <row r="176">
      <c r="H176" s="11"/>
    </row>
    <row r="177">
      <c r="H177" s="11"/>
    </row>
    <row r="178">
      <c r="H178" s="11"/>
    </row>
    <row r="179">
      <c r="H179" s="11"/>
    </row>
    <row r="180">
      <c r="H180" s="11"/>
    </row>
    <row r="181">
      <c r="H181" s="11"/>
    </row>
    <row r="182">
      <c r="H182" s="11"/>
    </row>
    <row r="183">
      <c r="H183" s="11"/>
    </row>
    <row r="184">
      <c r="H184" s="11"/>
    </row>
    <row r="185">
      <c r="H185" s="11"/>
    </row>
    <row r="186">
      <c r="H186" s="11"/>
    </row>
    <row r="187">
      <c r="H187" s="11"/>
    </row>
    <row r="188">
      <c r="H188" s="11"/>
    </row>
    <row r="189">
      <c r="H189" s="11"/>
    </row>
    <row r="190">
      <c r="H190" s="11"/>
    </row>
    <row r="191">
      <c r="H191" s="11"/>
    </row>
    <row r="192">
      <c r="H192" s="11"/>
    </row>
    <row r="193">
      <c r="H193" s="11"/>
    </row>
    <row r="194">
      <c r="H194" s="11"/>
    </row>
    <row r="195">
      <c r="H195" s="11"/>
    </row>
    <row r="196">
      <c r="H196" s="11"/>
    </row>
    <row r="197">
      <c r="H197" s="11"/>
    </row>
    <row r="198">
      <c r="H198" s="11"/>
    </row>
    <row r="199">
      <c r="H199" s="11"/>
    </row>
    <row r="200">
      <c r="H200" s="11"/>
    </row>
    <row r="201">
      <c r="H201" s="11"/>
    </row>
    <row r="202">
      <c r="H202" s="11"/>
    </row>
    <row r="203">
      <c r="H203" s="11"/>
    </row>
    <row r="204">
      <c r="H204" s="11"/>
    </row>
    <row r="205">
      <c r="H205" s="11"/>
    </row>
    <row r="206">
      <c r="H206" s="11"/>
    </row>
    <row r="207">
      <c r="H207" s="11"/>
    </row>
    <row r="208">
      <c r="H208" s="11"/>
    </row>
    <row r="209">
      <c r="H209" s="11"/>
    </row>
    <row r="210">
      <c r="H210" s="11"/>
    </row>
    <row r="211">
      <c r="H211" s="11"/>
    </row>
    <row r="212">
      <c r="H212" s="11"/>
    </row>
    <row r="213">
      <c r="H213" s="11"/>
    </row>
    <row r="214">
      <c r="H214" s="11"/>
    </row>
    <row r="215">
      <c r="H215" s="11"/>
    </row>
    <row r="216">
      <c r="H216" s="11"/>
    </row>
    <row r="217">
      <c r="H217" s="11"/>
    </row>
    <row r="218">
      <c r="H218" s="11"/>
    </row>
    <row r="219">
      <c r="H219" s="11"/>
    </row>
    <row r="220">
      <c r="H220" s="11"/>
    </row>
    <row r="221">
      <c r="H221" s="11"/>
    </row>
    <row r="222">
      <c r="H222" s="11"/>
    </row>
    <row r="223">
      <c r="H223" s="11"/>
    </row>
    <row r="224">
      <c r="H224" s="11"/>
    </row>
    <row r="225">
      <c r="H225" s="11"/>
    </row>
    <row r="226">
      <c r="H226" s="11"/>
    </row>
    <row r="227">
      <c r="H227" s="11"/>
    </row>
    <row r="228">
      <c r="H228" s="11"/>
    </row>
    <row r="229">
      <c r="H229" s="11"/>
    </row>
    <row r="230">
      <c r="H230" s="11"/>
    </row>
    <row r="231">
      <c r="H231" s="11"/>
    </row>
    <row r="232">
      <c r="H232" s="11"/>
    </row>
    <row r="233">
      <c r="H233" s="11"/>
    </row>
    <row r="234">
      <c r="H234" s="11"/>
    </row>
    <row r="235">
      <c r="H235" s="11"/>
    </row>
    <row r="236">
      <c r="H236" s="11"/>
    </row>
    <row r="237">
      <c r="H237" s="11"/>
    </row>
    <row r="238">
      <c r="H238" s="11"/>
    </row>
    <row r="239">
      <c r="H239" s="11"/>
    </row>
    <row r="240">
      <c r="H240" s="11"/>
    </row>
    <row r="241">
      <c r="H241" s="11"/>
    </row>
    <row r="242">
      <c r="H242" s="11"/>
    </row>
    <row r="243">
      <c r="H243" s="11"/>
    </row>
    <row r="244">
      <c r="H244" s="11"/>
    </row>
    <row r="245">
      <c r="H245" s="11"/>
    </row>
    <row r="246">
      <c r="H246" s="11"/>
    </row>
    <row r="247">
      <c r="H247" s="11"/>
    </row>
    <row r="248">
      <c r="H248" s="11"/>
    </row>
    <row r="249">
      <c r="H249" s="11"/>
    </row>
    <row r="250">
      <c r="H250" s="11"/>
    </row>
    <row r="251">
      <c r="H251" s="11"/>
    </row>
    <row r="252">
      <c r="H252" s="11"/>
    </row>
    <row r="253">
      <c r="H253" s="11"/>
    </row>
    <row r="254">
      <c r="H254" s="11"/>
    </row>
    <row r="255">
      <c r="H255" s="11"/>
    </row>
    <row r="256">
      <c r="H256" s="11"/>
    </row>
    <row r="257">
      <c r="H257" s="11"/>
    </row>
    <row r="258">
      <c r="H258" s="11"/>
    </row>
    <row r="259">
      <c r="H259" s="11"/>
    </row>
    <row r="260">
      <c r="H260" s="11"/>
    </row>
    <row r="261">
      <c r="H261" s="11"/>
    </row>
    <row r="262">
      <c r="H262" s="11"/>
    </row>
    <row r="263">
      <c r="H263" s="11"/>
    </row>
    <row r="264">
      <c r="H264" s="11"/>
    </row>
    <row r="265">
      <c r="H265" s="11"/>
    </row>
    <row r="266">
      <c r="H266" s="11"/>
    </row>
    <row r="267">
      <c r="H267" s="11"/>
    </row>
    <row r="268">
      <c r="H268" s="11"/>
    </row>
    <row r="269">
      <c r="H269" s="11"/>
    </row>
    <row r="270">
      <c r="H270" s="11"/>
    </row>
    <row r="271">
      <c r="H271" s="11"/>
    </row>
    <row r="272">
      <c r="H272" s="11"/>
    </row>
    <row r="273">
      <c r="H273" s="11"/>
    </row>
    <row r="274">
      <c r="H274" s="11"/>
    </row>
    <row r="275">
      <c r="H275" s="11"/>
    </row>
    <row r="276">
      <c r="H276" s="11"/>
    </row>
    <row r="277">
      <c r="H277" s="11"/>
    </row>
    <row r="278">
      <c r="H278" s="11"/>
    </row>
    <row r="279">
      <c r="H279" s="11"/>
    </row>
    <row r="280">
      <c r="H280" s="11"/>
    </row>
    <row r="281">
      <c r="H281" s="11"/>
    </row>
    <row r="282">
      <c r="H282" s="11"/>
    </row>
    <row r="283">
      <c r="H283" s="11"/>
    </row>
    <row r="284">
      <c r="H284" s="11"/>
    </row>
    <row r="285">
      <c r="H285" s="11"/>
    </row>
    <row r="286">
      <c r="H286" s="11"/>
    </row>
    <row r="287">
      <c r="H287" s="11"/>
    </row>
    <row r="288">
      <c r="H288" s="11"/>
    </row>
    <row r="289">
      <c r="H289" s="11"/>
    </row>
    <row r="290">
      <c r="H290" s="11"/>
    </row>
    <row r="291">
      <c r="H291" s="11"/>
    </row>
    <row r="292">
      <c r="H292" s="11"/>
    </row>
    <row r="293">
      <c r="H293" s="11"/>
    </row>
    <row r="294">
      <c r="H294" s="11"/>
    </row>
    <row r="295">
      <c r="H295" s="11"/>
    </row>
    <row r="296">
      <c r="H296" s="11"/>
    </row>
    <row r="297">
      <c r="H297" s="11"/>
    </row>
    <row r="298">
      <c r="H298" s="11"/>
    </row>
    <row r="299">
      <c r="H299" s="11"/>
    </row>
    <row r="300">
      <c r="H300" s="11"/>
    </row>
    <row r="301">
      <c r="H301" s="11"/>
    </row>
    <row r="302">
      <c r="H302" s="11"/>
    </row>
    <row r="303">
      <c r="H303" s="11"/>
    </row>
    <row r="304">
      <c r="H304" s="11"/>
    </row>
    <row r="305">
      <c r="H305" s="11"/>
    </row>
    <row r="306">
      <c r="H306" s="11"/>
    </row>
    <row r="307">
      <c r="H307" s="11"/>
    </row>
    <row r="308">
      <c r="H308" s="11"/>
    </row>
    <row r="309">
      <c r="H309" s="11"/>
    </row>
    <row r="310">
      <c r="H310" s="11"/>
    </row>
    <row r="311">
      <c r="H311" s="11"/>
    </row>
    <row r="312">
      <c r="H312" s="11"/>
    </row>
    <row r="313">
      <c r="H313" s="11"/>
    </row>
    <row r="314">
      <c r="H314" s="11"/>
    </row>
    <row r="315">
      <c r="H315" s="11"/>
    </row>
    <row r="316">
      <c r="H316" s="11"/>
    </row>
    <row r="317">
      <c r="H317" s="11"/>
    </row>
    <row r="318">
      <c r="H318" s="11"/>
    </row>
    <row r="319">
      <c r="H319" s="11"/>
    </row>
    <row r="320">
      <c r="H320" s="11"/>
    </row>
    <row r="321">
      <c r="H321" s="11"/>
    </row>
    <row r="322">
      <c r="H322" s="11"/>
    </row>
    <row r="323">
      <c r="H323" s="11"/>
    </row>
    <row r="324">
      <c r="H324" s="11"/>
    </row>
    <row r="325">
      <c r="H325" s="11"/>
    </row>
    <row r="326">
      <c r="H326" s="11"/>
    </row>
    <row r="327">
      <c r="H327" s="11"/>
    </row>
    <row r="328">
      <c r="H328" s="11"/>
    </row>
    <row r="329">
      <c r="H329" s="11"/>
    </row>
    <row r="330">
      <c r="H330" s="11"/>
    </row>
    <row r="331">
      <c r="H331" s="11"/>
    </row>
    <row r="332">
      <c r="H332" s="11"/>
    </row>
    <row r="333">
      <c r="H333" s="11"/>
    </row>
    <row r="334">
      <c r="H334" s="11"/>
    </row>
    <row r="335">
      <c r="H335" s="11"/>
    </row>
    <row r="336">
      <c r="H336" s="11"/>
    </row>
    <row r="337">
      <c r="H337" s="11"/>
    </row>
    <row r="338">
      <c r="H338" s="11"/>
    </row>
    <row r="339">
      <c r="H339" s="11"/>
    </row>
    <row r="340">
      <c r="H340" s="11"/>
    </row>
    <row r="341">
      <c r="H341" s="11"/>
    </row>
    <row r="342">
      <c r="H342" s="11"/>
    </row>
    <row r="343">
      <c r="H343" s="11"/>
    </row>
    <row r="344">
      <c r="H344" s="11"/>
    </row>
    <row r="345">
      <c r="H345" s="11"/>
    </row>
    <row r="346">
      <c r="H346" s="11"/>
    </row>
    <row r="347">
      <c r="H347" s="11"/>
    </row>
    <row r="348">
      <c r="H348" s="11"/>
    </row>
    <row r="349">
      <c r="H349" s="11"/>
    </row>
    <row r="350">
      <c r="H350" s="11"/>
    </row>
    <row r="351">
      <c r="H351" s="11"/>
    </row>
    <row r="352">
      <c r="H352" s="11"/>
    </row>
    <row r="353">
      <c r="H353" s="11"/>
    </row>
    <row r="354">
      <c r="H354" s="11"/>
    </row>
    <row r="355">
      <c r="H355" s="11"/>
    </row>
    <row r="356">
      <c r="H356" s="11"/>
    </row>
    <row r="357">
      <c r="H357" s="11"/>
    </row>
    <row r="358">
      <c r="H358" s="11"/>
    </row>
    <row r="359">
      <c r="H359" s="11"/>
    </row>
    <row r="360">
      <c r="H360" s="11"/>
    </row>
    <row r="361">
      <c r="H361" s="11"/>
    </row>
    <row r="362">
      <c r="H362" s="11"/>
    </row>
    <row r="363">
      <c r="H363" s="11"/>
    </row>
    <row r="364">
      <c r="H364" s="11"/>
    </row>
    <row r="365">
      <c r="H365" s="11"/>
    </row>
    <row r="366">
      <c r="H366" s="11"/>
    </row>
    <row r="367">
      <c r="H367" s="11"/>
    </row>
    <row r="368">
      <c r="H368" s="11"/>
    </row>
    <row r="369">
      <c r="H369" s="11"/>
    </row>
    <row r="370">
      <c r="H370" s="11"/>
    </row>
    <row r="371">
      <c r="H371" s="11"/>
    </row>
    <row r="372">
      <c r="H372" s="11"/>
    </row>
    <row r="373">
      <c r="H373" s="11"/>
    </row>
    <row r="374">
      <c r="H374" s="11"/>
    </row>
    <row r="375">
      <c r="H375" s="11"/>
    </row>
    <row r="376">
      <c r="H376" s="11"/>
    </row>
    <row r="377">
      <c r="H377" s="11"/>
    </row>
    <row r="378">
      <c r="H378" s="11"/>
    </row>
    <row r="379">
      <c r="H379" s="11"/>
    </row>
    <row r="380">
      <c r="H380" s="11"/>
    </row>
    <row r="381">
      <c r="H381" s="11"/>
    </row>
    <row r="382">
      <c r="H382" s="11"/>
    </row>
    <row r="383">
      <c r="H383" s="11"/>
    </row>
    <row r="384">
      <c r="H384" s="11"/>
    </row>
    <row r="385">
      <c r="H385" s="11"/>
    </row>
    <row r="386">
      <c r="H386" s="11"/>
    </row>
    <row r="387">
      <c r="H387" s="11"/>
    </row>
    <row r="388">
      <c r="H388" s="11"/>
    </row>
    <row r="389">
      <c r="H389" s="11"/>
    </row>
    <row r="390">
      <c r="H390" s="11"/>
    </row>
    <row r="391">
      <c r="H391" s="11"/>
    </row>
    <row r="392">
      <c r="H392" s="11"/>
    </row>
    <row r="393">
      <c r="H393" s="11"/>
    </row>
    <row r="394">
      <c r="H394" s="11"/>
    </row>
    <row r="395">
      <c r="H395" s="11"/>
    </row>
    <row r="396">
      <c r="H396" s="11"/>
    </row>
    <row r="397">
      <c r="H397" s="11"/>
    </row>
    <row r="398">
      <c r="H398" s="11"/>
    </row>
    <row r="399">
      <c r="H399" s="11"/>
    </row>
    <row r="400">
      <c r="H400" s="11"/>
    </row>
    <row r="401">
      <c r="H401" s="11"/>
    </row>
    <row r="402">
      <c r="H402" s="11"/>
    </row>
    <row r="403">
      <c r="H403" s="11"/>
    </row>
    <row r="404">
      <c r="H404" s="11"/>
    </row>
    <row r="405">
      <c r="H405" s="11"/>
    </row>
    <row r="406">
      <c r="H406" s="11"/>
    </row>
    <row r="407">
      <c r="H407" s="11"/>
    </row>
    <row r="408">
      <c r="H408" s="11"/>
    </row>
    <row r="409">
      <c r="H409" s="11"/>
    </row>
    <row r="410">
      <c r="H410" s="11"/>
    </row>
    <row r="411">
      <c r="H411" s="11"/>
    </row>
    <row r="412">
      <c r="H412" s="11"/>
    </row>
    <row r="413">
      <c r="H413" s="11"/>
    </row>
    <row r="414">
      <c r="H414" s="11"/>
    </row>
    <row r="415">
      <c r="H415" s="11"/>
    </row>
    <row r="416">
      <c r="H416" s="11"/>
    </row>
    <row r="417">
      <c r="H417" s="11"/>
    </row>
    <row r="418">
      <c r="H418" s="11"/>
    </row>
    <row r="419">
      <c r="H419" s="11"/>
    </row>
    <row r="420">
      <c r="H420" s="11"/>
    </row>
    <row r="421">
      <c r="H421" s="11"/>
    </row>
    <row r="422">
      <c r="H422" s="11"/>
    </row>
    <row r="423">
      <c r="H423" s="11"/>
    </row>
    <row r="424">
      <c r="H424" s="11"/>
    </row>
    <row r="425">
      <c r="H425" s="11"/>
    </row>
    <row r="426">
      <c r="H426" s="11"/>
    </row>
    <row r="427">
      <c r="H427" s="11"/>
    </row>
    <row r="428">
      <c r="H428" s="11"/>
    </row>
    <row r="429">
      <c r="H429" s="11"/>
    </row>
    <row r="430">
      <c r="H430" s="11"/>
    </row>
    <row r="431">
      <c r="H431" s="11"/>
    </row>
    <row r="432">
      <c r="H432" s="11"/>
    </row>
    <row r="433">
      <c r="H433" s="11"/>
    </row>
    <row r="434">
      <c r="H434" s="11"/>
    </row>
    <row r="435">
      <c r="H435" s="11"/>
    </row>
    <row r="436">
      <c r="H436" s="11"/>
    </row>
    <row r="437">
      <c r="H437" s="11"/>
    </row>
    <row r="438">
      <c r="H438" s="11"/>
    </row>
    <row r="439">
      <c r="H439" s="11"/>
    </row>
    <row r="440">
      <c r="H440" s="11"/>
    </row>
    <row r="441">
      <c r="H441" s="11"/>
    </row>
    <row r="442">
      <c r="H442" s="11"/>
    </row>
    <row r="443">
      <c r="H443" s="11"/>
    </row>
    <row r="444">
      <c r="H444" s="11"/>
    </row>
    <row r="445">
      <c r="H445" s="11"/>
    </row>
    <row r="446">
      <c r="H446" s="11"/>
    </row>
    <row r="447">
      <c r="H447" s="11"/>
    </row>
    <row r="448">
      <c r="H448" s="11"/>
    </row>
    <row r="449">
      <c r="H449" s="11"/>
    </row>
    <row r="450">
      <c r="H450" s="11"/>
    </row>
    <row r="451">
      <c r="H451" s="11"/>
    </row>
    <row r="452">
      <c r="H452" s="11"/>
    </row>
    <row r="453">
      <c r="H453" s="11"/>
    </row>
    <row r="454">
      <c r="H454" s="11"/>
    </row>
    <row r="455">
      <c r="H455" s="11"/>
    </row>
    <row r="456">
      <c r="H456" s="11"/>
    </row>
    <row r="457">
      <c r="H457" s="11"/>
    </row>
    <row r="458">
      <c r="H458" s="11"/>
    </row>
    <row r="459">
      <c r="H459" s="11"/>
    </row>
    <row r="460">
      <c r="H460" s="11"/>
    </row>
    <row r="461">
      <c r="H461" s="11"/>
    </row>
    <row r="462">
      <c r="H462" s="11"/>
    </row>
    <row r="463">
      <c r="H463" s="11"/>
    </row>
    <row r="464">
      <c r="H464" s="11"/>
    </row>
    <row r="465">
      <c r="H465" s="11"/>
    </row>
    <row r="466">
      <c r="H466" s="11"/>
    </row>
    <row r="467">
      <c r="H467" s="11"/>
    </row>
    <row r="468">
      <c r="H468" s="11"/>
    </row>
    <row r="469">
      <c r="H469" s="11"/>
    </row>
    <row r="470">
      <c r="H470" s="11"/>
    </row>
    <row r="471">
      <c r="H471" s="11"/>
    </row>
    <row r="472">
      <c r="H472" s="11"/>
    </row>
    <row r="473">
      <c r="H473" s="11"/>
    </row>
    <row r="474">
      <c r="H474" s="11"/>
    </row>
    <row r="475">
      <c r="H475" s="11"/>
    </row>
    <row r="476">
      <c r="H476" s="11"/>
    </row>
    <row r="477">
      <c r="H477" s="11"/>
    </row>
    <row r="478">
      <c r="H478" s="11"/>
    </row>
    <row r="479">
      <c r="H479" s="11"/>
    </row>
    <row r="480">
      <c r="H480" s="11"/>
    </row>
    <row r="481">
      <c r="H481" s="11"/>
    </row>
    <row r="482">
      <c r="H482" s="11"/>
    </row>
    <row r="483">
      <c r="H483" s="11"/>
    </row>
    <row r="484">
      <c r="H484" s="11"/>
    </row>
    <row r="485">
      <c r="H485" s="11"/>
    </row>
    <row r="486">
      <c r="H486" s="11"/>
    </row>
    <row r="487">
      <c r="H487" s="11"/>
    </row>
    <row r="488">
      <c r="H488" s="11"/>
    </row>
    <row r="489">
      <c r="H489" s="11"/>
    </row>
    <row r="490">
      <c r="H490" s="11"/>
    </row>
    <row r="491">
      <c r="H491" s="11"/>
    </row>
    <row r="492">
      <c r="H492" s="11"/>
    </row>
    <row r="493">
      <c r="H493" s="11"/>
    </row>
    <row r="494">
      <c r="H494" s="11"/>
    </row>
    <row r="495">
      <c r="H495" s="11"/>
    </row>
    <row r="496">
      <c r="H496" s="11"/>
    </row>
    <row r="497">
      <c r="H497" s="11"/>
    </row>
    <row r="498">
      <c r="H498" s="11"/>
    </row>
    <row r="499">
      <c r="H499" s="11"/>
    </row>
    <row r="500">
      <c r="H500" s="11"/>
    </row>
    <row r="501">
      <c r="H501" s="11"/>
    </row>
    <row r="502">
      <c r="H502" s="11"/>
    </row>
    <row r="503">
      <c r="H503" s="11"/>
    </row>
    <row r="504">
      <c r="H504" s="11"/>
    </row>
    <row r="505">
      <c r="H505" s="11"/>
    </row>
    <row r="506">
      <c r="H506" s="11"/>
    </row>
    <row r="507">
      <c r="H507" s="11"/>
    </row>
    <row r="508">
      <c r="H508" s="11"/>
    </row>
    <row r="509">
      <c r="H509" s="11"/>
    </row>
    <row r="510">
      <c r="H510" s="11"/>
    </row>
    <row r="511">
      <c r="H511" s="11"/>
    </row>
    <row r="512">
      <c r="H512" s="11"/>
    </row>
    <row r="513">
      <c r="H513" s="11"/>
    </row>
    <row r="514">
      <c r="H514" s="11"/>
    </row>
    <row r="515">
      <c r="H515" s="11"/>
    </row>
    <row r="516">
      <c r="H516" s="11"/>
    </row>
    <row r="517">
      <c r="H517" s="11"/>
    </row>
    <row r="518">
      <c r="H518" s="11"/>
    </row>
    <row r="519">
      <c r="H519" s="11"/>
    </row>
    <row r="520">
      <c r="H520" s="11"/>
    </row>
    <row r="521">
      <c r="H521" s="11"/>
    </row>
    <row r="522">
      <c r="H522" s="11"/>
    </row>
    <row r="523">
      <c r="H523" s="11"/>
    </row>
    <row r="524">
      <c r="H524" s="11"/>
    </row>
    <row r="525">
      <c r="H525" s="11"/>
    </row>
    <row r="526">
      <c r="H526" s="11"/>
    </row>
    <row r="527">
      <c r="H527" s="11"/>
    </row>
    <row r="528">
      <c r="H528" s="11"/>
    </row>
    <row r="529">
      <c r="H529" s="11"/>
    </row>
    <row r="530">
      <c r="H530" s="11"/>
    </row>
    <row r="531">
      <c r="H531" s="11"/>
    </row>
    <row r="532">
      <c r="H532" s="11"/>
    </row>
    <row r="533">
      <c r="H533" s="11"/>
    </row>
    <row r="534">
      <c r="H534" s="11"/>
    </row>
    <row r="535">
      <c r="H535" s="11"/>
    </row>
    <row r="536">
      <c r="H536" s="11"/>
    </row>
    <row r="537">
      <c r="H537" s="11"/>
    </row>
    <row r="538">
      <c r="H538" s="11"/>
    </row>
    <row r="539">
      <c r="H539" s="11"/>
    </row>
    <row r="540">
      <c r="H540" s="11"/>
    </row>
    <row r="541">
      <c r="H541" s="11"/>
    </row>
    <row r="542">
      <c r="H542" s="11"/>
    </row>
    <row r="543">
      <c r="H543" s="11"/>
    </row>
    <row r="544">
      <c r="H544" s="11"/>
    </row>
    <row r="545">
      <c r="H545" s="11"/>
    </row>
    <row r="546">
      <c r="H546" s="11"/>
    </row>
    <row r="547">
      <c r="H547" s="11"/>
    </row>
    <row r="548">
      <c r="H548" s="11"/>
    </row>
    <row r="549">
      <c r="H549" s="11"/>
    </row>
    <row r="550">
      <c r="H550" s="11"/>
    </row>
    <row r="551">
      <c r="H551" s="11"/>
    </row>
    <row r="552">
      <c r="H552" s="11"/>
    </row>
    <row r="553">
      <c r="H553" s="11"/>
    </row>
    <row r="554">
      <c r="H554" s="11"/>
    </row>
    <row r="555">
      <c r="H555" s="11"/>
    </row>
    <row r="556">
      <c r="H556" s="11"/>
    </row>
    <row r="557">
      <c r="H557" s="11"/>
    </row>
    <row r="558">
      <c r="H558" s="11"/>
    </row>
    <row r="559">
      <c r="H559" s="11"/>
    </row>
    <row r="560">
      <c r="H560" s="11"/>
    </row>
    <row r="561">
      <c r="H561" s="11"/>
    </row>
    <row r="562">
      <c r="H562" s="11"/>
    </row>
    <row r="563">
      <c r="H563" s="11"/>
    </row>
    <row r="564">
      <c r="H564" s="11"/>
    </row>
    <row r="565">
      <c r="H565" s="11"/>
    </row>
    <row r="566">
      <c r="H566" s="11"/>
    </row>
    <row r="567">
      <c r="H567" s="11"/>
    </row>
    <row r="568">
      <c r="H568" s="11"/>
    </row>
    <row r="569">
      <c r="H569" s="11"/>
    </row>
    <row r="570">
      <c r="H570" s="11"/>
    </row>
    <row r="571">
      <c r="H571" s="11"/>
    </row>
    <row r="572">
      <c r="H572" s="11"/>
    </row>
    <row r="573">
      <c r="H573" s="11"/>
    </row>
    <row r="574">
      <c r="H574" s="11"/>
    </row>
    <row r="575">
      <c r="H575" s="11"/>
    </row>
    <row r="576">
      <c r="H576" s="11"/>
    </row>
    <row r="577">
      <c r="H577" s="11"/>
    </row>
    <row r="578">
      <c r="H578" s="11"/>
    </row>
    <row r="579">
      <c r="H579" s="11"/>
    </row>
    <row r="580">
      <c r="H580" s="11"/>
    </row>
    <row r="581">
      <c r="H581" s="11"/>
    </row>
    <row r="582">
      <c r="H582" s="11"/>
    </row>
    <row r="583">
      <c r="H583" s="11"/>
    </row>
    <row r="584">
      <c r="H584" s="11"/>
    </row>
    <row r="585">
      <c r="H585" s="11"/>
    </row>
    <row r="586">
      <c r="H586" s="11"/>
    </row>
    <row r="587">
      <c r="H587" s="11"/>
    </row>
    <row r="588">
      <c r="H588" s="11"/>
    </row>
    <row r="589">
      <c r="H589" s="11"/>
    </row>
    <row r="590">
      <c r="H590" s="11"/>
    </row>
    <row r="591">
      <c r="H591" s="11"/>
    </row>
    <row r="592">
      <c r="H592" s="11"/>
    </row>
    <row r="593">
      <c r="H593" s="11"/>
    </row>
    <row r="594">
      <c r="H594" s="11"/>
    </row>
    <row r="595">
      <c r="H595" s="11"/>
    </row>
    <row r="596">
      <c r="H596" s="11"/>
    </row>
    <row r="597">
      <c r="H597" s="11"/>
    </row>
    <row r="598">
      <c r="H598" s="11"/>
    </row>
    <row r="599">
      <c r="H599" s="11"/>
    </row>
    <row r="600">
      <c r="H600" s="11"/>
    </row>
    <row r="601">
      <c r="H601" s="11"/>
    </row>
    <row r="602">
      <c r="H602" s="11"/>
    </row>
    <row r="603">
      <c r="H603" s="11"/>
    </row>
    <row r="604">
      <c r="H604" s="11"/>
    </row>
    <row r="605">
      <c r="H605" s="11"/>
    </row>
    <row r="606">
      <c r="H606" s="11"/>
    </row>
    <row r="607">
      <c r="H607" s="11"/>
    </row>
    <row r="608">
      <c r="H608" s="11"/>
    </row>
    <row r="609">
      <c r="H609" s="11"/>
    </row>
    <row r="610">
      <c r="H610" s="11"/>
    </row>
    <row r="611">
      <c r="H611" s="11"/>
    </row>
    <row r="612">
      <c r="H612" s="11"/>
    </row>
    <row r="613">
      <c r="H613" s="11"/>
    </row>
    <row r="614">
      <c r="H614" s="11"/>
    </row>
    <row r="615">
      <c r="H615" s="11"/>
    </row>
    <row r="616">
      <c r="H616" s="11"/>
    </row>
    <row r="617">
      <c r="H617" s="11"/>
    </row>
    <row r="618">
      <c r="H618" s="11"/>
    </row>
    <row r="619">
      <c r="H619" s="11"/>
    </row>
    <row r="620">
      <c r="H620" s="11"/>
    </row>
    <row r="621">
      <c r="H621" s="11"/>
    </row>
    <row r="622">
      <c r="H622" s="11"/>
    </row>
    <row r="623">
      <c r="H623" s="11"/>
    </row>
    <row r="624">
      <c r="H624" s="11"/>
    </row>
    <row r="625">
      <c r="H625" s="11"/>
    </row>
    <row r="626">
      <c r="H626" s="11"/>
    </row>
    <row r="627">
      <c r="H627" s="11"/>
    </row>
    <row r="628">
      <c r="H628" s="11"/>
    </row>
    <row r="629">
      <c r="H629" s="11"/>
    </row>
    <row r="630">
      <c r="H630" s="11"/>
    </row>
    <row r="631">
      <c r="H631" s="11"/>
    </row>
    <row r="632">
      <c r="H632" s="11"/>
    </row>
    <row r="633">
      <c r="H633" s="11"/>
    </row>
    <row r="634">
      <c r="H634" s="11"/>
    </row>
    <row r="635">
      <c r="H635" s="11"/>
    </row>
    <row r="636">
      <c r="H636" s="11"/>
    </row>
    <row r="637">
      <c r="H637" s="11"/>
    </row>
    <row r="638">
      <c r="H638" s="11"/>
    </row>
    <row r="639">
      <c r="H639" s="11"/>
    </row>
    <row r="640">
      <c r="H640" s="11"/>
    </row>
    <row r="641">
      <c r="H641" s="11"/>
    </row>
    <row r="642">
      <c r="H642" s="11"/>
    </row>
    <row r="643">
      <c r="H643" s="11"/>
    </row>
    <row r="644">
      <c r="H644" s="11"/>
    </row>
    <row r="645">
      <c r="H645" s="11"/>
    </row>
    <row r="646">
      <c r="H646" s="11"/>
    </row>
    <row r="647">
      <c r="H647" s="11"/>
    </row>
    <row r="648">
      <c r="H648" s="11"/>
    </row>
    <row r="649">
      <c r="H649" s="11"/>
    </row>
    <row r="650">
      <c r="H650" s="11"/>
    </row>
    <row r="651">
      <c r="H651" s="11"/>
    </row>
    <row r="652">
      <c r="H652" s="11"/>
    </row>
    <row r="653">
      <c r="H653" s="11"/>
    </row>
    <row r="654">
      <c r="H654" s="11"/>
    </row>
    <row r="655">
      <c r="H655" s="11"/>
    </row>
    <row r="656">
      <c r="H656" s="11"/>
    </row>
    <row r="657">
      <c r="H657" s="11"/>
    </row>
    <row r="658">
      <c r="H658" s="11"/>
    </row>
    <row r="659">
      <c r="H659" s="11"/>
    </row>
    <row r="660">
      <c r="H660" s="11"/>
    </row>
    <row r="661">
      <c r="H661" s="11"/>
    </row>
    <row r="662">
      <c r="H662" s="11"/>
    </row>
    <row r="663">
      <c r="H663" s="11"/>
    </row>
    <row r="664">
      <c r="H664" s="11"/>
    </row>
    <row r="665">
      <c r="H665" s="11"/>
    </row>
    <row r="666">
      <c r="H666" s="11"/>
    </row>
    <row r="667">
      <c r="H667" s="11"/>
    </row>
    <row r="668">
      <c r="H668" s="11"/>
    </row>
    <row r="669">
      <c r="H669" s="11"/>
    </row>
    <row r="670">
      <c r="H670" s="11"/>
    </row>
    <row r="671">
      <c r="H671" s="11"/>
    </row>
    <row r="672">
      <c r="H672" s="11"/>
    </row>
    <row r="673">
      <c r="H673" s="11"/>
    </row>
    <row r="674">
      <c r="H674" s="11"/>
    </row>
    <row r="675">
      <c r="H675" s="11"/>
    </row>
    <row r="676">
      <c r="H676" s="11"/>
    </row>
    <row r="677">
      <c r="H677" s="11"/>
    </row>
    <row r="678">
      <c r="H678" s="11"/>
    </row>
    <row r="679">
      <c r="H679" s="11"/>
    </row>
    <row r="680">
      <c r="H680" s="11"/>
    </row>
    <row r="681">
      <c r="H681" s="11"/>
    </row>
    <row r="682">
      <c r="H682" s="11"/>
    </row>
    <row r="683">
      <c r="H683" s="11"/>
    </row>
    <row r="684">
      <c r="H684" s="11"/>
    </row>
    <row r="685">
      <c r="H685" s="11"/>
    </row>
    <row r="686">
      <c r="H686" s="11"/>
    </row>
    <row r="687">
      <c r="H687" s="11"/>
    </row>
    <row r="688">
      <c r="H688" s="11"/>
    </row>
    <row r="689">
      <c r="H689" s="11"/>
    </row>
    <row r="690">
      <c r="H690" s="11"/>
    </row>
    <row r="691">
      <c r="H691" s="11"/>
    </row>
    <row r="692">
      <c r="H692" s="11"/>
    </row>
    <row r="693">
      <c r="H693" s="11"/>
    </row>
    <row r="694">
      <c r="H694" s="11"/>
    </row>
    <row r="695">
      <c r="H695" s="11"/>
    </row>
    <row r="696">
      <c r="H696" s="11"/>
    </row>
    <row r="697">
      <c r="H697" s="11"/>
    </row>
    <row r="698">
      <c r="H698" s="11"/>
    </row>
    <row r="699">
      <c r="H699" s="11"/>
    </row>
    <row r="700">
      <c r="H700" s="11"/>
    </row>
    <row r="701">
      <c r="H701" s="11"/>
    </row>
    <row r="702">
      <c r="H702" s="11"/>
    </row>
    <row r="703">
      <c r="H703" s="11"/>
    </row>
    <row r="704">
      <c r="H704" s="11"/>
    </row>
    <row r="705">
      <c r="H705" s="11"/>
    </row>
    <row r="706">
      <c r="H706" s="11"/>
    </row>
    <row r="707">
      <c r="H707" s="11"/>
    </row>
    <row r="708">
      <c r="H708" s="11"/>
    </row>
    <row r="709">
      <c r="H709" s="11"/>
    </row>
    <row r="710">
      <c r="H710" s="11"/>
    </row>
    <row r="711">
      <c r="H711" s="11"/>
    </row>
    <row r="712">
      <c r="H712" s="11"/>
    </row>
    <row r="713">
      <c r="H713" s="11"/>
    </row>
    <row r="714">
      <c r="H714" s="11"/>
    </row>
    <row r="715">
      <c r="H715" s="11"/>
    </row>
    <row r="716">
      <c r="H716" s="11"/>
    </row>
    <row r="717">
      <c r="H717" s="11"/>
    </row>
    <row r="718">
      <c r="H718" s="11"/>
    </row>
    <row r="719">
      <c r="H719" s="11"/>
    </row>
    <row r="720">
      <c r="H720" s="11"/>
    </row>
    <row r="721">
      <c r="H721" s="11"/>
    </row>
    <row r="722">
      <c r="H722" s="11"/>
    </row>
    <row r="723">
      <c r="H723" s="11"/>
    </row>
    <row r="724">
      <c r="H724" s="11"/>
    </row>
    <row r="725">
      <c r="H725" s="11"/>
    </row>
    <row r="726">
      <c r="H726" s="11"/>
    </row>
    <row r="727">
      <c r="H727" s="11"/>
    </row>
    <row r="728">
      <c r="H728" s="11"/>
    </row>
    <row r="729">
      <c r="H729" s="11"/>
    </row>
    <row r="730">
      <c r="H730" s="11"/>
    </row>
    <row r="731">
      <c r="H731" s="11"/>
    </row>
    <row r="732">
      <c r="H732" s="11"/>
    </row>
    <row r="733">
      <c r="H733" s="11"/>
    </row>
    <row r="734">
      <c r="H734" s="11"/>
    </row>
    <row r="735">
      <c r="H735" s="11"/>
    </row>
    <row r="736">
      <c r="H736" s="11"/>
    </row>
    <row r="737">
      <c r="H737" s="11"/>
    </row>
    <row r="738">
      <c r="H738" s="11"/>
    </row>
    <row r="739">
      <c r="H739" s="11"/>
    </row>
    <row r="740">
      <c r="H740" s="11"/>
    </row>
    <row r="741">
      <c r="H741" s="11"/>
    </row>
    <row r="742">
      <c r="H742" s="11"/>
    </row>
    <row r="743">
      <c r="H743" s="11"/>
    </row>
    <row r="744">
      <c r="H744" s="11"/>
    </row>
    <row r="745">
      <c r="H745" s="11"/>
    </row>
    <row r="746">
      <c r="H746" s="11"/>
    </row>
    <row r="747">
      <c r="H747" s="11"/>
    </row>
    <row r="748">
      <c r="H748" s="11"/>
    </row>
    <row r="749">
      <c r="H749" s="11"/>
    </row>
    <row r="750">
      <c r="H750" s="11"/>
    </row>
    <row r="751">
      <c r="H751" s="11"/>
    </row>
    <row r="752">
      <c r="H752" s="11"/>
    </row>
    <row r="753">
      <c r="H753" s="11"/>
    </row>
    <row r="754">
      <c r="H754" s="11"/>
    </row>
    <row r="755">
      <c r="H755" s="11"/>
    </row>
    <row r="756">
      <c r="H756" s="11"/>
    </row>
    <row r="757">
      <c r="H757" s="11"/>
    </row>
    <row r="758">
      <c r="H758" s="11"/>
    </row>
    <row r="759">
      <c r="H759" s="11"/>
    </row>
    <row r="760">
      <c r="H760" s="11"/>
    </row>
    <row r="761">
      <c r="H761" s="11"/>
    </row>
    <row r="762">
      <c r="H762" s="11"/>
    </row>
    <row r="763">
      <c r="H763" s="11"/>
    </row>
    <row r="764">
      <c r="H764" s="11"/>
    </row>
    <row r="765">
      <c r="H765" s="11"/>
    </row>
    <row r="766">
      <c r="H766" s="11"/>
    </row>
    <row r="767">
      <c r="H767" s="11"/>
    </row>
    <row r="768">
      <c r="H768" s="11"/>
    </row>
    <row r="769">
      <c r="H769" s="11"/>
    </row>
    <row r="770">
      <c r="H770" s="11"/>
    </row>
    <row r="771">
      <c r="H771" s="11"/>
    </row>
    <row r="772">
      <c r="H772" s="11"/>
    </row>
    <row r="773">
      <c r="H773" s="11"/>
    </row>
    <row r="774">
      <c r="H774" s="11"/>
    </row>
    <row r="775">
      <c r="H775" s="11"/>
    </row>
    <row r="776">
      <c r="H776" s="11"/>
    </row>
    <row r="777">
      <c r="H777" s="11"/>
    </row>
    <row r="778">
      <c r="H778" s="11"/>
    </row>
    <row r="779">
      <c r="H779" s="11"/>
    </row>
    <row r="780">
      <c r="H780" s="11"/>
    </row>
    <row r="781">
      <c r="H781" s="11"/>
    </row>
    <row r="782">
      <c r="H782" s="11"/>
    </row>
    <row r="783">
      <c r="H783" s="11"/>
    </row>
    <row r="784">
      <c r="H784" s="11"/>
    </row>
    <row r="785">
      <c r="H785" s="11"/>
    </row>
    <row r="786">
      <c r="H786" s="11"/>
    </row>
    <row r="787">
      <c r="H787" s="11"/>
    </row>
    <row r="788">
      <c r="H788" s="11"/>
    </row>
    <row r="789">
      <c r="H789" s="11"/>
    </row>
    <row r="790">
      <c r="H790" s="11"/>
    </row>
    <row r="791">
      <c r="H791" s="11"/>
    </row>
    <row r="792">
      <c r="H792" s="11"/>
    </row>
    <row r="793">
      <c r="H793" s="11"/>
    </row>
    <row r="794">
      <c r="H794" s="11"/>
    </row>
    <row r="795">
      <c r="H795" s="11"/>
    </row>
    <row r="796">
      <c r="H796" s="11"/>
    </row>
    <row r="797">
      <c r="H797" s="11"/>
    </row>
    <row r="798">
      <c r="H798" s="11"/>
    </row>
    <row r="799">
      <c r="H799" s="11"/>
    </row>
    <row r="800">
      <c r="H800" s="11"/>
    </row>
    <row r="801">
      <c r="H801" s="11"/>
    </row>
    <row r="802">
      <c r="H802" s="11"/>
    </row>
    <row r="803">
      <c r="H803" s="11"/>
    </row>
    <row r="804">
      <c r="H804" s="11"/>
    </row>
    <row r="805">
      <c r="H805" s="11"/>
    </row>
    <row r="806">
      <c r="H806" s="11"/>
    </row>
    <row r="807">
      <c r="H807" s="11"/>
    </row>
    <row r="808">
      <c r="H808" s="11"/>
    </row>
    <row r="809">
      <c r="H809" s="11"/>
    </row>
    <row r="810">
      <c r="H810" s="11"/>
    </row>
    <row r="811">
      <c r="H811" s="11"/>
    </row>
    <row r="812">
      <c r="H812" s="11"/>
    </row>
    <row r="813">
      <c r="H813" s="11"/>
    </row>
    <row r="814">
      <c r="H814" s="11"/>
    </row>
    <row r="815">
      <c r="H815" s="11"/>
    </row>
    <row r="816">
      <c r="H816" s="11"/>
    </row>
    <row r="817">
      <c r="H817" s="11"/>
    </row>
    <row r="818">
      <c r="H818" s="11"/>
    </row>
    <row r="819">
      <c r="H819" s="11"/>
    </row>
    <row r="820">
      <c r="H820" s="11"/>
    </row>
    <row r="821">
      <c r="H821" s="11"/>
    </row>
    <row r="822">
      <c r="H822" s="11"/>
    </row>
    <row r="823">
      <c r="H823" s="11"/>
    </row>
    <row r="824">
      <c r="H824" s="11"/>
    </row>
    <row r="825">
      <c r="H825" s="11"/>
    </row>
    <row r="826">
      <c r="H826" s="11"/>
    </row>
    <row r="827">
      <c r="H827" s="11"/>
    </row>
    <row r="828">
      <c r="H828" s="11"/>
    </row>
    <row r="829">
      <c r="H829" s="11"/>
    </row>
    <row r="830">
      <c r="H830" s="11"/>
    </row>
    <row r="831">
      <c r="H831" s="11"/>
    </row>
    <row r="832">
      <c r="H832" s="11"/>
    </row>
    <row r="833">
      <c r="H833" s="11"/>
    </row>
    <row r="834">
      <c r="H834" s="11"/>
    </row>
    <row r="835">
      <c r="H835" s="11"/>
    </row>
    <row r="836">
      <c r="H836" s="11"/>
    </row>
    <row r="837">
      <c r="H837" s="11"/>
    </row>
    <row r="838">
      <c r="H838" s="11"/>
    </row>
    <row r="839">
      <c r="H839" s="11"/>
    </row>
    <row r="840">
      <c r="H840" s="11"/>
    </row>
    <row r="841">
      <c r="H841" s="11"/>
    </row>
    <row r="842">
      <c r="H842" s="11"/>
    </row>
    <row r="843">
      <c r="H843" s="11"/>
    </row>
    <row r="844">
      <c r="H844" s="11"/>
    </row>
    <row r="845">
      <c r="H845" s="11"/>
    </row>
    <row r="846">
      <c r="H846" s="11"/>
    </row>
    <row r="847">
      <c r="H847" s="11"/>
    </row>
    <row r="848">
      <c r="H848" s="11"/>
    </row>
    <row r="849">
      <c r="H849" s="11"/>
    </row>
    <row r="850">
      <c r="H850" s="11"/>
    </row>
    <row r="851">
      <c r="H851" s="11"/>
    </row>
    <row r="852">
      <c r="H852" s="11"/>
    </row>
    <row r="853">
      <c r="H853" s="11"/>
    </row>
    <row r="854">
      <c r="H854" s="11"/>
    </row>
    <row r="855">
      <c r="H855" s="11"/>
    </row>
    <row r="856">
      <c r="H856" s="11"/>
    </row>
    <row r="857">
      <c r="H857" s="11"/>
    </row>
    <row r="858">
      <c r="H858" s="11"/>
    </row>
    <row r="859">
      <c r="H859" s="11"/>
    </row>
    <row r="860">
      <c r="H860" s="11"/>
    </row>
    <row r="861">
      <c r="H861" s="11"/>
    </row>
    <row r="862">
      <c r="H862" s="11"/>
    </row>
    <row r="863">
      <c r="H863" s="11"/>
    </row>
    <row r="864">
      <c r="H864" s="11"/>
    </row>
    <row r="865">
      <c r="H865" s="11"/>
    </row>
    <row r="866">
      <c r="H866" s="11"/>
    </row>
    <row r="867">
      <c r="H867" s="11"/>
    </row>
    <row r="868">
      <c r="H868" s="11"/>
    </row>
    <row r="869">
      <c r="H869" s="11"/>
    </row>
    <row r="870">
      <c r="H870" s="11"/>
    </row>
    <row r="871">
      <c r="H871" s="11"/>
    </row>
    <row r="872">
      <c r="H872" s="11"/>
    </row>
    <row r="873">
      <c r="H873" s="11"/>
    </row>
    <row r="874">
      <c r="H874" s="11"/>
    </row>
    <row r="875">
      <c r="H875" s="11"/>
    </row>
    <row r="876">
      <c r="H876" s="11"/>
    </row>
    <row r="877">
      <c r="H877" s="11"/>
    </row>
    <row r="878">
      <c r="H878" s="11"/>
    </row>
    <row r="879">
      <c r="H879" s="11"/>
    </row>
    <row r="880">
      <c r="H880" s="11"/>
    </row>
    <row r="881">
      <c r="H881" s="11"/>
    </row>
    <row r="882">
      <c r="H882" s="11"/>
    </row>
    <row r="883">
      <c r="H883" s="11"/>
    </row>
    <row r="884">
      <c r="H884" s="11"/>
    </row>
    <row r="885">
      <c r="H885" s="11"/>
    </row>
    <row r="886">
      <c r="H886" s="11"/>
    </row>
    <row r="887">
      <c r="H887" s="11"/>
    </row>
    <row r="888">
      <c r="H888" s="11"/>
    </row>
    <row r="889">
      <c r="H889" s="11"/>
    </row>
    <row r="890">
      <c r="H890" s="11"/>
    </row>
    <row r="891">
      <c r="H891" s="11"/>
    </row>
    <row r="892">
      <c r="H892" s="11"/>
    </row>
    <row r="893">
      <c r="H893" s="11"/>
    </row>
    <row r="894">
      <c r="H894" s="11"/>
    </row>
    <row r="895">
      <c r="H895" s="11"/>
    </row>
    <row r="896">
      <c r="H896" s="11"/>
    </row>
    <row r="897">
      <c r="H897" s="11"/>
    </row>
    <row r="898">
      <c r="H898" s="11"/>
    </row>
    <row r="899">
      <c r="H899" s="11"/>
    </row>
    <row r="900">
      <c r="H900" s="11"/>
    </row>
    <row r="901">
      <c r="H901" s="11"/>
    </row>
    <row r="902">
      <c r="H902" s="11"/>
    </row>
    <row r="903">
      <c r="H903" s="11"/>
    </row>
    <row r="904">
      <c r="H904" s="11"/>
    </row>
    <row r="905">
      <c r="H905" s="11"/>
    </row>
    <row r="906">
      <c r="H906" s="11"/>
    </row>
    <row r="907">
      <c r="H907" s="11"/>
    </row>
    <row r="908">
      <c r="H908" s="11"/>
    </row>
    <row r="909">
      <c r="H909" s="11"/>
    </row>
    <row r="910">
      <c r="H910" s="11"/>
    </row>
    <row r="911">
      <c r="H911" s="11"/>
    </row>
    <row r="912">
      <c r="H912" s="11"/>
    </row>
    <row r="913">
      <c r="H913" s="11"/>
    </row>
    <row r="914">
      <c r="H914" s="11"/>
    </row>
    <row r="915">
      <c r="H915" s="11"/>
    </row>
    <row r="916">
      <c r="H916" s="11"/>
    </row>
    <row r="917">
      <c r="H917" s="11"/>
    </row>
    <row r="918">
      <c r="H918" s="11"/>
    </row>
    <row r="919">
      <c r="H919" s="11"/>
    </row>
    <row r="920">
      <c r="H920" s="11"/>
    </row>
    <row r="921">
      <c r="H921" s="11"/>
    </row>
    <row r="922">
      <c r="H922" s="11"/>
    </row>
    <row r="923">
      <c r="H923" s="11"/>
    </row>
    <row r="924">
      <c r="H924" s="11"/>
    </row>
    <row r="925">
      <c r="H925" s="11"/>
    </row>
    <row r="926">
      <c r="H926" s="11"/>
    </row>
    <row r="927">
      <c r="H927" s="11"/>
    </row>
    <row r="928">
      <c r="H928" s="11"/>
    </row>
    <row r="929">
      <c r="H929" s="11"/>
    </row>
    <row r="930">
      <c r="H930" s="11"/>
    </row>
    <row r="931">
      <c r="H931" s="11"/>
    </row>
    <row r="932">
      <c r="H932" s="11"/>
    </row>
    <row r="933">
      <c r="H933" s="11"/>
    </row>
    <row r="934">
      <c r="H934" s="11"/>
    </row>
    <row r="935">
      <c r="H935" s="11"/>
    </row>
    <row r="936">
      <c r="H936" s="11"/>
    </row>
    <row r="937">
      <c r="H937" s="11"/>
    </row>
    <row r="938">
      <c r="H938" s="11"/>
    </row>
    <row r="939">
      <c r="H939" s="11"/>
    </row>
    <row r="940">
      <c r="H940" s="11"/>
    </row>
    <row r="941">
      <c r="H941" s="11"/>
    </row>
    <row r="942">
      <c r="H942" s="11"/>
    </row>
    <row r="943">
      <c r="H943" s="11"/>
    </row>
    <row r="944">
      <c r="H944" s="11"/>
    </row>
    <row r="945">
      <c r="H945" s="11"/>
    </row>
    <row r="946">
      <c r="H946" s="11"/>
    </row>
    <row r="947">
      <c r="H947" s="11"/>
    </row>
    <row r="948">
      <c r="H948" s="11"/>
    </row>
    <row r="949">
      <c r="H949" s="11"/>
    </row>
    <row r="950">
      <c r="H950" s="11"/>
    </row>
    <row r="951">
      <c r="H951" s="11"/>
    </row>
    <row r="952">
      <c r="H952" s="11"/>
    </row>
    <row r="953">
      <c r="H953" s="11"/>
    </row>
    <row r="954">
      <c r="H954" s="11"/>
    </row>
    <row r="955">
      <c r="H955" s="11"/>
    </row>
    <row r="956">
      <c r="H956" s="11"/>
    </row>
    <row r="957">
      <c r="H957" s="11"/>
    </row>
    <row r="958">
      <c r="H958" s="11"/>
    </row>
    <row r="959">
      <c r="H959" s="11"/>
    </row>
    <row r="960">
      <c r="H960" s="11"/>
    </row>
    <row r="961">
      <c r="H961" s="11"/>
    </row>
    <row r="962">
      <c r="H962" s="11"/>
    </row>
    <row r="963">
      <c r="H963" s="11"/>
    </row>
    <row r="964">
      <c r="H964" s="11"/>
    </row>
    <row r="965">
      <c r="H965" s="11"/>
    </row>
    <row r="966">
      <c r="H966" s="11"/>
    </row>
    <row r="967">
      <c r="H967" s="11"/>
    </row>
    <row r="968">
      <c r="H968" s="11"/>
    </row>
    <row r="969">
      <c r="H969" s="11"/>
    </row>
    <row r="970">
      <c r="H970" s="11"/>
    </row>
    <row r="971">
      <c r="H971" s="11"/>
    </row>
    <row r="972">
      <c r="H972" s="11"/>
    </row>
    <row r="973">
      <c r="H973" s="11"/>
    </row>
    <row r="974">
      <c r="H974" s="11"/>
    </row>
    <row r="975">
      <c r="H975" s="11"/>
    </row>
    <row r="976">
      <c r="H976" s="11"/>
    </row>
    <row r="977">
      <c r="H977" s="11"/>
    </row>
    <row r="978">
      <c r="H978" s="11"/>
    </row>
    <row r="979">
      <c r="H979" s="11"/>
    </row>
    <row r="980">
      <c r="H980" s="11"/>
    </row>
    <row r="981">
      <c r="H981" s="11"/>
    </row>
    <row r="982">
      <c r="H982" s="11"/>
    </row>
    <row r="983">
      <c r="H983" s="11"/>
    </row>
    <row r="984">
      <c r="H984" s="11"/>
    </row>
    <row r="985">
      <c r="H985" s="11"/>
    </row>
    <row r="986">
      <c r="H986" s="11"/>
    </row>
    <row r="987">
      <c r="H987" s="11"/>
    </row>
    <row r="988">
      <c r="H988" s="11"/>
    </row>
    <row r="989">
      <c r="H989" s="11"/>
    </row>
    <row r="990">
      <c r="H990" s="11"/>
    </row>
    <row r="991">
      <c r="H991" s="11"/>
    </row>
    <row r="992">
      <c r="H992" s="11"/>
    </row>
    <row r="993">
      <c r="H993" s="11"/>
    </row>
    <row r="994">
      <c r="H994" s="11"/>
    </row>
    <row r="995">
      <c r="H995" s="11"/>
    </row>
    <row r="996">
      <c r="H996" s="11"/>
    </row>
    <row r="997">
      <c r="H997" s="11"/>
    </row>
    <row r="998">
      <c r="H998" s="11"/>
    </row>
    <row r="999">
      <c r="H999" s="11"/>
    </row>
    <row r="1000">
      <c r="H1000" s="11"/>
    </row>
    <row r="1001">
      <c r="H1001" s="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7.75"/>
  </cols>
  <sheetData>
    <row r="1">
      <c r="A1" s="1" t="s">
        <v>795</v>
      </c>
      <c r="B1" s="1" t="s">
        <v>796</v>
      </c>
    </row>
    <row r="2">
      <c r="A2" s="4" t="s">
        <v>797</v>
      </c>
      <c r="B2" s="4" t="s">
        <v>798</v>
      </c>
    </row>
    <row r="3">
      <c r="A3" s="4" t="s">
        <v>799</v>
      </c>
      <c r="B3" s="4" t="s">
        <v>800</v>
      </c>
    </row>
    <row r="4">
      <c r="A4" s="4" t="s">
        <v>801</v>
      </c>
      <c r="B4" s="4" t="s">
        <v>802</v>
      </c>
    </row>
    <row r="5">
      <c r="A5" s="4" t="s">
        <v>803</v>
      </c>
      <c r="B5" s="4" t="s">
        <v>804</v>
      </c>
    </row>
    <row r="6">
      <c r="A6" s="4" t="s">
        <v>805</v>
      </c>
      <c r="B6" s="4" t="s">
        <v>806</v>
      </c>
    </row>
  </sheetData>
  <drawing r:id="rId1"/>
</worksheet>
</file>