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0515" windowHeight="6210" activeTab="1"/>
  </bookViews>
  <sheets>
    <sheet name="TriLin" sheetId="1" r:id="rId1"/>
    <sheet name="TrilinNew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L40" i="4" l="1"/>
  <c r="L39" i="4"/>
  <c r="G37" i="4"/>
  <c r="B63" i="4"/>
  <c r="L19" i="4"/>
  <c r="L15" i="4"/>
  <c r="L14" i="4"/>
  <c r="L13" i="4"/>
  <c r="L12" i="4"/>
  <c r="K19" i="4"/>
  <c r="K17" i="4"/>
  <c r="J19" i="4"/>
  <c r="J17" i="4"/>
  <c r="J16" i="4"/>
  <c r="J13" i="4"/>
  <c r="J12" i="4"/>
  <c r="I19" i="4"/>
  <c r="I17" i="4"/>
  <c r="I16" i="4"/>
  <c r="H19" i="4"/>
  <c r="H15" i="4"/>
  <c r="L41" i="4"/>
  <c r="O35" i="4"/>
  <c r="K15" i="4" s="1"/>
  <c r="O36" i="4"/>
  <c r="K16" i="4" s="1"/>
  <c r="O34" i="4"/>
  <c r="K12" i="4" s="1"/>
  <c r="K26" i="4" s="1"/>
  <c r="N35" i="4"/>
  <c r="J15" i="4" s="1"/>
  <c r="N36" i="4"/>
  <c r="N34" i="4"/>
  <c r="M35" i="4"/>
  <c r="I15" i="4" s="1"/>
  <c r="M36" i="4"/>
  <c r="M34" i="4"/>
  <c r="I13" i="4" s="1"/>
  <c r="I24" i="4" s="1"/>
  <c r="L35" i="4"/>
  <c r="H14" i="4" s="1"/>
  <c r="L36" i="4"/>
  <c r="H17" i="4" s="1"/>
  <c r="L34" i="4"/>
  <c r="H13" i="4" s="1"/>
  <c r="H24" i="4" s="1"/>
  <c r="G10" i="4"/>
  <c r="G8" i="4"/>
  <c r="G6" i="4"/>
  <c r="G5" i="4"/>
  <c r="B45" i="4"/>
  <c r="B44" i="4"/>
  <c r="B42" i="4"/>
  <c r="B40" i="4"/>
  <c r="B36" i="4"/>
  <c r="B29" i="4"/>
  <c r="B34" i="4"/>
  <c r="B33" i="4"/>
  <c r="B32" i="4"/>
  <c r="B26" i="4"/>
  <c r="B24" i="4"/>
  <c r="B18" i="4"/>
  <c r="B46" i="4" s="1"/>
  <c r="B17" i="4"/>
  <c r="B37" i="4" s="1"/>
  <c r="B16" i="4"/>
  <c r="B28" i="4" s="1"/>
  <c r="D18" i="4"/>
  <c r="D17" i="4"/>
  <c r="D16" i="4"/>
  <c r="B51" i="4" s="1"/>
  <c r="G35" i="4" s="1"/>
  <c r="H21" i="4" l="1"/>
  <c r="I28" i="4"/>
  <c r="I12" i="4"/>
  <c r="J26" i="4"/>
  <c r="K13" i="4"/>
  <c r="H12" i="4"/>
  <c r="H25" i="4" s="1"/>
  <c r="J24" i="4"/>
  <c r="K14" i="4"/>
  <c r="K25" i="4" s="1"/>
  <c r="I14" i="4"/>
  <c r="I23" i="4" s="1"/>
  <c r="J14" i="4"/>
  <c r="J23" i="4" s="1"/>
  <c r="L16" i="4"/>
  <c r="L27" i="4" s="1"/>
  <c r="L17" i="4"/>
  <c r="L24" i="4" s="1"/>
  <c r="H16" i="4"/>
  <c r="H27" i="4" s="1"/>
  <c r="K28" i="4"/>
  <c r="J28" i="4"/>
  <c r="L38" i="4"/>
  <c r="L28" i="4"/>
  <c r="L26" i="4"/>
  <c r="K21" i="4"/>
  <c r="K22" i="4"/>
  <c r="K24" i="4"/>
  <c r="J22" i="4"/>
  <c r="J27" i="4"/>
  <c r="I26" i="4"/>
  <c r="H28" i="4"/>
  <c r="H22" i="4"/>
  <c r="H23" i="4"/>
  <c r="H26" i="4"/>
  <c r="B48" i="4"/>
  <c r="G7" i="4"/>
  <c r="B30" i="4"/>
  <c r="B27" i="4" s="1"/>
  <c r="C7" i="4" s="1"/>
  <c r="G9" i="4"/>
  <c r="B59" i="4"/>
  <c r="G38" i="4" s="1"/>
  <c r="G12" i="4"/>
  <c r="B19" i="4"/>
  <c r="C12" i="4" s="1"/>
  <c r="B55" i="4"/>
  <c r="G36" i="4" s="1"/>
  <c r="B15" i="4"/>
  <c r="B41" i="4"/>
  <c r="B39" i="4" s="1"/>
  <c r="C10" i="4" s="1"/>
  <c r="B25" i="4"/>
  <c r="B23" i="4"/>
  <c r="C6" i="4" s="1"/>
  <c r="B43" i="4"/>
  <c r="C11" i="4" s="1"/>
  <c r="B38" i="4"/>
  <c r="B35" i="4" s="1"/>
  <c r="C9" i="4" s="1"/>
  <c r="B31" i="4"/>
  <c r="C8" i="4" s="1"/>
  <c r="L23" i="4" l="1"/>
  <c r="L25" i="4"/>
  <c r="L22" i="4"/>
  <c r="L21" i="4"/>
  <c r="L30" i="4" s="1"/>
  <c r="H39" i="4" s="1"/>
  <c r="J21" i="4"/>
  <c r="J25" i="4"/>
  <c r="I27" i="4"/>
  <c r="I21" i="4"/>
  <c r="H30" i="4"/>
  <c r="K27" i="4"/>
  <c r="K23" i="4"/>
  <c r="K30" i="4" s="1"/>
  <c r="H38" i="4" s="1"/>
  <c r="I22" i="4"/>
  <c r="I25" i="4"/>
  <c r="G19" i="4"/>
  <c r="G13" i="4"/>
  <c r="G39" i="4"/>
  <c r="C5" i="4"/>
  <c r="G34" i="4"/>
  <c r="C20" i="1"/>
  <c r="C17" i="1"/>
  <c r="C16" i="1"/>
  <c r="C15" i="1"/>
  <c r="C14" i="1"/>
  <c r="C13" i="1"/>
  <c r="C12" i="1"/>
  <c r="C11" i="1"/>
  <c r="C10" i="1"/>
  <c r="G24" i="4" l="1"/>
  <c r="G28" i="4"/>
  <c r="J30" i="4"/>
  <c r="I30" i="4"/>
  <c r="H36" i="4" s="1"/>
  <c r="B50" i="4"/>
  <c r="G16" i="4"/>
  <c r="G17" i="4"/>
  <c r="G15" i="4"/>
  <c r="B49" i="4"/>
  <c r="G14" i="4"/>
  <c r="H12" i="1"/>
  <c r="C33" i="1"/>
  <c r="C40" i="1"/>
  <c r="C39" i="1"/>
  <c r="C38" i="1"/>
  <c r="C37" i="1"/>
  <c r="C36" i="1"/>
  <c r="C35" i="1"/>
  <c r="C34" i="1"/>
  <c r="G12" i="1"/>
  <c r="F12" i="1"/>
  <c r="G15" i="1" s="1"/>
  <c r="G21" i="4" l="1"/>
  <c r="G30" i="4" s="1"/>
  <c r="G25" i="4"/>
  <c r="G22" i="4"/>
  <c r="G26" i="4"/>
  <c r="G27" i="4"/>
  <c r="G23" i="4"/>
  <c r="B47" i="4"/>
  <c r="G17" i="1"/>
  <c r="G16" i="1"/>
  <c r="G14" i="1"/>
  <c r="H35" i="4" l="1"/>
  <c r="H34" i="4"/>
  <c r="G20" i="1"/>
  <c r="G19" i="1"/>
  <c r="G22" i="1" l="1"/>
  <c r="H37" i="4"/>
</calcChain>
</file>

<file path=xl/sharedStrings.xml><?xml version="1.0" encoding="utf-8"?>
<sst xmlns="http://schemas.openxmlformats.org/spreadsheetml/2006/main" count="138" uniqueCount="68">
  <si>
    <t>X1</t>
  </si>
  <si>
    <t>X0</t>
  </si>
  <si>
    <t>Y0</t>
  </si>
  <si>
    <t>Z0</t>
  </si>
  <si>
    <t>Y1</t>
  </si>
  <si>
    <t>Z1</t>
  </si>
  <si>
    <t>F0</t>
  </si>
  <si>
    <t>1 1 1</t>
  </si>
  <si>
    <t>1 1 2</t>
  </si>
  <si>
    <t>2 2 2</t>
  </si>
  <si>
    <t>1 2 1</t>
  </si>
  <si>
    <t>1 2 2</t>
  </si>
  <si>
    <t>2 1 1</t>
  </si>
  <si>
    <t>2 1 2</t>
  </si>
  <si>
    <t>F1</t>
  </si>
  <si>
    <t>Xd</t>
  </si>
  <si>
    <t>Yd</t>
  </si>
  <si>
    <t>Zd</t>
  </si>
  <si>
    <t>C1</t>
  </si>
  <si>
    <t>C00</t>
  </si>
  <si>
    <t>2 2 1</t>
  </si>
  <si>
    <t>C10</t>
  </si>
  <si>
    <t>C01</t>
  </si>
  <si>
    <t>C11</t>
  </si>
  <si>
    <t>C0</t>
  </si>
  <si>
    <t>C</t>
  </si>
  <si>
    <t>Square</t>
  </si>
  <si>
    <t>Trilinear</t>
  </si>
  <si>
    <t>x0</t>
  </si>
  <si>
    <t>x1</t>
  </si>
  <si>
    <t>y0</t>
  </si>
  <si>
    <t>y1</t>
  </si>
  <si>
    <t>z0</t>
  </si>
  <si>
    <t>z1</t>
  </si>
  <si>
    <t>x2</t>
  </si>
  <si>
    <t>y2</t>
  </si>
  <si>
    <t>z2</t>
  </si>
  <si>
    <t>x12</t>
  </si>
  <si>
    <t>x20</t>
  </si>
  <si>
    <t>y12</t>
  </si>
  <si>
    <t>y20</t>
  </si>
  <si>
    <t>z12</t>
  </si>
  <si>
    <t>z20</t>
  </si>
  <si>
    <t>Norm</t>
  </si>
  <si>
    <t>Na</t>
  </si>
  <si>
    <t>Nb</t>
  </si>
  <si>
    <t>Nc</t>
  </si>
  <si>
    <t>Nd</t>
  </si>
  <si>
    <t>Ne</t>
  </si>
  <si>
    <t>Nf</t>
  </si>
  <si>
    <t>Ng</t>
  </si>
  <si>
    <t>Nh</t>
  </si>
  <si>
    <t>Interpolated</t>
  </si>
  <si>
    <t>function</t>
  </si>
  <si>
    <t>a</t>
  </si>
  <si>
    <t>b</t>
  </si>
  <si>
    <t>c</t>
  </si>
  <si>
    <t>Calculated</t>
  </si>
  <si>
    <t>0 0 0</t>
  </si>
  <si>
    <t>0 0 1</t>
  </si>
  <si>
    <t>0 1 0</t>
  </si>
  <si>
    <t>0 1 1</t>
  </si>
  <si>
    <t>1 0 0</t>
  </si>
  <si>
    <t>1 0 1</t>
  </si>
  <si>
    <t>1 1 0</t>
  </si>
  <si>
    <t>x y z</t>
  </si>
  <si>
    <t>Interpolation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</si>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</sst>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2" fontId="0" fillId="0" borderId="0" xfId="0" applyNumberFormat="1" applyAlignment="1">
      <alignment horizontal="center" vertical="center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8018372703413"/>
          <c:y val="2.8252405949256341E-2"/>
          <c:w val="0.82478171478565176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Square</c:v>
          </c:tx>
          <c:xVal>
            <c:numRef>
              <c:f>TriLin!$F$27:$F$32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TriLin!$G$27:$G$32</c:f>
              <c:numCache>
                <c:formatCode>General</c:formatCode>
                <c:ptCount val="6"/>
                <c:pt idx="0">
                  <c:v>1.7320508075688772</c:v>
                </c:pt>
                <c:pt idx="1">
                  <c:v>1.9052558883257653</c:v>
                </c:pt>
                <c:pt idx="2">
                  <c:v>2.1650635094610968</c:v>
                </c:pt>
                <c:pt idx="3">
                  <c:v>2.598076211353316</c:v>
                </c:pt>
                <c:pt idx="4">
                  <c:v>3.0310889132455352</c:v>
                </c:pt>
                <c:pt idx="5">
                  <c:v>3.4641016151377544</c:v>
                </c:pt>
              </c:numCache>
            </c:numRef>
          </c:yVal>
          <c:smooth val="1"/>
        </c:ser>
        <c:ser>
          <c:idx val="1"/>
          <c:order val="1"/>
          <c:tx>
            <c:v>Trilinear</c:v>
          </c:tx>
          <c:xVal>
            <c:numRef>
              <c:f>TriLin!$F$27:$F$32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TriLin!$H$27:$H$32</c:f>
              <c:numCache>
                <c:formatCode>General</c:formatCode>
                <c:ptCount val="6"/>
                <c:pt idx="0">
                  <c:v>1.7320508075688772</c:v>
                </c:pt>
                <c:pt idx="1">
                  <c:v>1.9423551478291619</c:v>
                </c:pt>
                <c:pt idx="2">
                  <c:v>2.2400890074163007</c:v>
                </c:pt>
                <c:pt idx="3">
                  <c:v>2.6930777063820206</c:v>
                </c:pt>
                <c:pt idx="4">
                  <c:v>3.0985656578333884</c:v>
                </c:pt>
                <c:pt idx="5">
                  <c:v>3.4641016151377544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7280"/>
        <c:axId val="111223168"/>
      </c:scatterChart>
      <c:valAx>
        <c:axId val="11121728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11223168"/>
        <c:crosses val="autoZero"/>
        <c:crossBetween val="midCat"/>
      </c:valAx>
      <c:valAx>
        <c:axId val="111223168"/>
        <c:scaling>
          <c:orientation val="minMax"/>
          <c:max val="3.5"/>
          <c:min val="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17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983694111406805"/>
          <c:y val="0.67474763961905293"/>
          <c:w val="0.12574026619453632"/>
          <c:h val="9.4643998560886025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8018372703413"/>
          <c:y val="2.8252405949256341E-2"/>
          <c:w val="0.82478171478565176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TrilinNew!$G$33</c:f>
              <c:strCache>
                <c:ptCount val="1"/>
                <c:pt idx="0">
                  <c:v>Calculated</c:v>
                </c:pt>
              </c:strCache>
            </c:strRef>
          </c:tx>
          <c:xVal>
            <c:numRef>
              <c:f>TrilinNew!$F$34:$F$39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TrilinNew!$G$34:$G$39</c:f>
              <c:numCache>
                <c:formatCode>General</c:formatCode>
                <c:ptCount val="6"/>
                <c:pt idx="0">
                  <c:v>3.5</c:v>
                </c:pt>
                <c:pt idx="1">
                  <c:v>3.8500000000000005</c:v>
                </c:pt>
                <c:pt idx="2">
                  <c:v>4.375</c:v>
                </c:pt>
                <c:pt idx="3">
                  <c:v>5.25</c:v>
                </c:pt>
                <c:pt idx="4">
                  <c:v>6.125</c:v>
                </c:pt>
                <c:pt idx="5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TrilinNew!$H$33</c:f>
              <c:strCache>
                <c:ptCount val="1"/>
                <c:pt idx="0">
                  <c:v>Trilinear</c:v>
                </c:pt>
              </c:strCache>
            </c:strRef>
          </c:tx>
          <c:spPr>
            <a:ln>
              <a:prstDash val="dash"/>
            </a:ln>
          </c:spPr>
          <c:xVal>
            <c:numRef>
              <c:f>TrilinNew!$F$34:$F$39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TrilinNew!$H$34:$H$39</c:f>
              <c:numCache>
                <c:formatCode>General</c:formatCode>
                <c:ptCount val="6"/>
                <c:pt idx="0">
                  <c:v>3.5</c:v>
                </c:pt>
                <c:pt idx="1">
                  <c:v>3.8500000000000005</c:v>
                </c:pt>
                <c:pt idx="2">
                  <c:v>4.375</c:v>
                </c:pt>
                <c:pt idx="3">
                  <c:v>5.25</c:v>
                </c:pt>
                <c:pt idx="4">
                  <c:v>6.125</c:v>
                </c:pt>
                <c:pt idx="5">
                  <c:v>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608"/>
        <c:axId val="111254144"/>
      </c:scatterChart>
      <c:valAx>
        <c:axId val="11125260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11254144"/>
        <c:crosses val="autoZero"/>
        <c:crossBetween val="midCat"/>
      </c:valAx>
      <c:valAx>
        <c:axId val="1112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52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983694111406805"/>
          <c:y val="0.67474763961905293"/>
          <c:w val="0.17899470406435883"/>
          <c:h val="0.142867487773427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3</xdr:row>
      <xdr:rowOff>57150</xdr:rowOff>
    </xdr:from>
    <xdr:to>
      <xdr:col>19</xdr:col>
      <xdr:colOff>485775</xdr:colOff>
      <xdr:row>28</xdr:row>
      <xdr:rowOff>147636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152400</xdr:rowOff>
    </xdr:from>
    <xdr:to>
      <xdr:col>23</xdr:col>
      <xdr:colOff>371475</xdr:colOff>
      <xdr:row>19</xdr:row>
      <xdr:rowOff>109536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0"/>
  <sheetViews>
    <sheetView topLeftCell="B22" workbookViewId="0">
      <selection activeCell="E25" sqref="E25"/>
    </sheetView>
  </sheetViews>
  <sheetFormatPr defaultRowHeight="15" x14ac:dyDescent="0.25"/>
  <sheetData>
    <row r="3" spans="2:8" x14ac:dyDescent="0.25">
      <c r="B3" t="s">
        <v>1</v>
      </c>
      <c r="C3" t="s">
        <v>2</v>
      </c>
      <c r="D3" t="s">
        <v>3</v>
      </c>
      <c r="F3" t="s">
        <v>0</v>
      </c>
      <c r="G3" t="s">
        <v>4</v>
      </c>
      <c r="H3" t="s">
        <v>5</v>
      </c>
    </row>
    <row r="4" spans="2:8" x14ac:dyDescent="0.25">
      <c r="B4">
        <v>1</v>
      </c>
      <c r="C4">
        <v>1</v>
      </c>
      <c r="D4">
        <v>1</v>
      </c>
      <c r="F4">
        <v>1</v>
      </c>
      <c r="G4">
        <v>1</v>
      </c>
      <c r="H4">
        <v>1</v>
      </c>
    </row>
    <row r="5" spans="2:8" x14ac:dyDescent="0.25">
      <c r="B5">
        <v>2</v>
      </c>
      <c r="C5">
        <v>2</v>
      </c>
      <c r="D5">
        <v>2</v>
      </c>
      <c r="F5" s="3">
        <v>1.5</v>
      </c>
      <c r="G5" s="3">
        <v>1.5</v>
      </c>
      <c r="H5" s="4">
        <v>3</v>
      </c>
    </row>
    <row r="9" spans="2:8" x14ac:dyDescent="0.25">
      <c r="C9" t="s">
        <v>6</v>
      </c>
      <c r="G9" t="s">
        <v>14</v>
      </c>
    </row>
    <row r="10" spans="2:8" x14ac:dyDescent="0.25">
      <c r="B10" t="s">
        <v>7</v>
      </c>
      <c r="C10">
        <f>SQRT(B4^2+C4^2+D4^2)</f>
        <v>1.7320508075688772</v>
      </c>
    </row>
    <row r="11" spans="2:8" x14ac:dyDescent="0.25">
      <c r="B11" t="s">
        <v>8</v>
      </c>
      <c r="C11" s="2">
        <f>SQRT(B4^2+C4^2+D5^2)</f>
        <v>2.4494897427831779</v>
      </c>
      <c r="F11" t="s">
        <v>15</v>
      </c>
      <c r="G11" t="s">
        <v>16</v>
      </c>
      <c r="H11" t="s">
        <v>17</v>
      </c>
    </row>
    <row r="12" spans="2:8" x14ac:dyDescent="0.25">
      <c r="B12" t="s">
        <v>10</v>
      </c>
      <c r="C12" s="2">
        <f>SQRT(B4^2+C5^2+D4^2)</f>
        <v>2.4494897427831779</v>
      </c>
      <c r="F12" s="5">
        <f>(F5-B4)/(B5-B4)</f>
        <v>0.5</v>
      </c>
      <c r="G12" s="5">
        <f>(G5-C4)/(C5-C4)</f>
        <v>0.5</v>
      </c>
      <c r="H12" s="5">
        <f>(H5-D4)/(D5-D4)</f>
        <v>2</v>
      </c>
    </row>
    <row r="13" spans="2:8" x14ac:dyDescent="0.25">
      <c r="B13" t="s">
        <v>11</v>
      </c>
      <c r="C13" s="2">
        <f>SQRT(B4^2+C5^2+D5^2)</f>
        <v>3</v>
      </c>
    </row>
    <row r="14" spans="2:8" x14ac:dyDescent="0.25">
      <c r="B14" t="s">
        <v>12</v>
      </c>
      <c r="C14" s="2">
        <f>SQRT(B5^2+C4^2+D4^2)</f>
        <v>2.4494897427831779</v>
      </c>
      <c r="F14" t="s">
        <v>19</v>
      </c>
      <c r="G14" s="2">
        <f>C10*(1-F12)+C14*(F12)</f>
        <v>2.0907702751760278</v>
      </c>
    </row>
    <row r="15" spans="2:8" x14ac:dyDescent="0.25">
      <c r="B15" t="s">
        <v>13</v>
      </c>
      <c r="C15" s="2">
        <f>SQRT(B5^2+C4^2+D5^2)</f>
        <v>3</v>
      </c>
      <c r="F15" t="s">
        <v>21</v>
      </c>
      <c r="G15">
        <f>C12*(1-F12)+C16*F12</f>
        <v>2.7247448713915889</v>
      </c>
    </row>
    <row r="16" spans="2:8" x14ac:dyDescent="0.25">
      <c r="B16" t="s">
        <v>20</v>
      </c>
      <c r="C16" s="2">
        <f>SQRT(B5^2+C5^2+D4^2)</f>
        <v>3</v>
      </c>
      <c r="F16" t="s">
        <v>22</v>
      </c>
      <c r="G16">
        <f>C11*(1-F12)+C15*F12</f>
        <v>2.7247448713915889</v>
      </c>
    </row>
    <row r="17" spans="2:8" x14ac:dyDescent="0.25">
      <c r="B17" t="s">
        <v>9</v>
      </c>
      <c r="C17">
        <f>SQRT(B5^2+C5^2+D5^2)</f>
        <v>3.4641016151377544</v>
      </c>
      <c r="F17" t="s">
        <v>23</v>
      </c>
      <c r="G17">
        <f>C13*(1-F12)+C17*F12</f>
        <v>3.2320508075688772</v>
      </c>
    </row>
    <row r="19" spans="2:8" x14ac:dyDescent="0.25">
      <c r="F19" t="s">
        <v>24</v>
      </c>
      <c r="G19">
        <f>G14*(1-G12)+G15*G12</f>
        <v>2.4077575732838081</v>
      </c>
    </row>
    <row r="20" spans="2:8" x14ac:dyDescent="0.25">
      <c r="C20">
        <f>(C10+C17)/2</f>
        <v>2.598076211353316</v>
      </c>
      <c r="F20" t="s">
        <v>18</v>
      </c>
      <c r="G20">
        <f>G16*(1-G12)+G17*G12</f>
        <v>2.9783978394802331</v>
      </c>
    </row>
    <row r="22" spans="2:8" x14ac:dyDescent="0.25">
      <c r="F22" t="s">
        <v>25</v>
      </c>
      <c r="G22" s="1">
        <f>G19*(1-H12)+G20*H12</f>
        <v>3.549038105676658</v>
      </c>
    </row>
    <row r="26" spans="2:8" x14ac:dyDescent="0.25">
      <c r="B26" t="s">
        <v>1</v>
      </c>
      <c r="C26" t="s">
        <v>2</v>
      </c>
      <c r="D26" t="s">
        <v>3</v>
      </c>
      <c r="G26" t="s">
        <v>26</v>
      </c>
      <c r="H26" t="s">
        <v>27</v>
      </c>
    </row>
    <row r="27" spans="2:8" x14ac:dyDescent="0.25">
      <c r="B27" s="4">
        <v>1.5</v>
      </c>
      <c r="C27" s="4">
        <v>1.5</v>
      </c>
      <c r="D27" s="4">
        <v>3</v>
      </c>
      <c r="F27" s="4">
        <v>0</v>
      </c>
      <c r="G27">
        <v>1.7320508075688772</v>
      </c>
      <c r="H27">
        <v>1.7320508075688772</v>
      </c>
    </row>
    <row r="28" spans="2:8" x14ac:dyDescent="0.25">
      <c r="B28">
        <v>2</v>
      </c>
      <c r="C28">
        <v>2</v>
      </c>
      <c r="D28">
        <v>2</v>
      </c>
      <c r="F28">
        <v>0.1</v>
      </c>
      <c r="G28">
        <v>1.9052558883257653</v>
      </c>
      <c r="H28">
        <v>1.9423551478291619</v>
      </c>
    </row>
    <row r="29" spans="2:8" x14ac:dyDescent="0.25">
      <c r="F29">
        <v>0.25</v>
      </c>
      <c r="G29">
        <v>2.1650635094610968</v>
      </c>
      <c r="H29">
        <v>2.2400890074163007</v>
      </c>
    </row>
    <row r="30" spans="2:8" x14ac:dyDescent="0.25">
      <c r="F30">
        <v>0.5</v>
      </c>
      <c r="G30">
        <v>2.598076211353316</v>
      </c>
      <c r="H30">
        <v>2.6930777063820206</v>
      </c>
    </row>
    <row r="31" spans="2:8" x14ac:dyDescent="0.25">
      <c r="F31">
        <v>0.75</v>
      </c>
      <c r="G31">
        <v>3.0310889132455352</v>
      </c>
      <c r="H31">
        <v>3.0985656578333884</v>
      </c>
    </row>
    <row r="32" spans="2:8" x14ac:dyDescent="0.25">
      <c r="C32" t="s">
        <v>6</v>
      </c>
      <c r="F32">
        <v>1</v>
      </c>
      <c r="G32">
        <v>3.4641016151377544</v>
      </c>
      <c r="H32">
        <v>3.4641016151377544</v>
      </c>
    </row>
    <row r="33" spans="2:3" x14ac:dyDescent="0.25">
      <c r="B33" t="s">
        <v>7</v>
      </c>
      <c r="C33" s="1">
        <f>SQRT(B27^2+C27^2+D27^2)</f>
        <v>3.6742346141747673</v>
      </c>
    </row>
    <row r="34" spans="2:3" x14ac:dyDescent="0.25">
      <c r="B34" t="s">
        <v>8</v>
      </c>
      <c r="C34">
        <f>SQRT(SQRT(B27^2+C27^2)+D28^2)</f>
        <v>2.4741302196043851</v>
      </c>
    </row>
    <row r="35" spans="2:3" x14ac:dyDescent="0.25">
      <c r="B35" t="s">
        <v>10</v>
      </c>
      <c r="C35">
        <f>SQRT(SQRT(B27^2+C28^2)+D27^2)</f>
        <v>3.3911649915626341</v>
      </c>
    </row>
    <row r="36" spans="2:3" x14ac:dyDescent="0.25">
      <c r="B36" t="s">
        <v>11</v>
      </c>
      <c r="C36">
        <f>SQRT(SQRT(B27^2+C28^2)+D28^2)</f>
        <v>2.5495097567963922</v>
      </c>
    </row>
    <row r="37" spans="2:3" x14ac:dyDescent="0.25">
      <c r="B37" t="s">
        <v>12</v>
      </c>
      <c r="C37">
        <f>SQRT(SQRT(B28^2+C27^2)+D27^2)</f>
        <v>3.3911649915626341</v>
      </c>
    </row>
    <row r="38" spans="2:3" x14ac:dyDescent="0.25">
      <c r="B38" t="s">
        <v>13</v>
      </c>
      <c r="C38">
        <f>SQRT(SQRT(B28^2+C27^2)+D28^2)</f>
        <v>2.5495097567963922</v>
      </c>
    </row>
    <row r="39" spans="2:3" x14ac:dyDescent="0.25">
      <c r="B39" t="s">
        <v>20</v>
      </c>
      <c r="C39">
        <f>SQRT(SQRT(B28^2+C28^2)+D27^2)</f>
        <v>3.4392480464116266</v>
      </c>
    </row>
    <row r="40" spans="2:3" x14ac:dyDescent="0.25">
      <c r="B40" t="s">
        <v>9</v>
      </c>
      <c r="C40">
        <f>SQRT(SQRT(B28^2+C28^2)+D28^2)</f>
        <v>2.6131259297527532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6"/>
  <sheetViews>
    <sheetView tabSelected="1" topLeftCell="I20" workbookViewId="0">
      <selection activeCell="P37" sqref="P37"/>
    </sheetView>
  </sheetViews>
  <sheetFormatPr defaultRowHeight="15" x14ac:dyDescent="0.25"/>
  <sheetData>
    <row r="3" spans="1:12" x14ac:dyDescent="0.25">
      <c r="F3" s="11" t="s">
        <v>66</v>
      </c>
      <c r="G3" s="11"/>
      <c r="H3" s="5"/>
    </row>
    <row r="4" spans="1:12" x14ac:dyDescent="0.25">
      <c r="B4" s="12" t="s">
        <v>65</v>
      </c>
      <c r="C4" s="12" t="s">
        <v>53</v>
      </c>
    </row>
    <row r="5" spans="1:12" x14ac:dyDescent="0.25">
      <c r="B5" t="s">
        <v>58</v>
      </c>
      <c r="C5">
        <f>B15</f>
        <v>3.5</v>
      </c>
      <c r="F5" t="s">
        <v>28</v>
      </c>
      <c r="G5">
        <f>B16</f>
        <v>1</v>
      </c>
    </row>
    <row r="6" spans="1:12" x14ac:dyDescent="0.25">
      <c r="B6" t="s">
        <v>59</v>
      </c>
      <c r="C6" s="2">
        <f>B23</f>
        <v>4</v>
      </c>
      <c r="F6" t="s">
        <v>29</v>
      </c>
      <c r="G6">
        <f>B20</f>
        <v>2</v>
      </c>
    </row>
    <row r="7" spans="1:12" x14ac:dyDescent="0.25">
      <c r="B7" t="s">
        <v>60</v>
      </c>
      <c r="C7" s="2">
        <f>B27</f>
        <v>4.5</v>
      </c>
      <c r="F7" t="s">
        <v>30</v>
      </c>
      <c r="G7">
        <f>B17</f>
        <v>1</v>
      </c>
    </row>
    <row r="8" spans="1:12" x14ac:dyDescent="0.25">
      <c r="B8" t="s">
        <v>61</v>
      </c>
      <c r="C8" s="2">
        <f>B31</f>
        <v>5</v>
      </c>
      <c r="F8" t="s">
        <v>31</v>
      </c>
      <c r="G8">
        <f>B21</f>
        <v>2</v>
      </c>
    </row>
    <row r="9" spans="1:12" x14ac:dyDescent="0.25">
      <c r="B9" t="s">
        <v>62</v>
      </c>
      <c r="C9" s="2">
        <f>B35</f>
        <v>5.5</v>
      </c>
      <c r="F9" t="s">
        <v>32</v>
      </c>
      <c r="G9">
        <f>B18</f>
        <v>1</v>
      </c>
    </row>
    <row r="10" spans="1:12" x14ac:dyDescent="0.25">
      <c r="B10" t="s">
        <v>63</v>
      </c>
      <c r="C10" s="2">
        <f>B39</f>
        <v>6</v>
      </c>
      <c r="F10" t="s">
        <v>33</v>
      </c>
      <c r="G10">
        <f>B22</f>
        <v>2</v>
      </c>
    </row>
    <row r="11" spans="1:12" x14ac:dyDescent="0.25">
      <c r="B11" t="s">
        <v>64</v>
      </c>
      <c r="C11" s="2">
        <f>B43</f>
        <v>6.5</v>
      </c>
    </row>
    <row r="12" spans="1:12" x14ac:dyDescent="0.25">
      <c r="B12" t="s">
        <v>7</v>
      </c>
      <c r="C12">
        <f>B19</f>
        <v>7</v>
      </c>
      <c r="F12" t="s">
        <v>37</v>
      </c>
      <c r="G12">
        <f>$G6-K34</f>
        <v>1</v>
      </c>
      <c r="H12">
        <f>$G6-L34</f>
        <v>0.89999999999999991</v>
      </c>
      <c r="I12">
        <f>$G6-M34</f>
        <v>0.75</v>
      </c>
      <c r="J12">
        <f>$G6-N34</f>
        <v>0.5</v>
      </c>
      <c r="K12">
        <f>$G6-O34</f>
        <v>0.25</v>
      </c>
      <c r="L12">
        <f>$G6-P34</f>
        <v>1</v>
      </c>
    </row>
    <row r="13" spans="1:12" x14ac:dyDescent="0.25">
      <c r="F13" t="s">
        <v>38</v>
      </c>
      <c r="G13">
        <f>K34-$G5</f>
        <v>0</v>
      </c>
      <c r="H13">
        <f>L34-$G5</f>
        <v>0.10000000000000009</v>
      </c>
      <c r="I13">
        <f>M34-$G5</f>
        <v>0.25</v>
      </c>
      <c r="J13">
        <f>N34-$G5</f>
        <v>0.5</v>
      </c>
      <c r="K13">
        <f>O34-$G5</f>
        <v>0.75</v>
      </c>
      <c r="L13">
        <f>P34-$G5</f>
        <v>0</v>
      </c>
    </row>
    <row r="14" spans="1:12" x14ac:dyDescent="0.25">
      <c r="F14" t="s">
        <v>39</v>
      </c>
      <c r="G14">
        <f>$G8-K35</f>
        <v>1</v>
      </c>
      <c r="H14">
        <f>$G8-L35</f>
        <v>0.89999999999999991</v>
      </c>
      <c r="I14">
        <f>$G8-M35</f>
        <v>0.75</v>
      </c>
      <c r="J14">
        <f>$G8-N35</f>
        <v>0.5</v>
      </c>
      <c r="K14">
        <f>$G8-O35</f>
        <v>0.25</v>
      </c>
      <c r="L14">
        <f>$G8-P35</f>
        <v>1</v>
      </c>
    </row>
    <row r="15" spans="1:12" x14ac:dyDescent="0.25">
      <c r="A15" s="9" t="s">
        <v>53</v>
      </c>
      <c r="B15" s="8">
        <f>$D$16*B16+$D$17*B17+$D$18*B18</f>
        <v>3.5</v>
      </c>
      <c r="F15" t="s">
        <v>40</v>
      </c>
      <c r="G15">
        <f>K35-$G7</f>
        <v>0</v>
      </c>
      <c r="H15">
        <f>L35-$G7</f>
        <v>0.10000000000000009</v>
      </c>
      <c r="I15">
        <f>M35-$G7</f>
        <v>0.25</v>
      </c>
      <c r="J15">
        <f>N35-$G7</f>
        <v>0.5</v>
      </c>
      <c r="K15">
        <f>O35-$G7</f>
        <v>0.75</v>
      </c>
      <c r="L15">
        <f>P35-$G7</f>
        <v>0</v>
      </c>
    </row>
    <row r="16" spans="1:12" x14ac:dyDescent="0.25">
      <c r="A16" s="8" t="s">
        <v>28</v>
      </c>
      <c r="B16" s="8">
        <f>1</f>
        <v>1</v>
      </c>
      <c r="C16" s="10" t="s">
        <v>54</v>
      </c>
      <c r="D16" s="7">
        <f>2</f>
        <v>2</v>
      </c>
      <c r="F16" t="s">
        <v>41</v>
      </c>
      <c r="G16">
        <f>$G10-K36</f>
        <v>1</v>
      </c>
      <c r="H16">
        <f>$G10-L36</f>
        <v>0.89999999999999991</v>
      </c>
      <c r="I16">
        <f>$G10-M36</f>
        <v>0.75</v>
      </c>
      <c r="J16">
        <f>$G10-N36</f>
        <v>0.5</v>
      </c>
      <c r="K16">
        <f>$G10-O36</f>
        <v>0.25</v>
      </c>
      <c r="L16">
        <f>$G10-P36</f>
        <v>-5</v>
      </c>
    </row>
    <row r="17" spans="1:12" x14ac:dyDescent="0.25">
      <c r="A17" s="8" t="s">
        <v>30</v>
      </c>
      <c r="B17" s="8">
        <f>1</f>
        <v>1</v>
      </c>
      <c r="C17" s="10" t="s">
        <v>55</v>
      </c>
      <c r="D17" s="7">
        <f>1</f>
        <v>1</v>
      </c>
      <c r="F17" t="s">
        <v>42</v>
      </c>
      <c r="G17">
        <f>K36-$G9</f>
        <v>0</v>
      </c>
      <c r="H17">
        <f>L36-$G9</f>
        <v>0.10000000000000009</v>
      </c>
      <c r="I17">
        <f>M36-$G9</f>
        <v>0.25</v>
      </c>
      <c r="J17">
        <f>N36-$G9</f>
        <v>0.5</v>
      </c>
      <c r="K17">
        <f>O36-$G9</f>
        <v>0.75</v>
      </c>
      <c r="L17">
        <f>P36-$G9</f>
        <v>6</v>
      </c>
    </row>
    <row r="18" spans="1:12" x14ac:dyDescent="0.25">
      <c r="A18" s="8" t="s">
        <v>32</v>
      </c>
      <c r="B18" s="8">
        <f>1</f>
        <v>1</v>
      </c>
      <c r="C18" s="10" t="s">
        <v>56</v>
      </c>
      <c r="D18" s="7">
        <f>0.5</f>
        <v>0.5</v>
      </c>
    </row>
    <row r="19" spans="1:12" x14ac:dyDescent="0.25">
      <c r="A19" s="9" t="s">
        <v>53</v>
      </c>
      <c r="B19" s="8">
        <f>$D$16*B20+$D$17*B21+$D$18*B22</f>
        <v>7</v>
      </c>
      <c r="F19" t="s">
        <v>43</v>
      </c>
      <c r="G19">
        <f>($G6-$G5)*($G8-$G7)*($G10-$G9)</f>
        <v>1</v>
      </c>
      <c r="H19">
        <f>($G6-$G5)*($G8-$G7)*($G10-$G9)</f>
        <v>1</v>
      </c>
      <c r="I19">
        <f>($G6-$G5)*($G8-$G7)*($G10-$G9)</f>
        <v>1</v>
      </c>
      <c r="J19">
        <f>($G6-$G5)*($G8-$G7)*($G10-$G9)</f>
        <v>1</v>
      </c>
      <c r="K19">
        <f>($G6-$G5)*($G8-$G7)*($G10-$G9)</f>
        <v>1</v>
      </c>
      <c r="L19">
        <f>($G6-$G5)*($G8-$G7)*($G10-$G9)</f>
        <v>1</v>
      </c>
    </row>
    <row r="20" spans="1:12" x14ac:dyDescent="0.25">
      <c r="A20" s="8" t="s">
        <v>29</v>
      </c>
      <c r="B20" s="8">
        <v>2</v>
      </c>
    </row>
    <row r="21" spans="1:12" x14ac:dyDescent="0.25">
      <c r="A21" s="8" t="s">
        <v>31</v>
      </c>
      <c r="B21" s="8">
        <v>2</v>
      </c>
      <c r="F21" t="s">
        <v>44</v>
      </c>
      <c r="G21">
        <f>$G12*$G14*$G17/$G19</f>
        <v>0</v>
      </c>
      <c r="H21">
        <f>H12*H14*H17/H19</f>
        <v>8.1000000000000058E-2</v>
      </c>
      <c r="I21">
        <f>I12*I14*I17/I19</f>
        <v>0.140625</v>
      </c>
      <c r="J21">
        <f>J12*J14*J17/J19</f>
        <v>0.125</v>
      </c>
      <c r="K21">
        <f>K12*K14*K17/K19</f>
        <v>4.6875E-2</v>
      </c>
      <c r="L21">
        <f>L12*L14*L17/L19</f>
        <v>6</v>
      </c>
    </row>
    <row r="22" spans="1:12" x14ac:dyDescent="0.25">
      <c r="A22" s="8" t="s">
        <v>33</v>
      </c>
      <c r="B22" s="8">
        <v>2</v>
      </c>
      <c r="F22" t="s">
        <v>45</v>
      </c>
      <c r="G22">
        <f>$G12*$G15*$G17/$G19</f>
        <v>0</v>
      </c>
      <c r="H22">
        <f>H12*H15*H17/H19</f>
        <v>9.0000000000000149E-3</v>
      </c>
      <c r="I22">
        <f>I12*I15*I17/I19</f>
        <v>4.6875E-2</v>
      </c>
      <c r="J22">
        <f>J12*J15*J17/J19</f>
        <v>0.125</v>
      </c>
      <c r="K22">
        <f>K12*K15*K17/K19</f>
        <v>0.140625</v>
      </c>
      <c r="L22">
        <f>L12*L15*L17/L19</f>
        <v>0</v>
      </c>
    </row>
    <row r="23" spans="1:12" x14ac:dyDescent="0.25">
      <c r="A23" s="9" t="s">
        <v>53</v>
      </c>
      <c r="B23" s="8">
        <f>$D$16*B24+$D$17*B25+$D$18*B26</f>
        <v>4</v>
      </c>
      <c r="F23" t="s">
        <v>46</v>
      </c>
      <c r="G23">
        <f>$G13*$G14*$G17/$G19</f>
        <v>0</v>
      </c>
      <c r="H23">
        <f>H13*H14*H17/H19</f>
        <v>9.0000000000000149E-3</v>
      </c>
      <c r="I23">
        <f>I13*I14*I17/I19</f>
        <v>4.6875E-2</v>
      </c>
      <c r="J23">
        <f>J13*J14*J17/J19</f>
        <v>0.125</v>
      </c>
      <c r="K23">
        <f>K13*K14*K17/K19</f>
        <v>0.140625</v>
      </c>
      <c r="L23">
        <f>L13*L14*L17/L19</f>
        <v>0</v>
      </c>
    </row>
    <row r="24" spans="1:12" x14ac:dyDescent="0.25">
      <c r="A24" s="8" t="s">
        <v>28</v>
      </c>
      <c r="B24" s="8">
        <f>B16</f>
        <v>1</v>
      </c>
      <c r="F24" t="s">
        <v>47</v>
      </c>
      <c r="G24">
        <f>$G13*$G15*$G17/$G19</f>
        <v>0</v>
      </c>
      <c r="H24">
        <f>H13*H15*H17/H19</f>
        <v>1.0000000000000026E-3</v>
      </c>
      <c r="I24">
        <f>I13*I15*I17/I19</f>
        <v>1.5625E-2</v>
      </c>
      <c r="J24">
        <f>J13*J15*J17/J19</f>
        <v>0.125</v>
      </c>
      <c r="K24">
        <f>K13*K15*K17/K19</f>
        <v>0.421875</v>
      </c>
      <c r="L24">
        <f>L13*L15*L17/L19</f>
        <v>0</v>
      </c>
    </row>
    <row r="25" spans="1:12" x14ac:dyDescent="0.25">
      <c r="A25" s="8" t="s">
        <v>30</v>
      </c>
      <c r="B25" s="8">
        <f>B17</f>
        <v>1</v>
      </c>
      <c r="F25" t="s">
        <v>48</v>
      </c>
      <c r="G25">
        <f>$G12*$G14*$G16/$G19</f>
        <v>1</v>
      </c>
      <c r="H25">
        <f>H12*H14*H16/H19</f>
        <v>0.72899999999999976</v>
      </c>
      <c r="I25">
        <f>I12*I14*I16/I19</f>
        <v>0.421875</v>
      </c>
      <c r="J25">
        <f>J12*J14*J16/J19</f>
        <v>0.125</v>
      </c>
      <c r="K25">
        <f>K12*K14*K16/K19</f>
        <v>1.5625E-2</v>
      </c>
      <c r="L25">
        <f>L12*L14*L16/L19</f>
        <v>-5</v>
      </c>
    </row>
    <row r="26" spans="1:12" x14ac:dyDescent="0.25">
      <c r="A26" s="8" t="s">
        <v>33</v>
      </c>
      <c r="B26" s="8">
        <f>B22</f>
        <v>2</v>
      </c>
      <c r="F26" t="s">
        <v>49</v>
      </c>
      <c r="G26">
        <f>$G12*$G15*$G16/$G19</f>
        <v>0</v>
      </c>
      <c r="H26">
        <f>H12*H15*H16/H19</f>
        <v>8.1000000000000058E-2</v>
      </c>
      <c r="I26">
        <f>I12*I15*I16/I19</f>
        <v>0.140625</v>
      </c>
      <c r="J26">
        <f>J12*J15*J16/J19</f>
        <v>0.125</v>
      </c>
      <c r="K26">
        <f>K12*K15*K16/K19</f>
        <v>4.6875E-2</v>
      </c>
      <c r="L26">
        <f>L12*L15*L16/L19</f>
        <v>0</v>
      </c>
    </row>
    <row r="27" spans="1:12" x14ac:dyDescent="0.25">
      <c r="A27" s="9" t="s">
        <v>53</v>
      </c>
      <c r="B27" s="8">
        <f>$D$16*B28+$D$17*B29+$D$18*B30</f>
        <v>4.5</v>
      </c>
      <c r="F27" t="s">
        <v>50</v>
      </c>
      <c r="G27">
        <f>$G13*$G14*$G16/$G19</f>
        <v>0</v>
      </c>
      <c r="H27">
        <f>H13*H14*H16/H19</f>
        <v>8.1000000000000058E-2</v>
      </c>
      <c r="I27">
        <f>I13*I14*I16/I19</f>
        <v>0.140625</v>
      </c>
      <c r="J27">
        <f>J13*J14*J16/J19</f>
        <v>0.125</v>
      </c>
      <c r="K27">
        <f>K13*K14*K16/K19</f>
        <v>4.6875E-2</v>
      </c>
      <c r="L27">
        <f>L13*L14*L16/L19</f>
        <v>0</v>
      </c>
    </row>
    <row r="28" spans="1:12" x14ac:dyDescent="0.25">
      <c r="A28" s="8" t="s">
        <v>28</v>
      </c>
      <c r="B28" s="8">
        <f>B16</f>
        <v>1</v>
      </c>
      <c r="F28" t="s">
        <v>51</v>
      </c>
      <c r="G28">
        <f>$G13*$G15*$G16/$G19</f>
        <v>0</v>
      </c>
      <c r="H28">
        <f>H13*H15*H16/H19</f>
        <v>9.0000000000000149E-3</v>
      </c>
      <c r="I28">
        <f>I13*I15*I16/I19</f>
        <v>4.6875E-2</v>
      </c>
      <c r="J28">
        <f>J13*J15*J16/J19</f>
        <v>0.125</v>
      </c>
      <c r="K28">
        <f>K13*K15*K16/K19</f>
        <v>0.140625</v>
      </c>
      <c r="L28">
        <f>L13*L15*L16/L19</f>
        <v>0</v>
      </c>
    </row>
    <row r="29" spans="1:12" x14ac:dyDescent="0.25">
      <c r="A29" s="8" t="s">
        <v>31</v>
      </c>
      <c r="B29" s="8">
        <f>B21</f>
        <v>2</v>
      </c>
    </row>
    <row r="30" spans="1:12" x14ac:dyDescent="0.25">
      <c r="A30" s="8" t="s">
        <v>32</v>
      </c>
      <c r="B30" s="8">
        <f>B18</f>
        <v>1</v>
      </c>
      <c r="F30" s="12" t="s">
        <v>52</v>
      </c>
      <c r="G30" s="6">
        <f>G21*$C6+G22*$C8+G23*$C10+G24*$C12+G25*$C5+G26*$C7+G27*$C9+G28*$C11</f>
        <v>3.5</v>
      </c>
      <c r="H30" s="6">
        <f>H21*$C6+H22*$C8+H23*$C10+H24*$C12+H25*$C5+H26*$C7+H27*$C9+H28*$C11</f>
        <v>3.8500000000000005</v>
      </c>
      <c r="I30" s="6">
        <f>I21*$C6+I22*$C8+I23*$C10+I24*$C12+I25*$C5+I26*$C7+I27*$C9+I28*$C11</f>
        <v>4.375</v>
      </c>
      <c r="J30" s="6">
        <f>J21*$C6+J22*$C8+J23*$C10+J24*$C12+J25*$C5+J26*$C7+J27*$C9+J28*$C11</f>
        <v>5.25</v>
      </c>
      <c r="K30" s="6">
        <f>K21*$C6+K22*$C8+K23*$C10+K24*$C12+K25*$C5+K26*$C7+K27*$C9+K28*$C11</f>
        <v>6.125</v>
      </c>
      <c r="L30" s="14">
        <f>L21*$C6+L22*$C8+L23*$C10+L24*$C12+L25*$C5+L26*$C7+L27*$C9+L28*$C11</f>
        <v>6.5</v>
      </c>
    </row>
    <row r="31" spans="1:12" x14ac:dyDescent="0.25">
      <c r="A31" s="9" t="s">
        <v>53</v>
      </c>
      <c r="B31" s="8">
        <f>$D$16*B32+$D$17*B33+$D$18*B34</f>
        <v>5</v>
      </c>
    </row>
    <row r="32" spans="1:12" x14ac:dyDescent="0.25">
      <c r="A32" s="8" t="s">
        <v>28</v>
      </c>
      <c r="B32" s="8">
        <f>B16</f>
        <v>1</v>
      </c>
    </row>
    <row r="33" spans="1:16" x14ac:dyDescent="0.25">
      <c r="A33" s="8" t="s">
        <v>31</v>
      </c>
      <c r="B33" s="8">
        <f>B21</f>
        <v>2</v>
      </c>
      <c r="F33" t="s">
        <v>67</v>
      </c>
      <c r="G33" s="12" t="s">
        <v>57</v>
      </c>
      <c r="H33" s="12" t="s">
        <v>27</v>
      </c>
      <c r="K33">
        <v>1</v>
      </c>
      <c r="L33">
        <v>2</v>
      </c>
      <c r="M33">
        <v>3</v>
      </c>
      <c r="N33">
        <v>4</v>
      </c>
      <c r="O33">
        <v>5</v>
      </c>
      <c r="P33">
        <v>6</v>
      </c>
    </row>
    <row r="34" spans="1:16" x14ac:dyDescent="0.25">
      <c r="A34" s="8" t="s">
        <v>33</v>
      </c>
      <c r="B34" s="8">
        <f>B22</f>
        <v>2</v>
      </c>
      <c r="F34">
        <v>0</v>
      </c>
      <c r="G34">
        <f>B15</f>
        <v>3.5</v>
      </c>
      <c r="H34">
        <f>G30</f>
        <v>3.5</v>
      </c>
      <c r="J34" t="s">
        <v>34</v>
      </c>
      <c r="K34">
        <v>1</v>
      </c>
      <c r="L34">
        <f>K34+0.1</f>
        <v>1.1000000000000001</v>
      </c>
      <c r="M34">
        <f>K34+0.25</f>
        <v>1.25</v>
      </c>
      <c r="N34">
        <f>K34+0.5</f>
        <v>1.5</v>
      </c>
      <c r="O34">
        <f>K34+0.75</f>
        <v>1.75</v>
      </c>
      <c r="P34" s="3">
        <v>1</v>
      </c>
    </row>
    <row r="35" spans="1:16" x14ac:dyDescent="0.25">
      <c r="A35" s="9" t="s">
        <v>53</v>
      </c>
      <c r="B35" s="8">
        <f>$D$16*B36+$D$17*B37+$D$18*B38</f>
        <v>5.5</v>
      </c>
      <c r="F35">
        <v>0.1</v>
      </c>
      <c r="G35">
        <f>B51</f>
        <v>3.8500000000000005</v>
      </c>
      <c r="H35">
        <f>H30</f>
        <v>3.8500000000000005</v>
      </c>
      <c r="J35" t="s">
        <v>35</v>
      </c>
      <c r="K35">
        <v>1</v>
      </c>
      <c r="L35">
        <f t="shared" ref="L35:L36" si="0">K35+0.1</f>
        <v>1.1000000000000001</v>
      </c>
      <c r="M35">
        <f t="shared" ref="M35:M36" si="1">K35+0.25</f>
        <v>1.25</v>
      </c>
      <c r="N35">
        <f t="shared" ref="N35:N36" si="2">K35+0.5</f>
        <v>1.5</v>
      </c>
      <c r="O35">
        <f t="shared" ref="O35:O36" si="3">K35+0.75</f>
        <v>1.75</v>
      </c>
      <c r="P35" s="3">
        <v>1</v>
      </c>
    </row>
    <row r="36" spans="1:16" x14ac:dyDescent="0.25">
      <c r="A36" s="8" t="s">
        <v>29</v>
      </c>
      <c r="B36" s="8">
        <f>B20</f>
        <v>2</v>
      </c>
      <c r="F36">
        <v>0.25</v>
      </c>
      <c r="G36">
        <f>B55</f>
        <v>4.375</v>
      </c>
      <c r="H36">
        <f>I30</f>
        <v>4.375</v>
      </c>
      <c r="J36" t="s">
        <v>36</v>
      </c>
      <c r="K36">
        <v>1</v>
      </c>
      <c r="L36">
        <f t="shared" si="0"/>
        <v>1.1000000000000001</v>
      </c>
      <c r="M36">
        <f t="shared" si="1"/>
        <v>1.25</v>
      </c>
      <c r="N36">
        <f t="shared" si="2"/>
        <v>1.5</v>
      </c>
      <c r="O36">
        <f t="shared" si="3"/>
        <v>1.75</v>
      </c>
      <c r="P36" s="3">
        <v>7</v>
      </c>
    </row>
    <row r="37" spans="1:16" x14ac:dyDescent="0.25">
      <c r="A37" s="8" t="s">
        <v>30</v>
      </c>
      <c r="B37" s="8">
        <f>B17</f>
        <v>1</v>
      </c>
      <c r="F37">
        <v>0.5</v>
      </c>
      <c r="G37">
        <f>B63</f>
        <v>5.25</v>
      </c>
      <c r="H37">
        <f>J30</f>
        <v>5.25</v>
      </c>
    </row>
    <row r="38" spans="1:16" x14ac:dyDescent="0.25">
      <c r="A38" s="8" t="s">
        <v>32</v>
      </c>
      <c r="B38" s="8">
        <f>B18</f>
        <v>1</v>
      </c>
      <c r="F38">
        <v>0.75</v>
      </c>
      <c r="G38">
        <f>B59</f>
        <v>6.125</v>
      </c>
      <c r="H38">
        <f>K30</f>
        <v>6.125</v>
      </c>
      <c r="K38" s="9" t="s">
        <v>53</v>
      </c>
      <c r="L38" s="13">
        <f>$D$16*L39+$D$17*L40+$D$18*L41</f>
        <v>6.5</v>
      </c>
    </row>
    <row r="39" spans="1:16" x14ac:dyDescent="0.25">
      <c r="A39" s="9" t="s">
        <v>53</v>
      </c>
      <c r="B39" s="8">
        <f>$D$16*B40+$D$17*B41+$D$18*B42</f>
        <v>6</v>
      </c>
      <c r="F39">
        <v>1</v>
      </c>
      <c r="G39">
        <f>B19</f>
        <v>7</v>
      </c>
      <c r="H39">
        <f>L30</f>
        <v>6.5</v>
      </c>
      <c r="K39" s="8" t="s">
        <v>34</v>
      </c>
      <c r="L39" s="8">
        <f>P34</f>
        <v>1</v>
      </c>
    </row>
    <row r="40" spans="1:16" x14ac:dyDescent="0.25">
      <c r="A40" s="8" t="s">
        <v>29</v>
      </c>
      <c r="B40" s="8">
        <f>B20</f>
        <v>2</v>
      </c>
      <c r="K40" s="8" t="s">
        <v>35</v>
      </c>
      <c r="L40" s="8">
        <f>P35</f>
        <v>1</v>
      </c>
    </row>
    <row r="41" spans="1:16" x14ac:dyDescent="0.25">
      <c r="A41" s="8" t="s">
        <v>30</v>
      </c>
      <c r="B41" s="8">
        <f>B17</f>
        <v>1</v>
      </c>
      <c r="K41" s="8" t="s">
        <v>36</v>
      </c>
      <c r="L41" s="8">
        <f>P36</f>
        <v>7</v>
      </c>
    </row>
    <row r="42" spans="1:16" x14ac:dyDescent="0.25">
      <c r="A42" s="8" t="s">
        <v>33</v>
      </c>
      <c r="B42" s="8">
        <f>B22</f>
        <v>2</v>
      </c>
    </row>
    <row r="43" spans="1:16" x14ac:dyDescent="0.25">
      <c r="A43" s="9" t="s">
        <v>53</v>
      </c>
      <c r="B43" s="8">
        <f>$D$16*B44+$D$17*B45+$D$18*B46</f>
        <v>6.5</v>
      </c>
    </row>
    <row r="44" spans="1:16" x14ac:dyDescent="0.25">
      <c r="A44" s="8" t="s">
        <v>29</v>
      </c>
      <c r="B44" s="8">
        <f>B20</f>
        <v>2</v>
      </c>
    </row>
    <row r="45" spans="1:16" x14ac:dyDescent="0.25">
      <c r="A45" s="8" t="s">
        <v>31</v>
      </c>
      <c r="B45" s="8">
        <f>B21</f>
        <v>2</v>
      </c>
    </row>
    <row r="46" spans="1:16" x14ac:dyDescent="0.25">
      <c r="A46" s="8" t="s">
        <v>32</v>
      </c>
      <c r="B46" s="8">
        <f>B18</f>
        <v>1</v>
      </c>
    </row>
    <row r="47" spans="1:16" x14ac:dyDescent="0.25">
      <c r="A47" s="9" t="s">
        <v>53</v>
      </c>
      <c r="B47" s="8">
        <f>$D$16*B48+$D$17*B49+$D$18*B50</f>
        <v>3.5</v>
      </c>
    </row>
    <row r="48" spans="1:16" x14ac:dyDescent="0.25">
      <c r="A48" s="8" t="s">
        <v>34</v>
      </c>
      <c r="B48" s="8">
        <f>K34</f>
        <v>1</v>
      </c>
    </row>
    <row r="49" spans="1:2" x14ac:dyDescent="0.25">
      <c r="A49" s="8" t="s">
        <v>35</v>
      </c>
      <c r="B49" s="8">
        <f>K35</f>
        <v>1</v>
      </c>
    </row>
    <row r="50" spans="1:2" x14ac:dyDescent="0.25">
      <c r="A50" s="8" t="s">
        <v>36</v>
      </c>
      <c r="B50" s="8">
        <f>K36</f>
        <v>1</v>
      </c>
    </row>
    <row r="51" spans="1:2" x14ac:dyDescent="0.25">
      <c r="A51" s="9" t="s">
        <v>53</v>
      </c>
      <c r="B51" s="8">
        <f>$D$16*B52+$D$17*B53+$D$18*B54</f>
        <v>3.8500000000000005</v>
      </c>
    </row>
    <row r="52" spans="1:2" x14ac:dyDescent="0.25">
      <c r="A52" s="8" t="s">
        <v>34</v>
      </c>
      <c r="B52" s="8">
        <v>1.1000000000000001</v>
      </c>
    </row>
    <row r="53" spans="1:2" x14ac:dyDescent="0.25">
      <c r="A53" s="8" t="s">
        <v>35</v>
      </c>
      <c r="B53" s="8">
        <v>1.1000000000000001</v>
      </c>
    </row>
    <row r="54" spans="1:2" x14ac:dyDescent="0.25">
      <c r="A54" s="8" t="s">
        <v>36</v>
      </c>
      <c r="B54" s="8">
        <v>1.1000000000000001</v>
      </c>
    </row>
    <row r="55" spans="1:2" x14ac:dyDescent="0.25">
      <c r="A55" s="9" t="s">
        <v>53</v>
      </c>
      <c r="B55" s="8">
        <f>$D$16*B56+$D$17*B57+$D$18*B58</f>
        <v>4.375</v>
      </c>
    </row>
    <row r="56" spans="1:2" x14ac:dyDescent="0.25">
      <c r="A56" s="8" t="s">
        <v>34</v>
      </c>
      <c r="B56" s="8">
        <v>1.25</v>
      </c>
    </row>
    <row r="57" spans="1:2" x14ac:dyDescent="0.25">
      <c r="A57" s="8" t="s">
        <v>35</v>
      </c>
      <c r="B57" s="8">
        <v>1.25</v>
      </c>
    </row>
    <row r="58" spans="1:2" x14ac:dyDescent="0.25">
      <c r="A58" s="8" t="s">
        <v>36</v>
      </c>
      <c r="B58" s="8">
        <v>1.25</v>
      </c>
    </row>
    <row r="59" spans="1:2" x14ac:dyDescent="0.25">
      <c r="A59" s="9" t="s">
        <v>53</v>
      </c>
      <c r="B59" s="8">
        <f>$D$16*B60+$D$17*B61+$D$18*B62</f>
        <v>6.125</v>
      </c>
    </row>
    <row r="60" spans="1:2" x14ac:dyDescent="0.25">
      <c r="A60" s="8" t="s">
        <v>34</v>
      </c>
      <c r="B60" s="8">
        <v>1.75</v>
      </c>
    </row>
    <row r="61" spans="1:2" x14ac:dyDescent="0.25">
      <c r="A61" s="8" t="s">
        <v>35</v>
      </c>
      <c r="B61" s="8">
        <v>1.75</v>
      </c>
    </row>
    <row r="62" spans="1:2" x14ac:dyDescent="0.25">
      <c r="A62" s="8" t="s">
        <v>36</v>
      </c>
      <c r="B62" s="8">
        <v>1.75</v>
      </c>
    </row>
    <row r="63" spans="1:2" x14ac:dyDescent="0.25">
      <c r="A63" s="9" t="s">
        <v>53</v>
      </c>
      <c r="B63" s="8">
        <f>$D$16*B64+$D$17*B65+$D$18*B66</f>
        <v>5.25</v>
      </c>
    </row>
    <row r="64" spans="1:2" x14ac:dyDescent="0.25">
      <c r="A64" s="8" t="s">
        <v>34</v>
      </c>
      <c r="B64" s="8">
        <v>1.5</v>
      </c>
    </row>
    <row r="65" spans="1:2" x14ac:dyDescent="0.25">
      <c r="A65" s="8" t="s">
        <v>35</v>
      </c>
      <c r="B65" s="8">
        <v>1.5</v>
      </c>
    </row>
    <row r="66" spans="1:2" x14ac:dyDescent="0.25">
      <c r="A66" s="8" t="s">
        <v>36</v>
      </c>
      <c r="B66" s="8">
        <v>1.5</v>
      </c>
    </row>
  </sheetData>
  <mergeCells count="1">
    <mergeCell ref="F3:G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TriLin</vt:lpstr>
      <vt:lpstr>TrilinNew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JeDI</dc:creator>
  <cp:lastModifiedBy>JeDI</cp:lastModifiedBy>
  <dcterms:created xsi:type="dcterms:W3CDTF">2014-11-08T10:32:50Z</dcterms:created>
  <dcterms:modified xsi:type="dcterms:W3CDTF">2014-11-22T15:17:44Z</dcterms:modified>
</cp:coreProperties>
</file>