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har\Documents\Excel Homework\excel-challenge\Project_kickstarter_excel\"/>
    </mc:Choice>
  </mc:AlternateContent>
  <xr:revisionPtr revIDLastSave="0" documentId="13_ncr:1_{07B94BC0-8274-4F55-AA4A-7D071942EBF3}" xr6:coauthVersionLast="45" xr6:coauthVersionMax="45" xr10:uidLastSave="{00000000-0000-0000-0000-000000000000}"/>
  <bookViews>
    <workbookView xWindow="-110" yWindow="-110" windowWidth="19420" windowHeight="10420" tabRatio="690" firstSheet="2" activeTab="5" xr2:uid="{00000000-000D-0000-FFFF-FFFF00000000}"/>
  </bookViews>
  <sheets>
    <sheet name="KickStarter_Data" sheetId="1" r:id="rId1"/>
    <sheet name="Category" sheetId="4" r:id="rId2"/>
    <sheet name="Sub_Category" sheetId="5" r:id="rId3"/>
    <sheet name="DateCreated_State" sheetId="6" r:id="rId4"/>
    <sheet name="Bonus" sheetId="7" r:id="rId5"/>
    <sheet name="Bonus_Statistical_Analysis" sheetId="8" r:id="rId6"/>
  </sheets>
  <definedNames>
    <definedName name="_xlnm._FilterDatabase" localSheetId="0" hidden="1">KickStarter_Data!$A$1:$T$4115</definedName>
  </definedNames>
  <calcPr calcId="191029"/>
  <pivotCaches>
    <pivotCache cacheId="5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7" l="1"/>
  <c r="B3" i="7"/>
  <c r="E3" i="7" s="1"/>
  <c r="C3" i="7"/>
  <c r="D4" i="7"/>
  <c r="B4" i="7"/>
  <c r="C4" i="7"/>
  <c r="D5" i="7"/>
  <c r="B5" i="7"/>
  <c r="E5" i="7" s="1"/>
  <c r="C5" i="7"/>
  <c r="D6" i="7"/>
  <c r="B6" i="7"/>
  <c r="C6" i="7"/>
  <c r="D7" i="7"/>
  <c r="B7" i="7"/>
  <c r="C7" i="7"/>
  <c r="D8" i="7"/>
  <c r="B8" i="7"/>
  <c r="C8" i="7"/>
  <c r="D9" i="7"/>
  <c r="B9" i="7"/>
  <c r="C9" i="7"/>
  <c r="D10" i="7"/>
  <c r="B10" i="7"/>
  <c r="C10" i="7"/>
  <c r="D11" i="7"/>
  <c r="B11" i="7"/>
  <c r="C11" i="7"/>
  <c r="D12" i="7"/>
  <c r="B12" i="7"/>
  <c r="C12" i="7"/>
  <c r="D13" i="7"/>
  <c r="B13" i="7"/>
  <c r="C13" i="7"/>
  <c r="D2" i="7"/>
  <c r="B2" i="7"/>
  <c r="E2" i="7" s="1"/>
  <c r="G2" i="7" s="1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2" i="1"/>
  <c r="E12" i="7" l="1"/>
  <c r="H12" i="7" s="1"/>
  <c r="E4" i="7"/>
  <c r="E7" i="7"/>
  <c r="F7" i="7" s="1"/>
  <c r="E9" i="7"/>
  <c r="F9" i="7" s="1"/>
  <c r="H9" i="7"/>
  <c r="E6" i="7"/>
  <c r="G6" i="7" s="1"/>
  <c r="E11" i="7"/>
  <c r="F11" i="7" s="1"/>
  <c r="E13" i="7"/>
  <c r="G7" i="7"/>
  <c r="H7" i="7"/>
  <c r="G4" i="7"/>
  <c r="F4" i="7"/>
  <c r="H4" i="7"/>
  <c r="F6" i="7"/>
  <c r="G12" i="7"/>
  <c r="E8" i="7"/>
  <c r="G8" i="7" s="1"/>
  <c r="E10" i="7"/>
  <c r="G10" i="7" s="1"/>
  <c r="F2" i="7"/>
  <c r="F12" i="7"/>
  <c r="H13" i="7"/>
  <c r="H2" i="7"/>
  <c r="H5" i="7"/>
  <c r="H3" i="7"/>
  <c r="F10" i="7"/>
  <c r="F13" i="7"/>
  <c r="G13" i="7"/>
  <c r="F5" i="7"/>
  <c r="G5" i="7"/>
  <c r="F3" i="7"/>
  <c r="G3" i="7"/>
  <c r="H10" i="7"/>
  <c r="G9" i="7" l="1"/>
  <c r="H11" i="7"/>
  <c r="H6" i="7"/>
  <c r="G11" i="7"/>
  <c r="H8" i="7"/>
  <c r="F8" i="7"/>
</calcChain>
</file>

<file path=xl/sharedStrings.xml><?xml version="1.0" encoding="utf-8"?>
<sst xmlns="http://schemas.openxmlformats.org/spreadsheetml/2006/main" count="33109" uniqueCount="8402">
  <si>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</si>
  <si>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</si>
  <si>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</si>
  <si>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</si>
  <si>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</si>
  <si>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</si>
  <si>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</si>
  <si>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</si>
  <si>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</si>
  <si>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</si>
  <si>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</si>
  <si>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</si>
  <si>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</si>
  <si>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</si>
  <si>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</si>
  <si>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</si>
  <si>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</si>
  <si>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</si>
  <si>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</si>
  <si>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</si>
  <si>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</si>
  <si>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</si>
  <si>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</si>
  <si>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</si>
  <si>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</si>
  <si>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</si>
  <si>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</si>
  <si>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</si>
  <si>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</si>
  <si>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</si>
  <si>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</si>
  <si>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</si>
  <si>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</si>
  <si>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</si>
  <si>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</si>
  <si>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</si>
  <si>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</si>
  <si>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</si>
  <si>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</si>
  <si>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</si>
  <si>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</si>
  <si>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</si>
  <si>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</si>
  <si>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</si>
  <si>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</si>
  <si>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</si>
  <si>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</si>
  <si>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</si>
  <si>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</si>
  <si>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</si>
  <si>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</si>
  <si>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</si>
  <si>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</si>
  <si>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</si>
  <si>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</si>
  <si>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</si>
  <si>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</si>
  <si>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</si>
  <si>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</si>
  <si>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</si>
  <si>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</si>
  <si>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</si>
  <si>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</si>
  <si>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</si>
  <si>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</si>
  <si>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</si>
  <si>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</si>
  <si>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</si>
  <si>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</si>
  <si>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</si>
  <si>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</si>
  <si>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</si>
  <si>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</si>
  <si>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</si>
  <si>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</si>
  <si>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</si>
  <si>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</si>
  <si>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</si>
  <si>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</si>
  <si>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</si>
  <si>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</si>
  <si>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</si>
  <si>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</si>
  <si>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</si>
  <si>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</si>
  <si>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</si>
  <si>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</si>
  <si>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</si>
  <si>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</si>
  <si>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</si>
  <si>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</si>
  <si>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</si>
  <si>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</si>
  <si>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</si>
  <si>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</si>
  <si>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</si>
  <si>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</si>
  <si>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</si>
  <si>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</si>
  <si>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</si>
  <si>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</si>
  <si>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</si>
  <si>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</si>
  <si>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</si>
  <si>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</si>
  <si>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</si>
  <si>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</si>
  <si>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</si>
  <si>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</si>
  <si>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</si>
  <si>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</si>
  <si>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</si>
  <si>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</si>
  <si>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</si>
  <si>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</si>
  <si>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</si>
  <si>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</si>
  <si>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</si>
  <si>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</si>
  <si>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</si>
  <si>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</si>
  <si>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</si>
  <si>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</si>
  <si>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</si>
  <si>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</si>
  <si>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</si>
  <si>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</si>
  <si>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</si>
  <si>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</si>
  <si>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</si>
  <si>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</si>
  <si>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</si>
  <si>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</si>
  <si>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</si>
  <si>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</si>
  <si>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</si>
  <si>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</si>
  <si>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</si>
  <si>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</si>
  <si>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</si>
  <si>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</si>
  <si>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</si>
  <si>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</si>
  <si>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</si>
  <si>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</si>
  <si>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</si>
  <si>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</si>
  <si>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</si>
  <si>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</si>
  <si>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</si>
  <si>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</si>
  <si>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</si>
  <si>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</si>
  <si>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</si>
  <si>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</si>
  <si>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</si>
  <si>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</si>
  <si>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</si>
  <si>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</si>
  <si>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</si>
  <si>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</si>
  <si>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</si>
  <si>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</si>
  <si>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</si>
  <si>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</si>
  <si>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</si>
  <si>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</si>
  <si>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</si>
  <si>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</si>
  <si>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</si>
  <si>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</si>
  <si>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</si>
  <si>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</si>
  <si>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</si>
  <si>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</si>
  <si>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</si>
  <si>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</si>
  <si>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</si>
  <si>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</si>
  <si>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</si>
  <si>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</si>
  <si>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</si>
  <si>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</si>
  <si>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</si>
  <si>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</si>
  <si>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</si>
  <si>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</si>
  <si>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</si>
  <si>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</si>
  <si>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</si>
  <si>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</si>
  <si>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</si>
  <si>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</si>
  <si>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</si>
  <si>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</si>
  <si>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</si>
  <si>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</si>
  <si>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</si>
  <si>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</si>
  <si>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</si>
  <si>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</si>
  <si>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</si>
  <si>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</si>
  <si>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</si>
  <si>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</si>
  <si>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</si>
  <si>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</si>
  <si>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</si>
  <si>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</si>
  <si>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</si>
  <si>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</si>
  <si>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</si>
  <si>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</si>
  <si>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</si>
  <si>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</si>
  <si>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</si>
  <si>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</si>
  <si>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</si>
  <si>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</si>
  <si>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</si>
  <si>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</si>
  <si>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</si>
  <si>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</si>
  <si>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</si>
  <si>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</si>
  <si>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</si>
  <si>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</si>
  <si>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</si>
  <si>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</si>
  <si>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</si>
  <si>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</si>
  <si>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</si>
  <si>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</si>
  <si>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</si>
  <si>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</si>
  <si>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</si>
  <si>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</si>
  <si>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</si>
  <si>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</si>
  <si>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</si>
  <si>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</si>
  <si>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</si>
  <si>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</si>
  <si>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</si>
  <si>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</si>
  <si>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</si>
  <si>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</si>
  <si>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</si>
  <si>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</si>
  <si>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</si>
  <si>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</si>
  <si>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</si>
  <si>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</si>
  <si>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</si>
  <si>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</si>
  <si>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</si>
  <si>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</si>
  <si>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</si>
  <si>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</si>
  <si>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</si>
  <si>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</si>
  <si>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</si>
  <si>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</si>
  <si>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</si>
  <si>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</si>
  <si>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</si>
  <si>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</si>
  <si>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</si>
  <si>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</si>
  <si>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</si>
  <si>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</si>
  <si>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</si>
  <si>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</si>
  <si>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</si>
  <si>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</si>
  <si>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</si>
  <si>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</si>
  <si>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</si>
  <si>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</si>
  <si>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</si>
  <si>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</si>
  <si>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</si>
  <si>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</si>
  <si>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</si>
  <si>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</si>
  <si>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</si>
  <si>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</si>
  <si>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</si>
  <si>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</si>
  <si>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</si>
  <si>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</si>
  <si>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</si>
  <si>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</si>
  <si>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</si>
  <si>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</si>
  <si>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</si>
  <si>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</si>
  <si>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</si>
  <si>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</si>
  <si>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</si>
  <si>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</si>
  <si>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</si>
  <si>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</si>
  <si>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</si>
  <si>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</si>
  <si>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</si>
  <si>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</si>
  <si>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</si>
  <si>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</si>
  <si>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</si>
  <si>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</si>
  <si>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</si>
  <si>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</si>
  <si>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</si>
  <si>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</si>
  <si>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</si>
  <si>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</si>
  <si>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</si>
  <si>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</si>
  <si>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</si>
  <si>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</si>
  <si>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</si>
  <si>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</si>
  <si>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</si>
  <si>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</si>
  <si>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</si>
  <si>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</si>
  <si>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</si>
  <si>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</si>
  <si>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</si>
  <si>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</si>
  <si>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</si>
  <si>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</si>
  <si>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</si>
  <si>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</si>
  <si>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</si>
  <si>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</si>
  <si>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</si>
  <si>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</si>
  <si>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</si>
  <si>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</si>
  <si>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</si>
  <si>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</si>
  <si>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</si>
  <si>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</si>
  <si>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</si>
  <si>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</si>
  <si>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</si>
  <si>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</si>
  <si>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</si>
  <si>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</si>
  <si>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</si>
  <si>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</si>
  <si>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</si>
  <si>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</si>
  <si>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</si>
  <si>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</si>
  <si>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</si>
  <si>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</si>
  <si>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</si>
  <si>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</si>
  <si>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</si>
  <si>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</si>
  <si>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</si>
  <si>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</si>
  <si>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</si>
  <si>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</si>
  <si>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</si>
  <si>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</si>
  <si>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</si>
  <si>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</si>
  <si>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</si>
  <si>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</si>
  <si>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</si>
  <si>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</si>
  <si>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</si>
  <si>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</si>
  <si>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</si>
  <si>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</si>
  <si>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</si>
  <si>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</si>
  <si>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</si>
  <si>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</si>
  <si>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</si>
  <si>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</si>
  <si>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</si>
  <si>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</si>
  <si>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</si>
  <si>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</si>
  <si>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</si>
  <si>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</si>
  <si>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</si>
  <si>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</si>
  <si>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</si>
  <si>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</si>
  <si>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</si>
  <si>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</si>
  <si>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</si>
  <si>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</si>
  <si>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</si>
  <si>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</si>
  <si>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</si>
  <si>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</si>
  <si>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</si>
  <si>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</si>
  <si>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</si>
  <si>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</si>
  <si>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</si>
  <si>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</si>
  <si>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</si>
  <si>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</si>
  <si>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</si>
  <si>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</si>
  <si>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</si>
  <si>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</si>
  <si>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</si>
  <si>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</si>
  <si>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</si>
  <si>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</si>
  <si>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</si>
  <si>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</si>
  <si>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</si>
  <si>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</si>
  <si>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</si>
  <si>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</si>
  <si>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</si>
  <si>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</si>
  <si>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</si>
  <si>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</si>
  <si>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</si>
  <si>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</si>
  <si>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</si>
  <si>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</si>
  <si>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</si>
  <si>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</si>
  <si>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</si>
  <si>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</si>
  <si>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</si>
  <si>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</si>
  <si>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</si>
  <si>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</si>
  <si>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</si>
  <si>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</si>
  <si>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</si>
  <si>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</si>
  <si>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</si>
  <si>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</si>
  <si>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</si>
  <si>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</si>
  <si>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</si>
  <si>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</si>
  <si>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</si>
  <si>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</si>
  <si>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</si>
  <si>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</si>
  <si>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</si>
  <si>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</si>
  <si>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</si>
  <si>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</si>
  <si>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</si>
  <si>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</si>
  <si>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</si>
  <si>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</si>
  <si>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</si>
  <si>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</si>
  <si>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</si>
  <si>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</si>
  <si>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</si>
  <si>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</si>
  <si>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</si>
  <si>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</si>
  <si>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</si>
  <si>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</si>
  <si>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</si>
  <si>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</si>
  <si>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</si>
  <si>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</si>
  <si>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</si>
  <si>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</si>
  <si>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</si>
  <si>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</si>
  <si>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</si>
  <si>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</si>
  <si>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</si>
  <si>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</si>
  <si>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</si>
  <si>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</si>
  <si>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</si>
  <si>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</si>
  <si>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</si>
  <si>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</si>
  <si>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</si>
  <si>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</si>
  <si>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</si>
  <si>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</si>
  <si>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</si>
  <si>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</si>
  <si>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</si>
  <si>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</si>
  <si>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</si>
  <si>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</si>
  <si>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</si>
  <si>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</si>
  <si>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</si>
  <si>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</si>
  <si>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</si>
  <si>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</si>
  <si>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</si>
  <si>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</si>
  <si>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</si>
  <si>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</si>
  <si>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</si>
  <si>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</si>
  <si>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</si>
  <si>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</si>
  <si>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</si>
  <si>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</si>
  <si>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</si>
  <si>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</si>
  <si>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</si>
  <si>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</si>
  <si>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</si>
  <si>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</si>
  <si>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</si>
  <si>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</si>
  <si>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</si>
  <si>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</si>
  <si>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</si>
  <si>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</si>
  <si>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</si>
  <si>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</si>
  <si>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</si>
  <si>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</si>
  <si>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</si>
  <si>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</si>
  <si>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</si>
  <si>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</si>
  <si>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</si>
  <si>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</si>
  <si>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</si>
  <si>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</si>
  <si>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</si>
  <si>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</si>
  <si>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</si>
  <si>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</si>
  <si>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</si>
  <si>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</si>
  <si>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</si>
  <si>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</si>
  <si>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</si>
  <si>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</si>
  <si>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</si>
  <si>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</si>
  <si>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</si>
  <si>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</si>
  <si>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</si>
  <si>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</si>
  <si>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</si>
  <si>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</si>
  <si>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</si>
  <si>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</si>
  <si>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</si>
  <si>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</si>
  <si>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</si>
  <si>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</si>
  <si>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</si>
  <si>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</si>
  <si>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</si>
  <si>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</si>
  <si>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</si>
  <si>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</si>
  <si>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</si>
  <si>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</si>
  <si>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</si>
  <si>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</si>
  <si>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</si>
  <si>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</si>
  <si>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</si>
  <si>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</si>
  <si>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</si>
  <si>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</si>
  <si>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</si>
  <si>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</si>
  <si>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</si>
  <si>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</si>
  <si>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</si>
  <si>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</si>
  <si>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</si>
  <si>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</si>
  <si>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</si>
  <si>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</si>
  <si>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</si>
  <si>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</si>
  <si>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</si>
  <si>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</si>
  <si>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</si>
  <si>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</si>
  <si>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</si>
  <si>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</si>
  <si>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</si>
  <si>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</si>
  <si>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</si>
  <si>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</si>
  <si>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</si>
  <si>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</si>
  <si>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</si>
  <si>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</si>
  <si>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</si>
  <si>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</si>
  <si>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</si>
  <si>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</si>
  <si>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</si>
  <si>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</si>
  <si>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</si>
  <si>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</si>
  <si>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</si>
  <si>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</si>
  <si>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</si>
  <si>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</si>
  <si>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</si>
  <si>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</si>
  <si>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</si>
  <si>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</si>
  <si>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</si>
  <si>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</si>
  <si>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</si>
  <si>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</si>
  <si>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</si>
  <si>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</si>
  <si>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</si>
  <si>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</si>
  <si>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</si>
  <si>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</si>
  <si>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</si>
  <si>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</si>
  <si>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</si>
  <si>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</si>
  <si>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</si>
  <si>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</si>
  <si>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</si>
  <si>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</si>
  <si>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</si>
  <si>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</si>
  <si>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</si>
  <si>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</si>
  <si>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</si>
  <si>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</si>
  <si>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</si>
  <si>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</si>
  <si>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</si>
  <si>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</si>
  <si>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</si>
  <si>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</si>
  <si>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</si>
  <si>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</si>
  <si>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</si>
  <si>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</si>
  <si>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</si>
  <si>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</si>
  <si>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</si>
  <si>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</si>
  <si>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</si>
  <si>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</si>
  <si>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</si>
  <si>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</si>
  <si>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</si>
  <si>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</si>
  <si>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</si>
  <si>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</si>
  <si>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</si>
  <si>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</si>
  <si>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</si>
  <si>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</si>
  <si>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</si>
  <si>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</si>
  <si>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</si>
  <si>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</si>
  <si>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</si>
  <si>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</si>
  <si>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</si>
  <si>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</si>
  <si>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</si>
  <si>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</si>
  <si>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</si>
  <si>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</si>
  <si>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</si>
  <si>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</si>
  <si>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</si>
  <si>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</si>
  <si>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</si>
  <si>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</si>
  <si>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</si>
  <si>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</si>
  <si>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</si>
  <si>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</si>
  <si>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</si>
  <si>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</si>
  <si>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</si>
  <si>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</si>
  <si>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</si>
  <si>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</si>
  <si>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</si>
  <si>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</si>
  <si>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</si>
  <si>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</si>
  <si>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</si>
  <si>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</si>
  <si>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</si>
  <si>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</si>
  <si>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</si>
  <si>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</si>
  <si>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</si>
  <si>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</si>
  <si>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</si>
  <si>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</si>
  <si>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</si>
  <si>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</si>
  <si>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</si>
  <si>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</si>
  <si>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</si>
  <si>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</si>
  <si>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</si>
  <si>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</si>
  <si>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</si>
  <si>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</si>
  <si>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</si>
  <si>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</si>
  <si>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</si>
  <si>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</si>
  <si>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</si>
  <si>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</si>
  <si>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</si>
  <si>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</si>
  <si>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</si>
  <si>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</si>
  <si>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</si>
  <si>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</si>
  <si>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</si>
  <si>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</si>
  <si>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</si>
  <si>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</si>
  <si>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</si>
  <si>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</si>
  <si>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</si>
  <si>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</si>
  <si>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</si>
  <si>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</si>
  <si>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</si>
  <si>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</si>
  <si>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</si>
  <si>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</si>
  <si>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</si>
  <si>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</si>
  <si>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</si>
  <si>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</si>
  <si>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</si>
  <si>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</si>
  <si>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</si>
  <si>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</si>
  <si>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</si>
  <si>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</si>
  <si>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</si>
  <si>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</si>
  <si>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</si>
  <si>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</si>
  <si>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</si>
  <si>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</si>
  <si>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</si>
  <si>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</si>
  <si>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</si>
  <si>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</si>
  <si>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</si>
  <si>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</si>
  <si>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</si>
  <si>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</si>
  <si>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</si>
  <si>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</si>
  <si>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</si>
  <si>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</si>
  <si>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</si>
  <si>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</si>
  <si>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</si>
  <si>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</si>
  <si>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</si>
  <si>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</si>
  <si>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</si>
  <si>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</si>
  <si>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</si>
  <si>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</si>
  <si>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</si>
  <si>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</si>
  <si>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</si>
  <si>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</si>
  <si>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</si>
  <si>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</si>
  <si>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</si>
  <si>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</si>
  <si>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</si>
  <si>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</si>
  <si>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</si>
  <si>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</si>
  <si>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</si>
  <si>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</si>
  <si>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</si>
  <si>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</si>
  <si>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</si>
  <si>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</si>
  <si>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</si>
  <si>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</si>
  <si>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</si>
  <si>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</si>
  <si>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</si>
  <si>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</si>
  <si>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</si>
  <si>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</si>
  <si>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</si>
  <si>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</si>
  <si>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</si>
  <si>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</si>
  <si>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</si>
  <si>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</si>
  <si>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</si>
  <si>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</si>
  <si>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</si>
  <si>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</si>
  <si>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</si>
  <si>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</si>
  <si>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</si>
  <si>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</si>
  <si>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</si>
  <si>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</si>
  <si>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</si>
  <si>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</si>
  <si>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</si>
  <si>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</si>
  <si>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</si>
  <si>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</si>
  <si>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</si>
  <si>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</si>
  <si>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</si>
  <si>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</si>
  <si>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</si>
  <si>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</si>
  <si>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</si>
  <si>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</si>
  <si>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</si>
  <si>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</si>
  <si>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</si>
  <si>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</si>
  <si>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</si>
  <si>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</si>
  <si>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</si>
  <si>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</si>
  <si>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</si>
  <si>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</si>
  <si>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</si>
  <si>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</si>
  <si>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</si>
  <si>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</si>
  <si>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</si>
  <si>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</si>
  <si>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</si>
  <si>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</si>
  <si>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</si>
  <si>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</si>
  <si>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</si>
  <si>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</si>
  <si>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</si>
  <si>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</si>
  <si>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</si>
  <si>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</si>
  <si>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</si>
  <si>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</si>
  <si>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</si>
  <si>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</si>
  <si>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</si>
  <si>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</si>
  <si>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</si>
  <si>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</si>
  <si>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</si>
  <si>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</si>
  <si>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</si>
  <si>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</si>
  <si>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</si>
  <si>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</si>
  <si>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</si>
  <si>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</si>
  <si>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</si>
  <si>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</si>
  <si>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</si>
  <si>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</si>
  <si>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</si>
  <si>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</si>
  <si>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</si>
  <si>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</si>
  <si>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</si>
  <si>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</si>
  <si>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</si>
  <si>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</si>
  <si>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</si>
  <si>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</si>
  <si>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</si>
  <si>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</si>
  <si>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</si>
  <si>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</si>
  <si>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</si>
  <si>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</si>
  <si>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</si>
  <si>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</si>
  <si>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</si>
  <si>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</si>
  <si>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</si>
  <si>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</si>
  <si>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</si>
  <si>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</si>
  <si>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</si>
  <si>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</si>
  <si>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</si>
  <si>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</si>
  <si>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</si>
  <si>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</si>
  <si>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</si>
  <si>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</si>
  <si>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</si>
  <si>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</si>
  <si>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</si>
  <si>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</si>
  <si>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</si>
  <si>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</si>
  <si>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</si>
  <si>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</si>
  <si>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</si>
  <si>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</si>
  <si>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</si>
  <si>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</si>
  <si>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</si>
  <si>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</si>
  <si>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</si>
  <si>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</si>
  <si>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</si>
  <si>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</si>
  <si>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</si>
  <si>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</si>
  <si>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</si>
  <si>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</si>
  <si>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</si>
  <si>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</si>
  <si>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</si>
  <si>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</si>
  <si>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</si>
  <si>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</si>
  <si>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</si>
  <si>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</si>
  <si>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</si>
  <si>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</si>
  <si>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</si>
  <si>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</si>
  <si>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</si>
  <si>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</si>
  <si>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</si>
  <si>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</si>
  <si>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</si>
  <si>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</si>
  <si>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</si>
  <si>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</si>
  <si>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</si>
  <si>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</si>
  <si>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</si>
  <si>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</si>
  <si>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</si>
  <si>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</si>
  <si>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</si>
  <si>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</si>
  <si>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</si>
  <si>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</si>
  <si>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</si>
  <si>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</si>
  <si>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</si>
  <si>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</si>
  <si>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</si>
  <si>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</si>
  <si>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</si>
  <si>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</si>
  <si>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</si>
  <si>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</si>
  <si>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</si>
  <si>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</si>
  <si>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</si>
  <si>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</si>
  <si>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</si>
  <si>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</si>
  <si>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</si>
  <si>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</si>
  <si>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</si>
  <si>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</si>
  <si>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</si>
  <si>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</si>
  <si>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</si>
  <si>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</si>
  <si>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</si>
  <si>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</si>
  <si>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</si>
  <si>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</si>
  <si>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</si>
  <si>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</si>
  <si>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</si>
  <si>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</si>
  <si>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</si>
  <si>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</si>
  <si>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</si>
  <si>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</si>
  <si>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</si>
  <si>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</si>
  <si>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</si>
  <si>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</si>
  <si>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</si>
  <si>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</si>
  <si>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</si>
  <si>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</si>
  <si>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</si>
  <si>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</si>
  <si>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</si>
  <si>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</si>
  <si>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</si>
  <si>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</si>
  <si>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</si>
  <si>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</si>
  <si>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</si>
  <si>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</si>
  <si>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</si>
  <si>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</si>
  <si>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</si>
  <si>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</si>
  <si>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</si>
  <si>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</si>
  <si>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</si>
  <si>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</si>
  <si>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</si>
  <si>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</si>
  <si>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</si>
  <si>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</si>
  <si>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</si>
  <si>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</si>
  <si>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</si>
  <si>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</si>
  <si>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</si>
  <si>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</si>
  <si>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</si>
  <si>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</si>
  <si>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</si>
  <si>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</si>
  <si>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</si>
  <si>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</si>
  <si>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</si>
  <si>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</si>
  <si>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</si>
  <si>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</si>
  <si>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</si>
  <si>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</si>
  <si>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</si>
  <si>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</si>
  <si>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</si>
  <si>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</si>
  <si>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</si>
  <si>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</si>
  <si>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</si>
  <si>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</si>
  <si>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</si>
  <si>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</si>
  <si>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</si>
  <si>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</si>
  <si>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</si>
  <si>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</si>
  <si>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</si>
  <si>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</si>
  <si>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</si>
  <si>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</si>
  <si>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</si>
  <si>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</si>
  <si>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</si>
  <si>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</si>
  <si>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</si>
  <si>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</si>
  <si>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</si>
  <si>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</si>
  <si>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</si>
  <si>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</si>
  <si>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</si>
  <si>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</si>
  <si>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</si>
  <si>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</si>
  <si>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</si>
  <si>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</si>
  <si>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</si>
  <si>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</si>
  <si>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</si>
  <si>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</si>
  <si>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</si>
  <si>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</si>
  <si>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</si>
  <si>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</si>
  <si>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</si>
  <si>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</si>
  <si>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</si>
  <si>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</si>
  <si>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</si>
  <si>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</si>
  <si>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</si>
  <si>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</si>
  <si>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</si>
  <si>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</si>
  <si>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</si>
  <si>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</si>
  <si>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</si>
  <si>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</si>
  <si>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</si>
  <si>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</si>
  <si>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</si>
  <si>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</si>
  <si>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</si>
  <si>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</si>
  <si>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</si>
  <si>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</si>
  <si>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</si>
  <si>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</si>
  <si>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</si>
  <si>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</si>
  <si>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</si>
  <si>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</si>
  <si>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</si>
  <si>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</si>
  <si>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</si>
  <si>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</si>
  <si>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</si>
  <si>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</si>
  <si>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</si>
  <si>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</si>
  <si>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</si>
  <si>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</si>
  <si>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</si>
  <si>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</si>
  <si>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</si>
  <si>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</si>
  <si>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</si>
  <si>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</si>
  <si>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</si>
  <si>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</si>
  <si>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</si>
  <si>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</si>
  <si>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</si>
  <si>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</si>
  <si>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</si>
  <si>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</si>
  <si>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</si>
  <si>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</si>
  <si>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</si>
  <si>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</si>
  <si>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</si>
  <si>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</si>
  <si>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</si>
  <si>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</si>
  <si>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</si>
  <si>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</si>
  <si>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</si>
  <si>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</si>
  <si>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</si>
  <si>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</si>
  <si>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</si>
  <si>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</si>
  <si>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</si>
  <si>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</si>
  <si>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</si>
  <si>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</si>
  <si>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</si>
  <si>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</si>
  <si>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</si>
  <si>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</si>
  <si>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</si>
  <si>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</si>
  <si>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</si>
  <si>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</si>
  <si>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</si>
  <si>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</si>
  <si>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</si>
  <si>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</si>
  <si>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</si>
  <si>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</si>
  <si>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</si>
  <si>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</si>
  <si>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</si>
  <si>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</si>
  <si>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</si>
  <si>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</si>
  <si>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</si>
  <si>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</si>
  <si>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</si>
  <si>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</si>
  <si>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</si>
  <si>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</si>
  <si>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</si>
  <si>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</si>
  <si>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</si>
  <si>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</si>
  <si>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</si>
  <si>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</si>
  <si>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</si>
  <si>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</si>
  <si>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</si>
  <si>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</si>
  <si>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</si>
  <si>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</si>
  <si>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</si>
  <si>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</si>
  <si>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</si>
  <si>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</si>
  <si>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</si>
  <si>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</si>
  <si>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</si>
  <si>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</si>
  <si>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</si>
  <si>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</si>
  <si>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</si>
  <si>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</si>
  <si>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</si>
  <si>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</si>
  <si>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</si>
  <si>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</si>
  <si>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</si>
  <si>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</si>
  <si>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</si>
  <si>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</si>
  <si>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</si>
  <si>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</si>
  <si>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</si>
  <si>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</si>
  <si>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</si>
  <si>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</si>
  <si>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</si>
  <si>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</si>
  <si>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</si>
  <si>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</si>
  <si>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</si>
  <si>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</si>
  <si>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</si>
  <si>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</si>
  <si>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</si>
  <si>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</si>
  <si>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</si>
  <si>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</si>
  <si>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</si>
  <si>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</si>
  <si>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</si>
  <si>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</si>
  <si>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</si>
  <si>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</si>
  <si>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</si>
  <si>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</si>
  <si>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</si>
  <si>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</si>
  <si>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</si>
  <si>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</si>
  <si>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</si>
  <si>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</si>
  <si>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</si>
  <si>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</si>
  <si>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</si>
  <si>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</si>
  <si>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</si>
  <si>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</si>
  <si>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</si>
  <si>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</si>
  <si>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</si>
  <si>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</si>
  <si>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</si>
  <si>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</si>
  <si>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</si>
  <si>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</si>
  <si>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</si>
  <si>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</si>
  <si>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</si>
  <si>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</si>
  <si>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</si>
  <si>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</si>
  <si>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</si>
  <si>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</si>
  <si>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</si>
  <si>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</si>
  <si>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</si>
  <si>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</si>
  <si>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</si>
  <si>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</si>
  <si>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</si>
  <si>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</si>
  <si>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</si>
  <si>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</si>
  <si>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</si>
  <si>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</si>
  <si>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</si>
  <si>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</si>
  <si>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</si>
  <si>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</si>
  <si>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</si>
  <si>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</si>
  <si>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</si>
  <si>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</si>
  <si>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</si>
  <si>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</si>
  <si>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</si>
  <si>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</si>
  <si>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</si>
  <si>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</si>
  <si>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</si>
  <si>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</si>
  <si>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</si>
  <si>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</si>
  <si>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</si>
  <si>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</si>
  <si>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</si>
  <si>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</si>
  <si>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</si>
  <si>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</si>
  <si>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</si>
  <si>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</si>
  <si>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</si>
  <si>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</si>
  <si>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</si>
  <si>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</si>
  <si>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</si>
  <si>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</si>
  <si>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</si>
  <si>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</si>
  <si>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</si>
  <si>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</si>
  <si>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</si>
  <si>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</si>
  <si>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</si>
  <si>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</si>
  <si>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</si>
  <si>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</si>
  <si>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</si>
  <si>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</si>
  <si>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</si>
  <si>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</si>
  <si>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</si>
  <si>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</si>
  <si>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</si>
  <si>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</si>
  <si>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</si>
  <si>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</si>
  <si>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</si>
  <si>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</si>
  <si>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</si>
  <si>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</si>
  <si>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</si>
  <si>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</si>
  <si>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</si>
  <si>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</si>
  <si>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</si>
  <si>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</si>
  <si>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</si>
  <si>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</si>
  <si>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</si>
  <si>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</si>
  <si>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</si>
  <si>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</si>
  <si>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</si>
  <si>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</si>
  <si>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</si>
  <si>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</si>
  <si>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</si>
  <si>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</si>
  <si>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</si>
  <si>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</si>
  <si>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</si>
  <si>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</si>
  <si>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</si>
  <si>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</si>
  <si>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</si>
  <si>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</si>
  <si>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</si>
  <si>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</si>
  <si>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</si>
  <si>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</si>
  <si>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</si>
  <si>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</si>
  <si>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</si>
  <si>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</si>
  <si>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</si>
  <si>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</si>
  <si>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</si>
  <si>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</si>
  <si>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</si>
  <si>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</si>
  <si>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</si>
  <si>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</si>
  <si>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</si>
  <si>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</si>
  <si>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</si>
  <si>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</si>
  <si>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</si>
  <si>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</si>
  <si>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</si>
  <si>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</si>
  <si>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</si>
  <si>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</si>
  <si>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</si>
  <si>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</si>
  <si>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</si>
  <si>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</si>
  <si>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</si>
  <si>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</si>
  <si>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</si>
  <si>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</si>
  <si>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</si>
  <si>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</si>
  <si>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</si>
  <si>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</si>
  <si>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</si>
  <si>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</si>
  <si>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</si>
  <si>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</si>
  <si>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</si>
  <si>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</si>
  <si>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</si>
  <si>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</si>
  <si>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</si>
  <si>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</si>
  <si>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</si>
  <si>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</si>
  <si>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</si>
  <si>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</si>
  <si>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</si>
  <si>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</si>
  <si>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</si>
  <si>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</si>
  <si>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</si>
  <si>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</si>
  <si>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</si>
  <si>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</si>
  <si>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</si>
  <si>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</si>
  <si>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</si>
  <si>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</si>
  <si>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</si>
  <si>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</si>
  <si>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</si>
  <si>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</si>
  <si>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</si>
  <si>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</si>
  <si>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</si>
  <si>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</si>
  <si>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</si>
  <si>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</si>
  <si>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</si>
  <si>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</si>
  <si>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</si>
  <si>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</si>
  <si>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</si>
  <si>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</si>
  <si>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</si>
  <si>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</si>
  <si>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</si>
  <si>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</si>
  <si>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</si>
  <si>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</si>
  <si>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</si>
  <si>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</si>
  <si>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</si>
  <si>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</si>
  <si>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</si>
  <si>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</si>
  <si>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</si>
  <si>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</si>
  <si>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</si>
  <si>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</si>
  <si>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</si>
  <si>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</si>
  <si>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</si>
  <si>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</si>
  <si>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</si>
  <si>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</si>
  <si>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</si>
  <si>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</si>
  <si>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</si>
  <si>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</si>
  <si>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</si>
  <si>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</si>
  <si>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</si>
  <si>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</si>
  <si>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</si>
  <si>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</si>
  <si>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</si>
  <si>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</si>
  <si>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</si>
  <si>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</si>
  <si>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</si>
  <si>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</si>
  <si>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</si>
  <si>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</si>
  <si>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</si>
  <si>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</si>
  <si>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</si>
  <si>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</si>
  <si>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</si>
  <si>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</si>
  <si>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</si>
  <si>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</si>
  <si>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</si>
  <si>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</si>
  <si>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</si>
  <si>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</si>
  <si>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</si>
  <si>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</si>
  <si>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</si>
  <si>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</si>
  <si>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</si>
  <si>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</si>
  <si>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</si>
  <si>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</si>
  <si>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</si>
  <si>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</si>
  <si>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</si>
  <si>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</si>
  <si>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</si>
  <si>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</si>
  <si>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</si>
  <si>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</si>
  <si>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</si>
  <si>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</si>
  <si>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</si>
  <si>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</si>
  <si>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</si>
  <si>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</si>
  <si>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</si>
  <si>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</si>
  <si>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</si>
  <si>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</si>
  <si>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</si>
  <si>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</si>
  <si>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</si>
  <si>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</si>
  <si>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</si>
  <si>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</si>
  <si>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</si>
  <si>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</si>
  <si>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</si>
  <si>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</si>
  <si>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</si>
  <si>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</si>
  <si>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</si>
  <si>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</si>
  <si>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</si>
  <si>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</si>
  <si>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</si>
  <si>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</si>
  <si>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</si>
  <si>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</si>
  <si>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</si>
  <si>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</si>
  <si>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</si>
  <si>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</si>
  <si>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</si>
  <si>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</si>
  <si>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</si>
  <si>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</si>
  <si>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</si>
  <si>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</si>
  <si>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</si>
  <si>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</si>
  <si>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</si>
  <si>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</si>
  <si>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</si>
  <si>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</si>
  <si>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</si>
  <si>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</si>
  <si>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</si>
  <si>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</si>
  <si>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</si>
  <si>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</si>
  <si>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</si>
  <si>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</si>
  <si>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</si>
  <si>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</si>
  <si>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</si>
  <si>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</si>
  <si>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</si>
  <si>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</si>
  <si>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</si>
  <si>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</si>
  <si>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</si>
  <si>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</si>
  <si>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</si>
  <si>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</si>
  <si>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</si>
  <si>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</si>
  <si>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</si>
  <si>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</si>
  <si>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</si>
  <si>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</si>
  <si>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</si>
  <si>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</si>
  <si>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</si>
  <si>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</si>
  <si>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</si>
  <si>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</si>
  <si>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</si>
  <si>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</si>
  <si>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</si>
  <si>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</si>
  <si>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</si>
  <si>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</si>
  <si>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</si>
  <si>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</si>
  <si>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</si>
  <si>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</si>
  <si>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</si>
  <si>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</si>
  <si>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</si>
  <si>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</si>
  <si>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</si>
  <si>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</si>
  <si>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</si>
  <si>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</si>
  <si>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</si>
  <si>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</si>
  <si>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</si>
  <si>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</si>
  <si>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</si>
  <si>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</si>
  <si>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</si>
  <si>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</si>
  <si>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</si>
  <si>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</si>
  <si>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</si>
  <si>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</si>
  <si>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</si>
  <si>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</si>
  <si>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</si>
  <si>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</si>
  <si>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</si>
  <si>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</si>
  <si>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</si>
  <si>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</si>
  <si>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</si>
  <si>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</si>
  <si>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</si>
  <si>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</si>
  <si>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</si>
  <si>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</si>
  <si>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</si>
  <si>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</si>
  <si>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</si>
  <si>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</si>
  <si>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</si>
  <si>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</si>
  <si>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</si>
  <si>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</si>
  <si>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</si>
  <si>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</si>
  <si>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</si>
  <si>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</si>
  <si>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</si>
  <si>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</si>
  <si>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</si>
  <si>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</si>
  <si>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</si>
  <si>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</si>
  <si>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</si>
  <si>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</si>
  <si>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</si>
  <si>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</si>
  <si>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</si>
  <si>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</si>
  <si>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</si>
  <si>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</si>
  <si>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</si>
  <si>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</si>
  <si>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</si>
  <si>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</si>
  <si>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</si>
  <si>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</si>
  <si>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</si>
  <si>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</si>
  <si>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</si>
  <si>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</si>
  <si>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</si>
  <si>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</si>
  <si>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</si>
  <si>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</si>
  <si>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</si>
  <si>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</si>
  <si>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</si>
  <si>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</si>
  <si>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</si>
  <si>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</si>
  <si>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</si>
  <si>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</si>
  <si>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</si>
  <si>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</si>
  <si>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</si>
  <si>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</si>
  <si>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</si>
  <si>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</si>
  <si>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</si>
  <si>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</si>
  <si>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</si>
  <si>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</si>
  <si>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</si>
  <si>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</si>
  <si>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</si>
  <si>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</si>
  <si>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</si>
  <si>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</si>
  <si>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</si>
  <si>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</si>
  <si>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</si>
  <si>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</si>
  <si>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</si>
  <si>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</si>
  <si>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</si>
  <si>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</si>
  <si>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</si>
  <si>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</si>
  <si>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</si>
  <si>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</si>
  <si>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</si>
  <si>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</si>
  <si>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</si>
  <si>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</si>
  <si>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</si>
  <si>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</si>
  <si>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</si>
  <si>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</si>
  <si>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</si>
  <si>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</si>
  <si>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</si>
  <si>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</si>
  <si>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</si>
  <si>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</si>
  <si>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</si>
  <si>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</si>
  <si>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</si>
  <si>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</si>
  <si>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</si>
  <si>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</si>
  <si>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</si>
  <si>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</si>
  <si>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</si>
  <si>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</si>
  <si>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</si>
  <si>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</si>
  <si>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</si>
  <si>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</si>
  <si>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</si>
  <si>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</si>
  <si>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</si>
  <si>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</si>
  <si>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</si>
  <si>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</si>
  <si>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</si>
  <si>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</si>
  <si>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</si>
  <si>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</si>
  <si>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</si>
  <si>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</si>
  <si>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</si>
  <si>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</si>
  <si>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</si>
  <si>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</si>
  <si>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</si>
  <si>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</si>
  <si>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</si>
  <si>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</si>
  <si>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</si>
  <si>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</si>
  <si>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</si>
  <si>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</si>
  <si>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</si>
  <si>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</si>
  <si>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</si>
  <si>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</si>
  <si>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</si>
  <si>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</si>
  <si>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</si>
  <si>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</si>
  <si>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</si>
  <si>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</si>
  <si>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</si>
  <si>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</si>
  <si>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</si>
  <si>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</si>
  <si>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</si>
  <si>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</si>
  <si>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</si>
  <si>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</si>
  <si>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</si>
  <si>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</si>
  <si>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</si>
  <si>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</si>
  <si>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</si>
  <si>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</si>
  <si>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</si>
  <si>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</si>
  <si>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</si>
  <si>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</si>
  <si>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</si>
  <si>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</si>
  <si>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</si>
  <si>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</si>
  <si>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</si>
  <si>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</si>
  <si>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</si>
  <si>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</si>
  <si>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</si>
  <si>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</si>
  <si>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</si>
  <si>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</si>
  <si>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</si>
  <si>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</si>
  <si>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</si>
  <si>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</si>
  <si>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</si>
  <si>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</si>
  <si>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</si>
  <si>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</si>
  <si>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</si>
  <si>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</si>
  <si>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</si>
  <si>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</si>
  <si>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</si>
  <si>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</si>
  <si>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</si>
  <si>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</si>
  <si>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</si>
  <si>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</si>
  <si>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</si>
  <si>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</si>
  <si>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</si>
  <si>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</si>
  <si>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</si>
  <si>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</si>
  <si>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</si>
  <si>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</si>
  <si>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</si>
  <si>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</si>
  <si>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</si>
  <si>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</si>
  <si>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</si>
  <si>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</si>
  <si>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</si>
  <si>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</si>
  <si>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</si>
  <si>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</si>
  <si>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</si>
  <si>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</si>
  <si>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</si>
  <si>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</si>
  <si>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</si>
  <si>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</si>
  <si>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</si>
  <si>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</si>
  <si>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</si>
  <si>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</si>
  <si>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</si>
  <si>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</si>
  <si>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</si>
  <si>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</si>
  <si>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</si>
  <si>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</si>
  <si>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</si>
  <si>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</si>
  <si>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</si>
  <si>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</si>
  <si>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</si>
  <si>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</si>
  <si>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</si>
  <si>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</si>
  <si>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</si>
  <si>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</si>
  <si>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</si>
  <si>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</si>
  <si>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</si>
  <si>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</si>
  <si>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</si>
  <si>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</si>
  <si>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</si>
  <si>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</si>
  <si>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</si>
  <si>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</si>
  <si>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</si>
  <si>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</si>
  <si>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</si>
  <si>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</si>
  <si>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</si>
  <si>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</si>
  <si>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</si>
  <si>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</si>
  <si>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</si>
  <si>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</si>
  <si>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</si>
  <si>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</si>
  <si>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</si>
  <si>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</si>
  <si>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</si>
  <si>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</si>
  <si>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</si>
  <si>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</si>
  <si>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</si>
  <si>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</si>
  <si>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</si>
  <si>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</si>
  <si>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</si>
  <si>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</si>
  <si>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</si>
  <si>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</si>
  <si>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</si>
  <si>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</si>
  <si>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</si>
  <si>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</si>
  <si>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</si>
  <si>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</si>
  <si>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</si>
  <si>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</si>
  <si>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</si>
  <si>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</si>
  <si>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</si>
  <si>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</si>
  <si>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</si>
  <si>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</si>
  <si>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</si>
  <si>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</si>
  <si>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</si>
  <si>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</si>
  <si>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</si>
  <si>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</si>
  <si>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</si>
  <si>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</si>
  <si>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</si>
  <si>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</si>
  <si>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</si>
  <si>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</si>
  <si>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</si>
  <si>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</si>
  <si>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</si>
  <si>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</si>
  <si>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</si>
  <si>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</si>
  <si>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</si>
  <si>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</si>
  <si>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</si>
  <si>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</si>
  <si>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</si>
  <si>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</si>
  <si>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</si>
  <si>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</si>
  <si>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</si>
  <si>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</si>
  <si>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</si>
  <si>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</si>
  <si>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</si>
  <si>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</si>
  <si>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</si>
  <si>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</si>
  <si>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</si>
  <si>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</si>
  <si>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</si>
  <si>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</si>
  <si>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</si>
  <si>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</si>
  <si>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</si>
  <si>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</si>
  <si>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</si>
  <si>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</si>
  <si>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</si>
  <si>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</si>
  <si>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</si>
  <si>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</si>
  <si>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</si>
  <si>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</si>
  <si>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</si>
  <si>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</si>
  <si>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</si>
  <si>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</si>
  <si>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</si>
  <si>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</si>
  <si>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</si>
  <si>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</si>
  <si>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</si>
  <si>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</si>
  <si>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</si>
  <si>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</si>
  <si>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</si>
  <si>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</si>
  <si>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</si>
  <si>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</si>
  <si>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</si>
  <si>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</si>
  <si>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</si>
  <si>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</si>
  <si>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</si>
  <si>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</si>
  <si>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</si>
  <si>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</si>
  <si>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</si>
  <si>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</si>
  <si>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</si>
  <si>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</si>
  <si>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</si>
  <si>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</si>
  <si>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</si>
  <si>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</si>
  <si>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</si>
  <si>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</si>
  <si>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</si>
  <si>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</si>
  <si>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</si>
  <si>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</si>
  <si>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</si>
  <si>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</si>
  <si>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</si>
  <si>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</si>
  <si>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</si>
  <si>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</si>
  <si>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</si>
  <si>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</si>
  <si>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</si>
  <si>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</si>
  <si>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</si>
  <si>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</si>
  <si>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</si>
  <si>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</si>
  <si>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</si>
  <si>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</si>
  <si>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</si>
  <si>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</si>
  <si>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</si>
  <si>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</si>
  <si>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</si>
  <si>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</si>
  <si>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</si>
  <si>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</si>
  <si>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</si>
  <si>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</si>
  <si>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</si>
  <si>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</si>
  <si>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</si>
  <si>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</si>
  <si>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</si>
  <si>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</si>
  <si>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</si>
  <si>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</si>
  <si>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</si>
  <si>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</si>
  <si>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</si>
  <si>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</si>
  <si>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</si>
  <si>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</si>
  <si>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</si>
  <si>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</si>
  <si>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</si>
  <si>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</si>
  <si>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</si>
  <si>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</si>
  <si>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</si>
  <si>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</si>
  <si>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</si>
  <si>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</si>
  <si>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</si>
  <si>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</si>
  <si>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</si>
  <si>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</si>
  <si>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</si>
  <si>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</si>
  <si>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</si>
  <si>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</si>
  <si>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</si>
  <si>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</si>
  <si>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</si>
  <si>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</si>
  <si>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</si>
  <si>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</si>
  <si>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</si>
  <si>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</si>
  <si>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</si>
  <si>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</si>
  <si>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</si>
  <si>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</si>
  <si>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</si>
  <si>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</si>
  <si>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</si>
  <si>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</si>
  <si>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</si>
  <si>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</si>
  <si>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</si>
  <si>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</si>
  <si>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</si>
  <si>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</si>
  <si>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</si>
  <si>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</si>
  <si>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</si>
  <si>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</si>
  <si>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</si>
  <si>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</si>
  <si>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</si>
  <si>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</si>
  <si>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</si>
  <si>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</si>
  <si>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</si>
  <si>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</si>
  <si>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</si>
  <si>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</si>
  <si>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</si>
  <si>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</si>
  <si>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</si>
  <si>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</si>
  <si>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</si>
  <si>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</si>
  <si>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</si>
  <si>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</si>
  <si>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</si>
  <si>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</si>
  <si>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</si>
  <si>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</si>
  <si>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</si>
  <si>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</si>
  <si>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</si>
  <si>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</si>
  <si>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</si>
  <si>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</si>
  <si>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</si>
  <si>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</si>
  <si>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</si>
  <si>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</si>
  <si>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</si>
  <si>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</si>
  <si>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</si>
  <si>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</si>
  <si>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</si>
  <si>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</si>
  <si>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</si>
  <si>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</si>
  <si>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</si>
  <si>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</si>
  <si>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</si>
  <si>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</si>
  <si>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</si>
  <si>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</si>
  <si>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</si>
  <si>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</si>
  <si>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</si>
  <si>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</si>
  <si>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</si>
  <si>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</si>
  <si>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</si>
  <si>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</si>
  <si>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</si>
  <si>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</si>
  <si>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</si>
  <si>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</si>
  <si>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</si>
  <si>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</si>
  <si>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</si>
  <si>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</si>
  <si>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</si>
  <si>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</si>
  <si>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</si>
  <si>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</si>
  <si>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</si>
  <si>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</si>
  <si>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</si>
  <si>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</si>
  <si>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</si>
  <si>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</si>
  <si>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</si>
  <si>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</si>
  <si>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</si>
  <si>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</si>
  <si>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</si>
  <si>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</si>
  <si>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</si>
  <si>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</si>
  <si>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</si>
  <si>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</si>
  <si>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</si>
  <si>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</si>
  <si>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</si>
  <si>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</si>
  <si>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</si>
  <si>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</si>
  <si>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</si>
  <si>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</si>
  <si>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</si>
  <si>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</si>
  <si>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</si>
  <si>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</si>
  <si>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</si>
  <si>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</si>
  <si>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</si>
  <si>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</si>
  <si>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</si>
  <si>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</si>
  <si>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</si>
  <si>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</si>
  <si>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</si>
  <si>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</si>
  <si>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</si>
  <si>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</si>
  <si>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</si>
  <si>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</si>
  <si>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</si>
  <si>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</si>
  <si>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</si>
  <si>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</si>
  <si>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</si>
  <si>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</si>
  <si>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</si>
  <si>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</si>
  <si>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</si>
  <si>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</si>
  <si>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</si>
  <si>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</si>
  <si>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</si>
  <si>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</si>
  <si>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</si>
  <si>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</si>
  <si>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</si>
  <si>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</si>
  <si>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</si>
  <si>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</si>
  <si>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</si>
  <si>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</si>
  <si>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</si>
  <si>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</si>
  <si>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</si>
  <si>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</si>
  <si>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</si>
  <si>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</si>
  <si>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</si>
  <si>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</si>
  <si>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</si>
  <si>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</si>
  <si>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</si>
  <si>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</si>
  <si>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</si>
  <si>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</si>
  <si>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</si>
  <si>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</si>
  <si>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</si>
  <si>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</si>
  <si>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</si>
  <si>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</si>
  <si>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</si>
  <si>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</si>
  <si>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</si>
  <si>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</si>
  <si>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</si>
  <si>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</si>
  <si>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</si>
  <si>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</si>
  <si>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</si>
  <si>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</si>
  <si>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</si>
  <si>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</si>
  <si>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</si>
  <si>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</si>
  <si>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</si>
  <si>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</si>
  <si>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</si>
  <si>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</si>
  <si>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</si>
  <si>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</si>
  <si>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</si>
  <si>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</si>
  <si>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</si>
  <si>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</si>
  <si>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</si>
  <si>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</si>
  <si>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</si>
  <si>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</si>
  <si>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</si>
  <si>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</si>
  <si>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</si>
  <si>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</si>
  <si>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</si>
  <si>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</si>
  <si>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</si>
  <si>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</si>
  <si>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</si>
  <si>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</si>
  <si>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</si>
  <si>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</si>
  <si>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</si>
  <si>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</si>
  <si>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</si>
  <si>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</si>
  <si>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</si>
  <si>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</si>
  <si>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</si>
  <si>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</si>
  <si>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</si>
  <si>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</si>
  <si>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</si>
  <si>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</si>
  <si>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</si>
  <si>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</si>
  <si>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</si>
  <si>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</si>
  <si>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</si>
  <si>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</si>
  <si>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</si>
  <si>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</si>
  <si>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</si>
  <si>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</si>
  <si>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</si>
  <si>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</si>
  <si>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</si>
  <si>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</si>
  <si>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</si>
  <si>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</si>
  <si>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</si>
  <si>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</si>
  <si>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</si>
  <si>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</si>
  <si>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</si>
  <si>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</si>
  <si>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</si>
  <si>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</si>
  <si>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</si>
  <si>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</si>
  <si>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</si>
  <si>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</si>
  <si>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</si>
  <si>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</si>
  <si>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</si>
  <si>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</si>
  <si>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</si>
  <si>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</si>
  <si>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</si>
  <si>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</si>
  <si>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</si>
  <si>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</si>
  <si>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</si>
  <si>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</si>
  <si>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</si>
  <si>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</si>
  <si>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</si>
  <si>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</si>
  <si>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</si>
  <si>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</si>
  <si>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</si>
  <si>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</si>
  <si>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</si>
  <si>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</si>
  <si>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</si>
  <si>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</si>
  <si>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</si>
  <si>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</si>
  <si>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</si>
  <si>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</si>
  <si>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</si>
  <si>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</si>
  <si>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</si>
  <si>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</si>
  <si>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</si>
  <si>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</si>
  <si>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</si>
  <si>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</si>
  <si>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</si>
  <si>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</si>
  <si>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</si>
  <si>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</si>
  <si>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</si>
  <si>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</si>
  <si>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</si>
  <si>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</si>
  <si>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</si>
  <si>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</si>
  <si>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</si>
  <si>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</si>
  <si>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</si>
  <si>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</si>
  <si>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</si>
  <si>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</si>
  <si>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</si>
  <si>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</si>
  <si>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</si>
  <si>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</si>
  <si>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</si>
  <si>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</si>
  <si>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</si>
  <si>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</si>
  <si>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</si>
  <si>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</si>
  <si>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</si>
  <si>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</si>
  <si>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</si>
  <si>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</si>
  <si>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</si>
  <si>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</si>
  <si>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</si>
  <si>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</si>
  <si>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</si>
  <si>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</si>
  <si>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</si>
  <si>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</si>
  <si>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</si>
  <si>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</si>
  <si>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</si>
  <si>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</si>
  <si>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</si>
  <si>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</si>
  <si>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</si>
  <si>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</si>
  <si>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</si>
  <si>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</si>
  <si>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</si>
  <si>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</si>
  <si>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</si>
  <si>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</si>
  <si>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</si>
  <si>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</si>
  <si>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</si>
  <si>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</si>
  <si>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</si>
  <si>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</si>
  <si>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</si>
  <si>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</si>
  <si>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</si>
  <si>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</si>
  <si>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</si>
  <si>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</si>
  <si>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</si>
  <si>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</si>
  <si>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</si>
  <si>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</si>
  <si>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</si>
  <si>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</si>
  <si>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</si>
  <si>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</si>
  <si>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</si>
  <si>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</si>
  <si>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</si>
  <si>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</si>
  <si>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</si>
  <si>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</si>
  <si>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</si>
  <si>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</si>
  <si>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</si>
  <si>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</si>
  <si>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</si>
  <si>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</si>
  <si>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</si>
  <si>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</si>
  <si>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</si>
  <si>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</si>
  <si>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</si>
  <si>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</si>
  <si>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</si>
  <si>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</si>
  <si>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</si>
  <si>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</si>
  <si>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</si>
  <si>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</si>
  <si>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</si>
  <si>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</si>
  <si>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</si>
  <si>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</si>
  <si>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</si>
  <si>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</si>
  <si>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</si>
  <si>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</si>
  <si>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</si>
  <si>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</si>
  <si>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</si>
  <si>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</si>
  <si>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</si>
  <si>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</si>
  <si>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</si>
  <si>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</si>
  <si>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</si>
  <si>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</si>
  <si>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</si>
  <si>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</si>
  <si>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</si>
  <si>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</si>
  <si>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</si>
  <si>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</si>
  <si>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</si>
  <si>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</si>
  <si>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</si>
  <si>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</si>
  <si>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</si>
  <si>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</si>
  <si>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</si>
  <si>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</si>
  <si>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</si>
  <si>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</si>
  <si>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</si>
  <si>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</si>
  <si>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</si>
  <si>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</si>
  <si>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</si>
  <si>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</si>
  <si>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</si>
  <si>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</si>
  <si>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</si>
  <si>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</si>
  <si>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</si>
  <si>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</si>
  <si>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</si>
  <si>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</si>
  <si>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</si>
  <si>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</si>
  <si>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</si>
  <si>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</si>
  <si>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</si>
  <si>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</si>
  <si>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</si>
  <si>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</si>
  <si>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</si>
  <si>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</si>
  <si>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</si>
  <si>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</si>
  <si>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</si>
  <si>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</si>
  <si>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</si>
  <si>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</si>
  <si>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</si>
  <si>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</si>
  <si>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</si>
  <si>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</si>
  <si>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</si>
  <si>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</si>
  <si>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</si>
  <si>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</si>
  <si>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</si>
  <si>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</si>
  <si>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</si>
  <si>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</si>
  <si>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</si>
  <si>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</si>
  <si>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</si>
  <si>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</si>
  <si>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</si>
  <si>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</si>
  <si>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</si>
  <si>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</si>
  <si>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</si>
  <si>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</si>
  <si>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</si>
  <si>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</si>
  <si>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</si>
  <si>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</si>
  <si>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</si>
  <si>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</si>
  <si>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</si>
  <si>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</si>
  <si>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</si>
  <si>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</si>
  <si>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</si>
  <si>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</si>
  <si>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</si>
  <si>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</si>
  <si>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</si>
  <si>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</si>
  <si>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</si>
  <si>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</si>
  <si>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</si>
  <si>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</si>
  <si>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</si>
  <si>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</si>
  <si>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</si>
  <si>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</si>
  <si>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</si>
  <si>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</si>
  <si>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</si>
  <si>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</si>
  <si>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</si>
  <si>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</si>
  <si>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</si>
  <si>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</si>
  <si>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</si>
  <si>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</si>
  <si>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</si>
  <si>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</si>
  <si>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</si>
  <si>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</si>
  <si>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</si>
  <si>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</si>
  <si>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</si>
  <si>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</si>
  <si>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</si>
  <si>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</si>
  <si>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</si>
  <si>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</si>
  <si>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</si>
  <si>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</si>
  <si>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</si>
  <si>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</si>
  <si>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</si>
  <si>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</si>
  <si>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</si>
  <si>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</si>
  <si>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</si>
  <si>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</si>
  <si>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</si>
  <si>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</si>
  <si>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</si>
  <si>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</si>
  <si>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</si>
  <si>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</si>
  <si>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</si>
  <si>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</si>
  <si>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</si>
  <si>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</si>
  <si>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</si>
  <si>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</si>
  <si>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</si>
  <si>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</si>
  <si>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</si>
  <si>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</si>
  <si>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</si>
  <si>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</si>
  <si>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</si>
  <si>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</si>
  <si>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</si>
  <si>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</si>
  <si>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</si>
  <si>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</si>
  <si>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</si>
  <si>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</si>
  <si>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</si>
  <si>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</si>
  <si>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</si>
  <si>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</si>
  <si>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</si>
  <si>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</si>
  <si>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</si>
  <si>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</si>
  <si>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</si>
  <si>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</si>
  <si>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</si>
  <si>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</si>
  <si>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</si>
  <si>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</si>
  <si>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</si>
  <si>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</si>
  <si>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</si>
  <si>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</si>
  <si>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</si>
  <si>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</si>
  <si>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</si>
  <si>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</si>
  <si>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</si>
  <si>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</si>
  <si>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</si>
  <si>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</si>
  <si>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</si>
  <si>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</si>
  <si>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</si>
  <si>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</si>
  <si>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</si>
  <si>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</si>
  <si>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</si>
  <si>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</si>
  <si>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</si>
  <si>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</si>
  <si>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</si>
  <si>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</si>
  <si>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</si>
  <si>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</si>
  <si>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</si>
  <si>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</si>
  <si>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</si>
  <si>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</si>
  <si>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</si>
  <si>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</si>
  <si>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</si>
  <si>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</si>
  <si>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</si>
  <si>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</si>
  <si>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</si>
  <si>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</si>
  <si>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</si>
  <si>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</si>
  <si>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</si>
  <si>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</si>
  <si>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</si>
  <si>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</si>
  <si>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</si>
  <si>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</si>
  <si>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</si>
  <si>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</si>
  <si>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</si>
  <si>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</si>
  <si>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</si>
  <si>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</si>
  <si>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</si>
  <si>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</si>
  <si>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</si>
  <si>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</si>
  <si>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</si>
  <si>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</si>
  <si>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</si>
  <si>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</si>
  <si>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</si>
  <si>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</si>
  <si>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</si>
  <si>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</si>
  <si>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</si>
  <si>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</si>
  <si>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</si>
  <si>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</si>
  <si>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</si>
  <si>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</si>
  <si>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</si>
  <si>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</si>
  <si>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</si>
  <si>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</si>
  <si>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</si>
  <si>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</si>
  <si>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</si>
  <si>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</si>
  <si>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</si>
  <si>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</si>
  <si>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</si>
  <si>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</si>
  <si>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</si>
  <si>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</si>
  <si>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</si>
  <si>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</si>
  <si>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</si>
  <si>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</si>
  <si>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</si>
  <si>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</si>
  <si>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</si>
  <si>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</si>
  <si>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</si>
  <si>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</si>
  <si>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</si>
  <si>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</si>
  <si>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</si>
  <si>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</si>
  <si>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</si>
  <si>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</si>
  <si>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</si>
  <si>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</si>
  <si>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</si>
  <si>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</si>
  <si>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</si>
  <si>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</si>
  <si>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</si>
  <si>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</si>
  <si>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</si>
  <si>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</si>
  <si>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</si>
  <si>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</si>
  <si>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</si>
  <si>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</si>
  <si>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</si>
  <si>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</si>
  <si>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</si>
  <si>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</si>
  <si>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</si>
  <si>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</si>
  <si>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</si>
  <si>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</si>
  <si>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</si>
  <si>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</si>
  <si>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</si>
  <si>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</si>
  <si>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</si>
  <si>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</si>
  <si>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</si>
  <si>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</si>
  <si>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</si>
  <si>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</si>
  <si>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</si>
  <si>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</si>
  <si>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</si>
  <si>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</si>
  <si>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</si>
  <si>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</si>
  <si>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</si>
  <si>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</si>
  <si>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</si>
  <si>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</si>
  <si>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</si>
  <si>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</si>
  <si>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</si>
  <si>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</si>
  <si>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</si>
  <si>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</si>
  <si>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</si>
  <si>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</si>
  <si>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</si>
  <si>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</si>
  <si>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</si>
  <si>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</si>
  <si>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</si>
  <si>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</si>
  <si>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</si>
  <si>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</si>
  <si>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</si>
  <si>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</si>
  <si>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</si>
  <si>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</si>
  <si>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</si>
  <si>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</si>
  <si>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</si>
  <si>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</si>
  <si>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</si>
  <si>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</si>
  <si>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</si>
  <si>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</si>
  <si>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</si>
  <si>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</si>
  <si>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</si>
  <si>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</si>
  <si>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</si>
  <si>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</si>
  <si>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</si>
  <si>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</si>
  <si>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</si>
  <si>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</si>
  <si>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</si>
  <si>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</si>
  <si>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</si>
  <si>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</si>
  <si>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</si>
  <si>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</si>
  <si>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</si>
  <si>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</si>
  <si>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</si>
  <si>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</si>
  <si>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</si>
  <si>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</si>
  <si>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</si>
  <si>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</si>
  <si>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</si>
  <si>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</si>
  <si>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</si>
  <si>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</si>
  <si>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</si>
  <si>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</si>
  <si>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</si>
  <si>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</si>
  <si>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</si>
  <si>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</si>
  <si>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</si>
  <si>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</si>
  <si>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</si>
  <si>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</si>
  <si>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</si>
  <si>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</si>
  <si>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</si>
  <si>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</si>
  <si>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</si>
  <si>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</si>
  <si>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</si>
  <si>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</si>
  <si>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</si>
  <si>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</si>
  <si>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</si>
  <si>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</si>
  <si>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</si>
  <si>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</si>
  <si>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</si>
  <si>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</si>
  <si>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</si>
  <si>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</si>
  <si>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</si>
  <si>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</si>
  <si>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</si>
  <si>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</si>
  <si>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</si>
  <si>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</si>
  <si>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</si>
  <si>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</si>
  <si>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</si>
  <si>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</si>
  <si>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</si>
  <si>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</si>
  <si>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</si>
  <si>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</si>
  <si>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</si>
  <si>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</si>
  <si>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</si>
  <si>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</si>
  <si>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</si>
  <si>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</si>
  <si>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</si>
  <si>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</si>
  <si>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</si>
  <si>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</si>
  <si>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</si>
  <si>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</si>
  <si>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</si>
  <si>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</si>
  <si>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</si>
  <si>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</si>
  <si>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</si>
  <si>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</si>
  <si>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</si>
  <si>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</si>
  <si>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</si>
  <si>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</si>
  <si>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</si>
  <si>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</si>
  <si>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</si>
  <si>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</si>
  <si>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</si>
  <si>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</si>
  <si>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</si>
  <si>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</si>
  <si>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</si>
  <si>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</si>
  <si>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</si>
  <si>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</si>
  <si>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</si>
  <si>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</si>
  <si>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</si>
  <si>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</si>
  <si>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</si>
  <si>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</si>
  <si>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</si>
  <si>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</si>
  <si>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</si>
  <si>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</si>
  <si>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</si>
  <si>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</si>
  <si>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</si>
  <si>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</si>
  <si>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</si>
  <si>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</si>
  <si>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</si>
  <si>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</si>
  <si>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</si>
  <si>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</si>
  <si>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</si>
  <si>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</si>
  <si>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</si>
  <si>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</si>
  <si>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</si>
  <si>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</si>
  <si>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</si>
  <si>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</si>
  <si>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</si>
  <si>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</si>
  <si>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</si>
  <si>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</si>
  <si>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</si>
  <si>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</si>
  <si>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</si>
  <si>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</si>
  <si>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</si>
  <si>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</si>
  <si>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</si>
  <si>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</si>
  <si>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</si>
  <si>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</si>
  <si>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</si>
  <si>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</si>
  <si>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</si>
  <si>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</si>
  <si>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</si>
  <si>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</si>
  <si>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</si>
  <si>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</si>
  <si>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</si>
  <si>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</si>
  <si>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</si>
  <si>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</si>
  <si>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</si>
  <si>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</si>
  <si>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</si>
  <si>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</si>
  <si>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</si>
  <si>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</si>
  <si>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</si>
  <si>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</si>
  <si>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</si>
  <si>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</si>
  <si>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</si>
  <si>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</si>
  <si>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</si>
  <si>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</si>
  <si>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</si>
  <si>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</si>
  <si>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</si>
  <si>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</si>
  <si>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</si>
  <si>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</si>
  <si>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</si>
  <si>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</si>
  <si>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</si>
  <si>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</si>
  <si>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</si>
  <si>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</si>
  <si>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</si>
  <si>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</si>
  <si>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</si>
  <si>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</si>
  <si>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</si>
  <si>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</si>
  <si>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</si>
  <si>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</si>
  <si>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</si>
  <si>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</si>
  <si>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</si>
  <si>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</si>
  <si>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</si>
  <si>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</si>
  <si>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</si>
  <si>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</si>
  <si>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</si>
  <si>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</si>
  <si>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</si>
  <si>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</si>
  <si>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</si>
  <si>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</si>
  <si>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</si>
  <si>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</si>
  <si>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</si>
  <si>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</si>
  <si>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</si>
  <si>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</si>
  <si>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</si>
  <si>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</si>
  <si>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</si>
  <si>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</si>
  <si>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</si>
  <si>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</si>
  <si>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</si>
  <si>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</si>
  <si>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</si>
  <si>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</si>
  <si>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</si>
  <si>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</si>
  <si>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</si>
  <si>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</si>
  <si>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</si>
  <si>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</si>
  <si>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</si>
  <si>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</si>
  <si>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</si>
  <si>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</si>
  <si>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</si>
  <si>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</si>
  <si>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</si>
  <si>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</si>
  <si>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</si>
  <si>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</si>
  <si>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</si>
  <si>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</si>
  <si>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</si>
  <si>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</si>
  <si>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</si>
  <si>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</si>
  <si>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</si>
  <si>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</si>
  <si>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</si>
  <si>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</si>
  <si>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</si>
  <si>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</si>
  <si>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</si>
  <si>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</si>
  <si>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</si>
  <si>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</si>
  <si>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</si>
  <si>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</si>
  <si>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</si>
  <si>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</si>
  <si>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</si>
  <si>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</si>
  <si>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</si>
  <si>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</si>
  <si>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</si>
  <si>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</si>
  <si>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</si>
  <si>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</si>
  <si>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</si>
  <si>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</si>
  <si>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</si>
  <si>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</si>
  <si>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</si>
  <si>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</si>
  <si>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</si>
  <si>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</si>
  <si>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</si>
  <si>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</si>
  <si>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</si>
  <si>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</si>
  <si>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</si>
  <si>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</si>
  <si>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</si>
  <si>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</si>
  <si>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</si>
  <si>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</si>
  <si>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</si>
  <si>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</si>
  <si>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</si>
  <si>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</si>
  <si>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</si>
  <si>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</si>
  <si>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</si>
  <si>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</si>
  <si>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</si>
  <si>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</si>
  <si>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</si>
  <si>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</si>
  <si>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</si>
  <si>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</si>
  <si>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</si>
  <si>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</si>
  <si>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</si>
  <si>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</si>
  <si>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</si>
  <si>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</si>
  <si>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</si>
  <si>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</si>
  <si>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</si>
  <si>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</si>
  <si>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</si>
  <si>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</si>
  <si>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</si>
  <si>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</si>
  <si>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</si>
  <si>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</si>
  <si>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</si>
  <si>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</si>
  <si>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</si>
  <si>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</si>
  <si>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</si>
  <si>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</si>
  <si>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</si>
  <si>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</si>
  <si>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</si>
  <si>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</si>
  <si>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</si>
  <si>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</si>
  <si>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</si>
  <si>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</si>
  <si>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</si>
  <si>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</si>
  <si>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</si>
  <si>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</si>
  <si>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</si>
  <si>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</si>
  <si>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</si>
  <si>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</si>
  <si>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</si>
  <si>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</si>
  <si>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</si>
  <si>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</si>
  <si>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</si>
  <si>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</si>
  <si>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</si>
  <si>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</si>
  <si>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</si>
  <si>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</si>
  <si>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</si>
  <si>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</si>
  <si>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</si>
  <si>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</si>
  <si>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</si>
  <si>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</si>
  <si>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</si>
  <si>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</si>
  <si>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</si>
  <si>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</si>
  <si>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</si>
  <si>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</si>
  <si>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</si>
  <si>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</si>
  <si>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</si>
  <si>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</si>
  <si>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</si>
  <si>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</si>
  <si>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</si>
  <si>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</si>
  <si>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</si>
  <si>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</si>
  <si>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</si>
  <si>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</si>
  <si>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</si>
  <si>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</si>
  <si>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</si>
  <si>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</si>
  <si>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</si>
  <si>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</si>
  <si>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</si>
  <si>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</si>
  <si>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</si>
  <si>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</si>
  <si>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</si>
  <si>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</si>
  <si>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</si>
  <si>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</si>
  <si>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</si>
  <si>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</si>
  <si>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</si>
  <si>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</si>
  <si>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</si>
  <si>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</si>
  <si>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</si>
  <si>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</si>
  <si>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</si>
  <si>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</si>
  <si>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</si>
  <si>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</si>
  <si>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</si>
  <si>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</si>
  <si>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</si>
  <si>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</si>
  <si>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</si>
  <si>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</si>
  <si>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</si>
  <si>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</si>
  <si>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</si>
  <si>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</si>
  <si>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</si>
  <si>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</si>
  <si>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</si>
  <si>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</si>
  <si>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</si>
  <si>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</si>
  <si>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</si>
  <si>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</si>
  <si>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</si>
  <si>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</si>
  <si>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</si>
  <si>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</si>
  <si>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</si>
  <si>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</si>
  <si>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</si>
  <si>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</si>
  <si>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</si>
  <si>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</si>
  <si>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</si>
  <si>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</si>
  <si>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</si>
  <si>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</si>
  <si>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</si>
  <si>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</si>
  <si>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</si>
  <si>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</si>
  <si>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</si>
  <si>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</si>
  <si>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</si>
  <si>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</si>
  <si>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</si>
  <si>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</si>
  <si>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</si>
  <si>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</si>
  <si>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</si>
  <si>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</si>
  <si>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</si>
  <si>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</si>
  <si>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</si>
  <si>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</si>
  <si>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</si>
  <si>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</si>
  <si>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</si>
  <si>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</si>
  <si>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</si>
  <si>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</si>
  <si>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</si>
  <si>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</si>
  <si>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</si>
  <si>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</si>
  <si>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</si>
  <si>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</si>
  <si>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</si>
  <si>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</si>
  <si>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</si>
  <si>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</si>
  <si>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</si>
  <si>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</si>
  <si>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</si>
  <si>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</si>
  <si>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</si>
  <si>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</si>
  <si>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</si>
  <si>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</si>
  <si>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</si>
  <si>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</si>
  <si>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</si>
  <si>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</si>
  <si>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</si>
  <si>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</si>
  <si>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</si>
  <si>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</si>
  <si>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</si>
  <si>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</si>
  <si>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</si>
  <si>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</si>
  <si>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</si>
  <si>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</si>
  <si>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</si>
  <si>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</si>
  <si>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</si>
  <si>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</si>
  <si>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</si>
  <si>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</si>
  <si>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</si>
  <si>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</si>
  <si>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</si>
  <si>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</si>
  <si>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</si>
  <si>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</si>
  <si>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</si>
  <si>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</si>
  <si>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</si>
  <si>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</si>
  <si>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</si>
  <si>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</si>
  <si>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</si>
  <si>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</si>
  <si>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</si>
  <si>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</si>
  <si>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</si>
  <si>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</si>
  <si>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</si>
  <si>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</si>
  <si>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</si>
  <si>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</si>
  <si>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</si>
  <si>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</si>
  <si>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</si>
  <si>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</si>
  <si>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</si>
  <si>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</si>
  <si>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</si>
  <si>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</si>
  <si>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</si>
  <si>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</si>
  <si>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</si>
  <si>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</si>
  <si>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</si>
  <si>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</si>
  <si>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</si>
  <si>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</si>
  <si>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</si>
  <si>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</si>
  <si>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</si>
  <si>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</si>
  <si>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</si>
  <si>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</si>
  <si>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</si>
  <si>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</si>
  <si>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</si>
  <si>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</si>
  <si>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</si>
  <si>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</si>
  <si>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</si>
  <si>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</si>
  <si>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</si>
  <si>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</si>
  <si>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</si>
  <si>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</si>
  <si>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</si>
  <si>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</si>
  <si>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</si>
  <si>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</si>
  <si>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</si>
  <si>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</si>
  <si>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</si>
  <si>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</si>
  <si>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</si>
  <si>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</si>
  <si>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</si>
  <si>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</si>
  <si>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</si>
  <si>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</si>
  <si>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</si>
  <si>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</si>
  <si>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</si>
  <si>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</si>
  <si>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</si>
  <si>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</si>
  <si>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</si>
  <si>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</si>
  <si>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</si>
  <si>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</si>
  <si>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</si>
  <si>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</si>
  <si>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</si>
  <si>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</si>
  <si>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</si>
  <si>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</si>
  <si>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</si>
  <si>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</si>
  <si>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</si>
  <si>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</si>
  <si>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</si>
  <si>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</si>
  <si>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</si>
  <si>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</si>
  <si>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</si>
  <si>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</si>
  <si>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</si>
  <si>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</si>
  <si>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</si>
  <si>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</si>
  <si>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</si>
  <si>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</si>
  <si>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</si>
  <si>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</si>
  <si>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</si>
  <si>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</si>
  <si>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</si>
  <si>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</si>
  <si>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</si>
  <si>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</si>
  <si>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</si>
  <si>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</si>
  <si>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</si>
  <si>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</si>
  <si>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</si>
  <si>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</si>
  <si>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</si>
  <si>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</si>
  <si>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</si>
  <si>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</si>
  <si>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</si>
  <si>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</si>
  <si>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</si>
  <si>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</si>
  <si>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</si>
  <si>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</si>
  <si>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</si>
  <si>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</si>
  <si>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</si>
  <si>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</si>
  <si>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</si>
  <si>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</si>
  <si>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</si>
  <si>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</si>
  <si>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</si>
  <si>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</si>
  <si>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</si>
  <si>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</si>
  <si>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</si>
  <si>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</si>
  <si>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</si>
  <si>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</si>
  <si>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</si>
  <si>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</si>
  <si>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</si>
  <si>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</si>
  <si>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</si>
  <si>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</si>
  <si>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</si>
  <si>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</si>
  <si>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</si>
  <si>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</si>
  <si>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</si>
  <si>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</si>
  <si>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</si>
  <si>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</si>
  <si>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</si>
  <si>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</si>
  <si>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</si>
  <si>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</si>
  <si>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</si>
  <si>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</si>
  <si>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</si>
  <si>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</si>
  <si>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</si>
  <si>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</si>
  <si>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</si>
  <si>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</si>
  <si>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</si>
  <si>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</si>
  <si>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</si>
  <si>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</si>
  <si>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</si>
  <si>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</si>
  <si>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</si>
  <si>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</si>
  <si>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</si>
  <si>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</si>
  <si>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</si>
  <si>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</si>
  <si>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</si>
  <si>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</si>
  <si>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</si>
  <si>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</si>
  <si>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</si>
  <si>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</si>
  <si>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</si>
  <si>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</si>
  <si>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</si>
  <si>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</si>
  <si>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</si>
  <si>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</si>
  <si>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</si>
  <si>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</si>
  <si>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</si>
  <si>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</si>
  <si>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</si>
  <si>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</si>
  <si>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</si>
  <si>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</si>
  <si>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</si>
  <si>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</si>
  <si>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</si>
  <si>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</si>
  <si>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</si>
  <si>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</si>
  <si>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</si>
  <si>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</si>
  <si>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</si>
  <si>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</si>
  <si>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</si>
  <si>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</si>
  <si>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</si>
  <si>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</si>
  <si>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</si>
  <si>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</si>
  <si>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</si>
  <si>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</si>
  <si>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</si>
  <si>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</si>
  <si>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</si>
  <si>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</si>
  <si>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</si>
  <si>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</si>
  <si>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</si>
  <si>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</si>
  <si>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</si>
  <si>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</si>
  <si>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</si>
  <si>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</si>
  <si>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</si>
  <si>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</si>
  <si>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</si>
  <si>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</si>
  <si>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</si>
  <si>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</si>
  <si>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</si>
  <si>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</si>
  <si>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</si>
  <si>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</si>
  <si>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</si>
  <si>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</si>
  <si>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</si>
  <si>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</si>
  <si>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</si>
  <si>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</si>
  <si>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</si>
  <si>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</si>
  <si>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</si>
  <si>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</si>
  <si>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</si>
  <si>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</si>
  <si>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</si>
  <si>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</si>
  <si>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</si>
  <si>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</si>
  <si>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</si>
  <si>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</si>
  <si>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</si>
  <si>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</si>
  <si>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</si>
  <si>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</si>
  <si>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</si>
  <si>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</si>
  <si>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</si>
  <si>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</si>
  <si>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</si>
  <si>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</si>
  <si>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</si>
  <si>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</si>
  <si>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</si>
  <si>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</si>
  <si>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</si>
  <si>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</si>
  <si>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</si>
  <si>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</si>
  <si>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</si>
  <si>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</si>
  <si>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</si>
  <si>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</si>
  <si>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</si>
  <si>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</si>
  <si>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</si>
  <si>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</si>
  <si>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</si>
  <si>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</si>
  <si>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</si>
  <si>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</si>
  <si>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</si>
  <si>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</si>
  <si>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</si>
  <si>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</si>
  <si>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</si>
  <si>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</si>
  <si>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</si>
  <si>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</si>
  <si>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</si>
  <si>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</si>
  <si>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</si>
  <si>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</si>
  <si>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</si>
  <si>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</si>
  <si>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</si>
  <si>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</si>
  <si>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</si>
  <si>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</si>
  <si>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</si>
  <si>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</si>
  <si>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</si>
  <si>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</si>
  <si>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</si>
  <si>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</si>
  <si>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</si>
  <si>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</si>
  <si>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</si>
  <si>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</si>
  <si>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</si>
  <si>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</si>
  <si>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</si>
  <si>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</si>
  <si>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</si>
  <si>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</si>
  <si>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</si>
  <si>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</si>
  <si>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</si>
  <si>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</si>
  <si>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</si>
  <si>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</si>
  <si>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</si>
  <si>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</si>
  <si>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</si>
  <si>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</si>
  <si>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</si>
  <si>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</si>
  <si>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</si>
  <si>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</si>
  <si>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</si>
  <si>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</si>
  <si>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</si>
  <si>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</si>
  <si>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</si>
  <si>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</si>
  <si>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</si>
  <si>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</si>
  <si>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</si>
  <si>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</si>
  <si>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</si>
  <si>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</si>
  <si>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</si>
  <si>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</si>
  <si>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</si>
  <si>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</si>
  <si>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</si>
  <si>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</si>
  <si>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</si>
  <si>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</si>
  <si>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</si>
  <si>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</si>
  <si>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</si>
  <si>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</si>
  <si>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</si>
  <si>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</si>
  <si>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</si>
  <si>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</si>
  <si>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</si>
  <si>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</si>
  <si>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</si>
  <si>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</si>
  <si>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</si>
  <si>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</si>
  <si>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</si>
  <si>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</si>
  <si>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</si>
  <si>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</si>
  <si>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</si>
  <si>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</si>
  <si>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</si>
  <si>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</si>
  <si>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</si>
  <si>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</si>
  <si>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</si>
  <si>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</si>
  <si>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</si>
  <si>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</si>
  <si>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</si>
  <si>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</si>
  <si>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</si>
  <si>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</si>
  <si>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</si>
  <si>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</si>
  <si>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</si>
  <si>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</si>
  <si>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</si>
  <si>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</si>
  <si>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</si>
  <si>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</si>
  <si>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</si>
  <si>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</si>
  <si>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</si>
  <si>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</si>
  <si>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</si>
  <si>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</si>
  <si>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</si>
  <si>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</si>
  <si>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</si>
  <si>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</si>
  <si>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</si>
  <si>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</si>
  <si>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</si>
  <si>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</si>
  <si>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</si>
  <si>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</si>
  <si>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</si>
  <si>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</si>
  <si>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</si>
  <si>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</si>
  <si>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</si>
  <si>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</si>
  <si>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</si>
  <si>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</si>
  <si>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</si>
  <si>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</si>
  <si>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</si>
  <si>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</si>
  <si>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</si>
  <si>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</si>
  <si>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</si>
  <si>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</si>
  <si>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</si>
  <si>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</si>
  <si>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</si>
  <si>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</si>
  <si>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</si>
  <si>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</si>
  <si>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</si>
  <si>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</si>
  <si>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</si>
  <si>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</si>
  <si>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</si>
  <si>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</si>
  <si>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</si>
  <si>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</si>
  <si>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</si>
  <si>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</si>
  <si>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</si>
  <si>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</si>
  <si>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</si>
  <si>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</si>
  <si>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</si>
  <si>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</si>
  <si>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</si>
  <si>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</si>
  <si>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</si>
  <si>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</si>
  <si>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</si>
  <si>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</si>
  <si>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</si>
  <si>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</si>
  <si>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</si>
  <si>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</si>
  <si>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</si>
  <si>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</si>
  <si>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</si>
  <si>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</si>
  <si>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</si>
  <si>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</si>
  <si>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</si>
  <si>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</si>
  <si>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</si>
  <si>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</si>
  <si>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</si>
  <si>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</si>
  <si>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</si>
  <si>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</si>
  <si>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</si>
  <si>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</si>
  <si>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</si>
  <si>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</si>
  <si>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</si>
  <si>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</si>
  <si>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</si>
  <si>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</si>
  <si>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</si>
  <si>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</si>
  <si>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</si>
  <si>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</si>
  <si>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</si>
  <si>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</si>
  <si>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</si>
  <si>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</si>
  <si>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</si>
  <si>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</si>
  <si>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</si>
  <si>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</si>
  <si>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</si>
  <si>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</si>
  <si>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</si>
  <si>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</si>
  <si>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</si>
  <si>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</si>
  <si>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</si>
  <si>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</si>
  <si>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</si>
  <si>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</si>
  <si>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</si>
  <si>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</si>
  <si>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</si>
  <si>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</si>
  <si>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</si>
  <si>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</si>
  <si>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</si>
  <si>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</si>
  <si>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</si>
  <si>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</si>
  <si>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</si>
  <si>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</si>
  <si>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</si>
  <si>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</si>
  <si>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</si>
  <si>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</si>
  <si>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</si>
  <si>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</si>
  <si>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</si>
  <si>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</si>
  <si>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</si>
  <si>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</si>
  <si>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</si>
  <si>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</si>
  <si>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</si>
  <si>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</si>
  <si>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</si>
  <si>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</si>
  <si>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</si>
  <si>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</si>
  <si>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</si>
  <si>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</si>
  <si>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</si>
  <si>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</si>
  <si>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</si>
  <si>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</si>
  <si>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</si>
  <si>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</si>
  <si>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</si>
  <si>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</si>
  <si>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</si>
  <si>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</si>
  <si>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</si>
  <si>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</si>
  <si>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</si>
  <si>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</si>
  <si>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</si>
  <si>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</si>
  <si>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</si>
  <si>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</si>
  <si>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</si>
  <si>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</si>
  <si>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</si>
  <si>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</si>
  <si>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</si>
  <si>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</si>
  <si>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</si>
  <si>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</si>
  <si>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</si>
  <si>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</si>
  <si>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</si>
  <si>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</si>
  <si>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</si>
  <si>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</si>
  <si>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</si>
  <si>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</si>
  <si>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</si>
  <si>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</si>
  <si>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</si>
  <si>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</si>
  <si>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</si>
  <si>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</si>
  <si>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</si>
  <si>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</si>
  <si>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</si>
  <si>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</si>
  <si>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</si>
  <si>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</si>
  <si>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</si>
  <si>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</si>
  <si>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</si>
  <si>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</si>
  <si>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</si>
  <si>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</si>
  <si>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</si>
  <si>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</si>
  <si>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</si>
  <si>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</si>
  <si>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</si>
  <si>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</si>
  <si>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</si>
  <si>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</si>
  <si>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</si>
  <si>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</si>
  <si>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</si>
  <si>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</si>
  <si>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</si>
  <si>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</si>
  <si>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</si>
  <si>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</si>
  <si>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</si>
  <si>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</si>
  <si>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</si>
  <si>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</si>
  <si>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</si>
  <si>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</si>
  <si>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</si>
  <si>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</si>
  <si>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</si>
  <si>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</si>
  <si>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</si>
  <si>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</si>
  <si>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</si>
  <si>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</si>
  <si>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</si>
  <si>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</si>
  <si>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</si>
  <si>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</si>
  <si>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</si>
  <si>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</si>
  <si>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</si>
  <si>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</si>
  <si>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</si>
  <si>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</si>
  <si>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</si>
  <si>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</si>
  <si>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</si>
  <si>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</si>
  <si>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</si>
  <si>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</si>
  <si>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</si>
  <si>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</si>
  <si>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</si>
  <si>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</si>
  <si>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</si>
  <si>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</si>
  <si>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</si>
  <si>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</si>
  <si>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</si>
  <si>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</si>
  <si>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</si>
  <si>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</si>
  <si>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</si>
  <si>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</si>
  <si>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</si>
  <si>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</si>
  <si>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</si>
  <si>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</si>
  <si>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</si>
  <si>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</si>
  <si>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</si>
  <si>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</si>
  <si>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</si>
  <si>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</si>
  <si>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</si>
  <si>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</si>
  <si>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</si>
  <si>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</si>
  <si>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</si>
  <si>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</si>
  <si>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</si>
  <si>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</si>
  <si>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</si>
  <si>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</si>
  <si>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</si>
  <si>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</si>
  <si>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</si>
  <si>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</si>
  <si>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</si>
  <si>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</si>
  <si>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</si>
  <si>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</si>
  <si>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</si>
  <si>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</si>
  <si>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</si>
  <si>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</si>
  <si>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</si>
  <si>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</si>
  <si>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</si>
  <si>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</si>
  <si>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</si>
  <si>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</si>
  <si>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</si>
  <si>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</si>
  <si>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</si>
  <si>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</si>
  <si>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</si>
  <si>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</si>
  <si>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</si>
  <si>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</si>
  <si>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</si>
  <si>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</si>
  <si>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</si>
  <si>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</si>
  <si>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</si>
  <si>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</si>
  <si>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</si>
  <si>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</si>
  <si>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</si>
  <si>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</si>
  <si>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</si>
  <si>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</si>
  <si>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</si>
  <si>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</si>
  <si>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</si>
  <si>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</si>
  <si>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</si>
  <si>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</si>
  <si>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</si>
  <si>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</si>
  <si>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</si>
  <si>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</si>
  <si>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</si>
  <si>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</si>
  <si>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</si>
  <si>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</si>
  <si>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</si>
  <si>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</si>
  <si>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</si>
  <si>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</si>
  <si>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</si>
  <si>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</si>
  <si>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</si>
  <si>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</si>
  <si>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</si>
  <si>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</si>
  <si>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</si>
  <si>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</si>
  <si>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</si>
  <si>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</si>
  <si>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</si>
  <si>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</si>
  <si>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</si>
  <si>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</si>
  <si>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</si>
  <si>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</si>
  <si>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</si>
  <si>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</si>
  <si>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</si>
  <si>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</si>
  <si>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</si>
  <si>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</si>
  <si>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</si>
  <si>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</si>
  <si>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</si>
  <si>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</si>
  <si>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</si>
  <si>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</si>
  <si>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</si>
  <si>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</si>
  <si>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</si>
  <si>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</si>
  <si>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</si>
  <si>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</si>
  <si>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</si>
  <si>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</si>
  <si>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</si>
  <si>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</si>
  <si>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</si>
  <si>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</si>
  <si>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</si>
  <si>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</si>
  <si>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</si>
  <si>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</si>
  <si>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</si>
  <si>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</si>
  <si>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</si>
  <si>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</si>
  <si>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</si>
  <si>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</si>
  <si>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</si>
  <si>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</si>
  <si>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</si>
  <si>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</si>
  <si>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</si>
  <si>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</si>
  <si>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</si>
  <si>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</si>
  <si>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</si>
  <si>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</si>
  <si>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</si>
  <si>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</si>
  <si>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</si>
  <si>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</si>
  <si>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</si>
  <si>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</si>
  <si>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</si>
  <si>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</si>
  <si>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</si>
  <si>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</si>
  <si>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</si>
  <si>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</si>
  <si>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</si>
  <si>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</si>
  <si>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</si>
  <si>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</si>
  <si>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</si>
  <si>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</si>
  <si>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</si>
  <si>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</si>
  <si>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</si>
  <si>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</si>
  <si>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</si>
  <si>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</si>
  <si>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</si>
  <si>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</si>
  <si>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</si>
  <si>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</si>
  <si>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</si>
  <si>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</si>
  <si>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</si>
  <si>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</si>
  <si>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</si>
  <si>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</si>
  <si>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</si>
  <si>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</si>
  <si>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</si>
  <si>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</si>
  <si>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</si>
  <si>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</si>
  <si>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</si>
  <si>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</si>
  <si>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</si>
  <si>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</si>
  <si>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</si>
  <si>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</si>
  <si>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</si>
  <si>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</si>
  <si>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</si>
  <si>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</si>
  <si>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</si>
  <si>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</si>
  <si>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</si>
  <si>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</si>
  <si>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</si>
  <si>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</si>
  <si>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</si>
  <si>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</si>
  <si>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</si>
  <si>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</si>
  <si>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</si>
  <si>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</si>
  <si>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</si>
  <si>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</si>
  <si>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</si>
  <si>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</si>
  <si>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</si>
  <si>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</si>
  <si>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</si>
  <si>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</si>
  <si>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</si>
  <si>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</si>
  <si>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</si>
  <si>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</si>
  <si>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</si>
  <si>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</si>
  <si>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</si>
  <si>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</si>
  <si>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</si>
  <si>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</si>
  <si>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</si>
  <si>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</si>
  <si>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</si>
  <si>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</si>
  <si>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</si>
  <si>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</si>
  <si>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</si>
  <si>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</si>
  <si>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</si>
  <si>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</si>
  <si>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</si>
  <si>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</si>
  <si>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</si>
  <si>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</si>
  <si>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</si>
  <si>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</si>
  <si>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</si>
  <si>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</si>
  <si>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</si>
  <si>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</si>
  <si>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</si>
  <si>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</si>
  <si>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</si>
  <si>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</si>
  <si>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</si>
  <si>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</si>
  <si>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</si>
  <si>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</si>
  <si>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</si>
  <si>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</si>
  <si>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</si>
  <si>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</si>
  <si>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</si>
  <si>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</si>
  <si>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</si>
  <si>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</si>
  <si>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</si>
  <si>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</si>
  <si>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</si>
  <si>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</si>
  <si>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</si>
  <si>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</si>
  <si>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</si>
  <si>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</si>
  <si>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</si>
  <si>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</si>
  <si>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</si>
  <si>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</si>
  <si>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</si>
  <si>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</si>
  <si>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</si>
  <si>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</si>
  <si>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</si>
  <si>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</si>
  <si>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</si>
  <si>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</si>
  <si>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</si>
  <si>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</si>
  <si>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</si>
  <si>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</si>
  <si>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</si>
  <si>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</si>
  <si>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</si>
  <si>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</si>
  <si>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</si>
  <si>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</si>
  <si>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</si>
  <si>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</si>
  <si>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</si>
  <si>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</si>
  <si>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</si>
  <si>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</si>
  <si>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</si>
  <si>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</si>
  <si>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</si>
  <si>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</si>
  <si>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</si>
  <si>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</si>
  <si>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</si>
  <si>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</si>
  <si>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</si>
  <si>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</si>
  <si>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</si>
  <si>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</si>
  <si>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</si>
  <si>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</si>
  <si>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</si>
  <si>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</si>
  <si>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</si>
  <si>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</si>
  <si>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</si>
  <si>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</si>
  <si>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</si>
  <si>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</si>
  <si>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</si>
  <si>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</si>
  <si>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</si>
  <si>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</si>
  <si>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</si>
  <si>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</si>
  <si>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</si>
  <si>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</si>
  <si>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</si>
  <si>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</si>
  <si>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</si>
  <si>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</si>
  <si>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</si>
  <si>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</si>
  <si>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</si>
  <si>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</si>
  <si>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</si>
  <si>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</si>
  <si>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</si>
  <si>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</si>
  <si>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</si>
  <si>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</si>
  <si>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</si>
  <si>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</si>
  <si>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</si>
  <si>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</si>
  <si>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</si>
  <si>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</si>
  <si>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</si>
  <si>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</si>
  <si>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</si>
  <si>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</si>
  <si>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</si>
  <si>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</si>
  <si>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</si>
  <si>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</si>
  <si>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</si>
  <si>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</si>
  <si>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</si>
  <si>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</si>
  <si>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</si>
  <si>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</si>
  <si>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</si>
  <si>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</si>
  <si>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</si>
  <si>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</si>
  <si>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</si>
  <si>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</si>
  <si>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</si>
  <si>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</si>
  <si>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</si>
  <si>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</si>
  <si>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</si>
  <si>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</si>
  <si>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</si>
  <si>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</si>
  <si>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</si>
  <si>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</si>
  <si>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</si>
  <si>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</si>
  <si>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</si>
  <si>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</si>
  <si>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</si>
  <si>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</si>
  <si>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</si>
  <si>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</si>
  <si>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</si>
  <si>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</si>
  <si>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</si>
  <si>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</si>
  <si>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</si>
  <si>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</si>
  <si>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</si>
  <si>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</si>
  <si>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</si>
  <si>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</si>
  <si>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</si>
  <si>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</si>
  <si>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</si>
  <si>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</si>
  <si>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</si>
  <si>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</si>
  <si>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</si>
  <si>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</si>
  <si>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</si>
  <si>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</si>
  <si>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</si>
  <si>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</si>
  <si>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</si>
  <si>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</si>
  <si>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</si>
  <si>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</si>
  <si>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</si>
  <si>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</si>
  <si>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</si>
  <si>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</si>
  <si>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</si>
  <si>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</si>
  <si>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</si>
  <si>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</si>
  <si>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</si>
  <si>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</si>
  <si>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</si>
  <si>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</si>
  <si>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</si>
  <si>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</si>
  <si>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</si>
  <si>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</si>
  <si>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</si>
  <si>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</si>
  <si>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</si>
  <si>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</si>
  <si>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</si>
  <si>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</si>
  <si>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</si>
  <si>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</si>
  <si>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</si>
  <si>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</si>
  <si>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</si>
  <si>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</si>
  <si>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</si>
  <si>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</si>
  <si>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</si>
  <si>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</si>
  <si>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</si>
  <si>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</si>
  <si>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</si>
  <si>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</si>
  <si>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</si>
  <si>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</si>
  <si>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</si>
  <si>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</si>
  <si>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</si>
  <si>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</si>
  <si>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</si>
  <si>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</si>
  <si>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</si>
  <si>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</si>
  <si>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</si>
  <si>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</si>
  <si>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</si>
  <si>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</si>
  <si>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</si>
  <si>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</si>
  <si>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</si>
  <si>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</si>
  <si>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</si>
  <si>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</si>
  <si>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</si>
  <si>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</si>
  <si>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</si>
  <si>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</si>
  <si>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</si>
  <si>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</si>
  <si>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</si>
  <si>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</si>
  <si>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</si>
  <si>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</si>
  <si>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</si>
  <si>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</si>
  <si>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</si>
  <si>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</si>
  <si>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</si>
  <si>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</si>
  <si>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</si>
  <si>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</si>
  <si>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</si>
  <si>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</si>
  <si>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</si>
  <si>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</si>
  <si>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</si>
  <si>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</si>
  <si>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</si>
  <si>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</si>
  <si>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</si>
  <si>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</si>
  <si>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</si>
  <si>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</si>
  <si>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</si>
  <si>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</si>
  <si>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</si>
  <si>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</si>
  <si>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</si>
  <si>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</si>
  <si>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</si>
  <si>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</si>
  <si>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</si>
  <si>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</si>
  <si>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</si>
  <si>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</si>
  <si>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</si>
  <si>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</si>
  <si>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</si>
  <si>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</si>
  <si>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</si>
  <si>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</si>
  <si>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</si>
  <si>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</si>
  <si>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</si>
  <si>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</si>
  <si>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</si>
  <si>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</si>
  <si>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</si>
  <si>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</si>
  <si>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</si>
  <si>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</si>
  <si>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</si>
  <si>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</si>
  <si>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</si>
  <si>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</si>
  <si>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</si>
  <si>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</si>
  <si>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</si>
  <si>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</si>
  <si>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</si>
  <si>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</si>
  <si>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</si>
  <si>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</si>
  <si>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</si>
  <si>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</si>
  <si>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</si>
  <si>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</si>
  <si>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</si>
  <si>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</si>
  <si>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</si>
  <si>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</si>
  <si>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</si>
  <si>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</si>
  <si>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</si>
  <si>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</si>
  <si>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</si>
  <si>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</si>
  <si>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</si>
  <si>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</si>
  <si>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</si>
  <si>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</si>
  <si>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</si>
  <si>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</si>
  <si>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</si>
  <si>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</si>
  <si>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</si>
  <si>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</si>
  <si>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</si>
  <si>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</si>
  <si>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</si>
  <si>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</si>
  <si>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</si>
  <si>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</si>
  <si>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</si>
  <si>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</si>
  <si>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</si>
  <si>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</si>
  <si>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</si>
  <si>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</si>
  <si>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</si>
  <si>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</si>
  <si>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</si>
  <si>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</si>
  <si>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</si>
  <si>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</si>
  <si>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</si>
  <si>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</si>
  <si>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</si>
  <si>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</si>
  <si>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</si>
  <si>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</si>
  <si>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</si>
  <si>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</si>
  <si>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</si>
  <si>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</si>
  <si>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</si>
  <si>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</si>
  <si>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</si>
  <si>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</si>
  <si>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</si>
  <si>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</si>
  <si>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</si>
  <si>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</si>
  <si>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</si>
  <si>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</si>
  <si>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</si>
  <si>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</si>
  <si>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</si>
  <si>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</si>
  <si>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</si>
  <si>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</si>
  <si>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</si>
  <si>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</si>
  <si>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</si>
  <si>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</si>
  <si>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</si>
  <si>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</si>
  <si>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</si>
  <si>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</si>
  <si>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</si>
  <si>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</si>
  <si>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</si>
  <si>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</si>
  <si>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</si>
  <si>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</si>
  <si>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</si>
  <si>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</si>
  <si>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</si>
  <si>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</si>
  <si>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</si>
  <si>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</si>
  <si>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</si>
  <si>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</si>
  <si>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</si>
  <si>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</si>
  <si>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</si>
  <si>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</si>
  <si>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</si>
  <si>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</si>
  <si>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</si>
  <si>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</si>
  <si>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</si>
  <si>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</si>
  <si>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</si>
  <si>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</si>
  <si>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</si>
  <si>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</si>
  <si>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</si>
  <si>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</si>
  <si>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</si>
  <si>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</si>
  <si>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</si>
  <si>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</si>
  <si>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</si>
  <si>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</si>
  <si>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</si>
  <si>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</si>
  <si>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</si>
  <si>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</si>
  <si>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</si>
  <si>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</si>
  <si>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</si>
  <si>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</si>
  <si>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</si>
  <si>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</si>
  <si>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</si>
  <si>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</si>
  <si>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</si>
  <si>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</si>
  <si>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</si>
  <si>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</si>
  <si>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</si>
  <si>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</si>
  <si>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</si>
  <si>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</si>
  <si>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</si>
  <si>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</si>
  <si>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</si>
  <si>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</si>
  <si>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</si>
  <si>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</si>
  <si>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</si>
  <si>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</si>
  <si>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</si>
  <si>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</si>
  <si>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</si>
  <si>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</si>
  <si>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</si>
  <si>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</si>
  <si>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</si>
  <si>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</si>
  <si>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</si>
  <si>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</si>
  <si>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</si>
  <si>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</si>
  <si>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</si>
  <si>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</si>
  <si>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</si>
  <si>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</si>
  <si>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</si>
  <si>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</si>
  <si>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</si>
  <si>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</si>
  <si>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</si>
  <si>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</si>
  <si>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</si>
  <si>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</si>
  <si>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</si>
  <si>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</si>
  <si>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</si>
  <si>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</si>
  <si>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</si>
  <si>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</si>
  <si>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</si>
  <si>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</si>
  <si>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</si>
  <si>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</si>
  <si>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</si>
  <si>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</si>
  <si>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</si>
  <si>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</si>
  <si>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</si>
  <si>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</si>
  <si>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</si>
  <si>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</si>
  <si>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</si>
  <si>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</si>
  <si>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</si>
  <si>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</si>
  <si>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</si>
  <si>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</si>
  <si>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</si>
  <si>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</si>
  <si>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</si>
  <si>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</si>
  <si>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</si>
  <si>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</si>
  <si>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</si>
  <si>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</si>
  <si>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</si>
  <si>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</si>
  <si>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</si>
  <si>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</si>
  <si>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</si>
  <si>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</si>
  <si>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</si>
  <si>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</si>
  <si>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</si>
  <si>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</si>
  <si>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</si>
  <si>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</si>
  <si>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</si>
  <si>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</si>
  <si>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</si>
  <si>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</si>
  <si>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</si>
  <si>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</si>
  <si>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</si>
  <si>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</si>
  <si>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</si>
  <si>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</si>
  <si>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</si>
  <si>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</si>
  <si>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</si>
  <si>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</si>
  <si>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</si>
  <si>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</si>
  <si>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</si>
  <si>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</si>
  <si>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</si>
  <si>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</si>
  <si>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</si>
  <si>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</si>
  <si>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</si>
  <si>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</si>
  <si>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</si>
  <si>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</si>
  <si>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</si>
  <si>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</si>
  <si>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</si>
  <si>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</si>
  <si>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</si>
  <si>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</si>
  <si>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</si>
  <si>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</si>
  <si>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</si>
  <si>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</si>
  <si>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</si>
  <si>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</si>
  <si>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</si>
  <si>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</si>
  <si>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</si>
  <si>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</si>
  <si>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</si>
  <si>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</si>
  <si>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</si>
  <si>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</si>
  <si>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</si>
  <si>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</si>
  <si>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</si>
  <si>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</si>
  <si>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</si>
  <si>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</si>
  <si>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</si>
  <si>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</si>
  <si>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</si>
  <si>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</si>
  <si>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</si>
  <si>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</si>
  <si>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</si>
  <si>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</si>
  <si>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</si>
  <si>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</si>
  <si>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</si>
  <si>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</si>
  <si>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</si>
  <si>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</si>
  <si>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</si>
  <si>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</si>
  <si>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</si>
  <si>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</si>
  <si>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</si>
  <si>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</si>
  <si>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</si>
  <si>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</si>
  <si>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</si>
  <si>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</si>
  <si>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</si>
  <si>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</si>
  <si>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</si>
  <si>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</si>
  <si>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</si>
  <si>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</si>
  <si>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</si>
  <si>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</si>
  <si>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</si>
  <si>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</si>
  <si>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</si>
  <si>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</si>
  <si>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</si>
  <si>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</si>
  <si>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</si>
  <si>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</si>
  <si>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</si>
  <si>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</si>
  <si>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</si>
  <si>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</si>
  <si>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</si>
  <si>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</si>
  <si>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</si>
  <si>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</si>
  <si>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</si>
  <si>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</si>
  <si>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</si>
  <si>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</si>
  <si>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</si>
  <si>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</si>
  <si>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</si>
  <si>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</si>
  <si>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</si>
  <si>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</si>
  <si>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</si>
  <si>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</si>
  <si>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</si>
  <si>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</si>
  <si>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</si>
  <si>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</si>
  <si>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</si>
  <si>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</si>
  <si>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</si>
  <si>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</si>
  <si>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</si>
  <si>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</si>
  <si>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</si>
  <si>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</si>
  <si>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</si>
  <si>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</si>
  <si>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</si>
  <si>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</si>
  <si>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</si>
  <si>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</si>
  <si>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</si>
  <si>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</si>
  <si>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</si>
  <si>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</si>
  <si>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</si>
  <si>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</si>
  <si>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</si>
  <si>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</si>
  <si>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</si>
  <si>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</si>
  <si>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</si>
  <si>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</si>
  <si>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</si>
  <si>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</si>
  <si>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</si>
  <si>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</si>
  <si>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</si>
  <si>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</si>
  <si>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</si>
  <si>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</si>
  <si>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</si>
  <si>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</si>
  <si>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</si>
  <si>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</si>
  <si>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</si>
  <si>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</si>
  <si>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</si>
  <si>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</si>
  <si>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</si>
  <si>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</si>
  <si>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</si>
  <si>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</si>
  <si>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</si>
  <si>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</si>
  <si>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</si>
  <si>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</si>
  <si>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</si>
  <si>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</si>
  <si>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</si>
  <si>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</si>
  <si>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</si>
  <si>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</si>
  <si>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</si>
  <si>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</si>
  <si>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</si>
  <si>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</si>
  <si>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</si>
  <si>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</si>
  <si>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</si>
  <si>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</si>
  <si>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</si>
  <si>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</si>
  <si>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</si>
  <si>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</si>
  <si>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</si>
  <si>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</si>
  <si>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</si>
  <si>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</si>
  <si>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</si>
  <si>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</si>
  <si>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</si>
  <si>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</si>
  <si>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</si>
  <si>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</si>
  <si>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</si>
  <si>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</si>
  <si>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</si>
  <si>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</si>
  <si>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</si>
  <si>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</si>
  <si>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</si>
  <si>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</si>
  <si>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</si>
  <si>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</si>
  <si>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</si>
  <si>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</si>
  <si>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</si>
  <si>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</si>
  <si>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</si>
  <si>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</si>
  <si>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</si>
  <si>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</si>
  <si>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</si>
  <si>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</si>
  <si>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</si>
  <si>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</si>
  <si>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</si>
  <si>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</si>
  <si>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</si>
  <si>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</si>
  <si>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</si>
  <si>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</si>
  <si>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</si>
  <si>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</si>
  <si>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</si>
  <si>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</si>
  <si>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</si>
  <si>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</si>
  <si>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</si>
  <si>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</si>
  <si>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</si>
  <si>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</si>
  <si>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</si>
  <si>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</si>
  <si>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</si>
  <si>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</si>
  <si>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</si>
  <si>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</si>
  <si>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</si>
  <si>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</si>
  <si>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</si>
  <si>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</si>
  <si>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</si>
  <si>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</si>
  <si>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</si>
  <si>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</si>
  <si>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</si>
  <si>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</si>
  <si>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</si>
  <si>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</si>
  <si>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</si>
  <si>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</si>
  <si>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</si>
  <si>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</si>
  <si>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</si>
  <si>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</si>
  <si>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</si>
  <si>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</si>
  <si>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</si>
  <si>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</si>
  <si>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</si>
  <si>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</si>
  <si>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</si>
  <si>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</si>
  <si>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</si>
  <si>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</si>
  <si>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</si>
  <si>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</si>
  <si>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</si>
  <si>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</si>
  <si>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</si>
  <si>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</si>
  <si>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</si>
  <si>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</si>
  <si>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</si>
  <si>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</si>
  <si>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</si>
  <si>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</si>
  <si>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</si>
  <si>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</si>
  <si>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</si>
  <si>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</si>
  <si>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</si>
  <si>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</si>
  <si>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</si>
  <si>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</si>
  <si>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</si>
  <si>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</si>
  <si>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</si>
  <si>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</si>
  <si>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</si>
  <si>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</si>
  <si>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</si>
  <si>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</si>
  <si>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</si>
  <si>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</si>
  <si>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</si>
  <si>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</si>
  <si>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</si>
  <si>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</si>
  <si>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</si>
  <si>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</si>
  <si>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</si>
  <si>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</si>
  <si>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</si>
  <si>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</si>
  <si>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</si>
  <si>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</si>
  <si>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</si>
  <si>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</si>
  <si>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</si>
  <si>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</si>
  <si>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</si>
  <si>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</si>
  <si>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</si>
  <si>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</si>
  <si>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</si>
  <si>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</si>
  <si>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</si>
  <si>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</si>
  <si>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</si>
  <si>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</si>
  <si>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</si>
  <si>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</si>
  <si>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</si>
  <si>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</si>
  <si>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</si>
  <si>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</si>
  <si>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</si>
  <si>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</si>
  <si>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</si>
  <si>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</si>
  <si>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</si>
  <si>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</si>
  <si>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</si>
  <si>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</si>
  <si>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</si>
  <si>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</si>
  <si>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</si>
  <si>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</si>
  <si>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</si>
  <si>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</si>
  <si>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</si>
  <si>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</si>
  <si>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</si>
  <si>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</si>
  <si>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</si>
  <si>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</si>
  <si>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</si>
  <si>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</si>
  <si>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</si>
  <si>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</si>
  <si>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</si>
  <si>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</si>
  <si>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</si>
  <si>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</si>
  <si>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</si>
  <si>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</si>
  <si>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</si>
  <si>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</si>
  <si>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</si>
  <si>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</si>
  <si>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</si>
  <si>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</si>
  <si>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</si>
  <si>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</si>
  <si>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</si>
  <si>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</si>
  <si>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</si>
  <si>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</si>
  <si>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</si>
  <si>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</si>
  <si>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</si>
  <si>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</si>
  <si>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</si>
  <si>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</si>
  <si>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</si>
  <si>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</si>
  <si>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</si>
  <si>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</si>
  <si>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</si>
  <si>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</si>
  <si>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</si>
  <si>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</si>
  <si>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</si>
  <si>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</si>
  <si>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</si>
  <si>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</si>
  <si>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</si>
  <si>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</si>
  <si>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</si>
  <si>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</si>
  <si>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</si>
  <si>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</si>
  <si>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</si>
  <si>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</si>
  <si>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</si>
  <si>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</si>
  <si>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</si>
  <si>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</si>
  <si>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</si>
  <si>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</si>
  <si>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</si>
  <si>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</si>
  <si>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</si>
  <si>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</si>
  <si>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</si>
  <si>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</si>
  <si>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</si>
  <si>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</si>
  <si>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</si>
  <si>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</si>
  <si>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</si>
  <si>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</si>
  <si>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</si>
  <si>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</si>
  <si>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</si>
  <si>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</si>
  <si>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</si>
  <si>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</si>
  <si>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</si>
  <si>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</si>
  <si>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</si>
  <si>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</si>
  <si>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</si>
  <si>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</si>
  <si>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</si>
  <si>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</si>
  <si>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</si>
  <si>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</si>
  <si>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</si>
  <si>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</si>
  <si>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</si>
  <si>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</si>
  <si>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</si>
  <si>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</si>
  <si>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</si>
  <si>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</si>
  <si>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</si>
  <si>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</si>
  <si>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</si>
  <si>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</si>
  <si>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</si>
  <si>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</si>
  <si>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</si>
  <si>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</si>
  <si>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</si>
  <si>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</si>
  <si>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</si>
  <si>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</si>
  <si>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</si>
  <si>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</si>
  <si>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</si>
  <si>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</si>
  <si>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</si>
  <si>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</si>
  <si>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</si>
  <si>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</si>
  <si>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</si>
  <si>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</si>
  <si>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</si>
  <si>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</si>
  <si>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</si>
  <si>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</si>
  <si>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</si>
  <si>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</si>
  <si>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</si>
  <si>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</si>
  <si>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</si>
  <si>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</si>
  <si>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</si>
  <si>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</si>
  <si>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</si>
  <si>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</si>
  <si>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</si>
  <si>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</si>
  <si>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</si>
  <si>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</si>
  <si>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</si>
  <si>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</si>
  <si>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</si>
  <si>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</si>
  <si>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</si>
  <si>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</si>
  <si>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</si>
  <si>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</si>
  <si>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</si>
  <si>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</si>
  <si>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</si>
  <si>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</si>
  <si>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</si>
  <si>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</si>
  <si>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</si>
  <si>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</si>
  <si>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</si>
  <si>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</si>
  <si>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</si>
  <si>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</si>
  <si>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</si>
  <si>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</si>
  <si>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</si>
  <si>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</si>
  <si>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</si>
  <si>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</si>
  <si>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</si>
  <si>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</si>
  <si>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</si>
  <si>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</si>
  <si>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</si>
  <si>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</si>
  <si>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</si>
  <si>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</si>
  <si>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</si>
  <si>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</si>
  <si>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</si>
  <si>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</si>
  <si>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</si>
  <si>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</si>
  <si>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</si>
  <si>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</si>
  <si>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</si>
  <si>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</si>
  <si>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</si>
  <si>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</si>
  <si>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</si>
  <si>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</si>
  <si>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</si>
  <si>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</si>
  <si>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</si>
  <si>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</si>
  <si>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</si>
  <si>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</si>
  <si>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</si>
  <si>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</si>
  <si>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</si>
  <si>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</si>
  <si>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</si>
  <si>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</si>
  <si>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</si>
  <si>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</si>
  <si>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</si>
  <si>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</si>
  <si>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</si>
  <si>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</si>
  <si>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</si>
  <si>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</si>
  <si>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</si>
  <si>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</si>
  <si>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</si>
  <si>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</si>
  <si>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</si>
  <si>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</si>
  <si>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</si>
  <si>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</si>
  <si>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</si>
  <si>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</si>
  <si>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</si>
  <si>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</si>
  <si>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</si>
  <si>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</si>
  <si>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</si>
  <si>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</si>
  <si>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</si>
  <si>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</si>
  <si>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</si>
  <si>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</si>
  <si>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</si>
  <si>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</si>
  <si>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</si>
  <si>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</si>
  <si>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</si>
  <si>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</si>
  <si>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</si>
  <si>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</si>
  <si>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</si>
  <si>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</si>
  <si>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</si>
  <si>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</si>
  <si>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</si>
  <si>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</si>
  <si>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</si>
  <si>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</si>
  <si>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</si>
  <si>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</si>
  <si>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</si>
  <si>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</si>
  <si>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</si>
  <si>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</si>
  <si>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</si>
  <si>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</si>
  <si>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</si>
  <si>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</si>
  <si>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</si>
  <si>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</si>
  <si>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</si>
  <si>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</si>
  <si>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</si>
  <si>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</si>
  <si>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</si>
  <si>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</si>
  <si>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</si>
  <si>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</si>
  <si>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</si>
  <si>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</si>
  <si>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</si>
  <si>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</si>
  <si>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</si>
  <si>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</si>
  <si>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</si>
  <si>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</si>
  <si>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</si>
  <si>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</si>
  <si>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</si>
  <si>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</si>
  <si>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</si>
  <si>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</si>
  <si>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</si>
  <si>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</si>
  <si>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</si>
  <si>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</si>
  <si>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</si>
  <si>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</si>
  <si>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</si>
  <si>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</si>
  <si>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</si>
  <si>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</si>
  <si>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</si>
  <si>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</si>
  <si>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</si>
  <si>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</si>
  <si>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</si>
  <si>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</si>
  <si>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</si>
  <si>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</si>
  <si>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</si>
  <si>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</si>
  <si>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</si>
  <si>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</si>
  <si>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</si>
  <si>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</si>
  <si>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</si>
  <si>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</si>
  <si>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</si>
  <si>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</si>
  <si>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</si>
  <si>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</si>
  <si>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</si>
  <si>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</si>
  <si>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</si>
  <si>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</si>
  <si>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</si>
  <si>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</si>
  <si>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</si>
  <si>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</si>
  <si>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</si>
  <si>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</si>
  <si>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</si>
  <si>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</si>
  <si>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</si>
  <si>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</si>
  <si>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</si>
  <si>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</si>
  <si>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</si>
  <si>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</si>
  <si>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</si>
  <si>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</si>
  <si>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</si>
  <si>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</si>
  <si>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</si>
  <si>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</si>
  <si>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</si>
  <si>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</si>
  <si>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</si>
  <si>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</si>
  <si>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</si>
  <si>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</si>
  <si>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</si>
  <si>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</si>
  <si>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</si>
  <si>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</si>
  <si>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</si>
  <si>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</si>
  <si>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</si>
  <si>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</si>
  <si>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</si>
  <si>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</si>
  <si>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</si>
  <si>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</si>
  <si>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</si>
  <si>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</si>
  <si>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</si>
  <si>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</si>
  <si>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</si>
  <si>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</si>
  <si>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</si>
  <si>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</si>
  <si>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</si>
  <si>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</si>
  <si>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</si>
  <si>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</si>
  <si>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</si>
  <si>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</si>
  <si>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</si>
  <si>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</si>
  <si>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</si>
  <si>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</si>
  <si>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</si>
  <si>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</si>
  <si>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</si>
  <si>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</si>
  <si>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</si>
  <si>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</si>
  <si>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</si>
  <si>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</si>
  <si>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</si>
  <si>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</si>
  <si>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</si>
  <si>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</si>
  <si>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</si>
  <si>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</si>
  <si>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</si>
  <si>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</si>
  <si>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</si>
  <si>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</si>
  <si>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</si>
  <si>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</si>
  <si>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</si>
  <si>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</si>
  <si>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</si>
  <si>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</si>
  <si>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</si>
  <si>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</si>
  <si>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</si>
  <si>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</si>
  <si>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</si>
  <si>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</si>
  <si>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</si>
  <si>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</si>
  <si>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</si>
  <si>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</si>
  <si>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</si>
  <si>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</si>
  <si>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</si>
  <si>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</si>
  <si>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</si>
  <si>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</si>
  <si>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</si>
  <si>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</si>
  <si>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</si>
  <si>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</si>
  <si>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</si>
  <si>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</si>
  <si>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</si>
  <si>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</si>
  <si>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</si>
  <si>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</si>
  <si>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</si>
  <si>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</si>
  <si>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</si>
  <si>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</si>
  <si>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</si>
  <si>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</si>
  <si>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</si>
  <si>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</si>
  <si>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</si>
  <si>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</si>
  <si>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</si>
  <si>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</si>
  <si>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</si>
  <si>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</si>
  <si>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</si>
  <si>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</si>
  <si>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</si>
  <si>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</si>
  <si>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</si>
  <si>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</si>
  <si>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</si>
  <si>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</si>
  <si>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</si>
  <si>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</si>
  <si>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</si>
  <si>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</si>
  <si>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</si>
  <si>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</si>
  <si>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</si>
  <si>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</si>
  <si>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</si>
  <si>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</si>
  <si>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</si>
  <si>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</si>
  <si>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</si>
  <si>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</si>
  <si>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</si>
  <si>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</si>
  <si>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</si>
  <si>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</si>
  <si>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</si>
  <si>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</si>
  <si>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</si>
  <si>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</si>
  <si>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</si>
  <si>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</si>
  <si>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</si>
  <si>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</si>
  <si>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</si>
  <si>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</si>
  <si>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</si>
  <si>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</si>
  <si>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</si>
  <si>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</si>
  <si>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</si>
  <si>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</si>
  <si>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</si>
  <si>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</si>
  <si>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</si>
  <si>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</si>
  <si>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</si>
  <si>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</si>
  <si>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</si>
  <si>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</si>
  <si>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</si>
  <si>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</si>
  <si>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</si>
  <si>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</si>
  <si>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</si>
  <si>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</si>
  <si>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</si>
  <si>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</si>
  <si>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</si>
  <si>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</si>
  <si>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</si>
  <si>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</si>
  <si>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</si>
  <si>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</si>
  <si>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</si>
  <si>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</si>
  <si>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</si>
  <si>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</si>
  <si>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</si>
  <si>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</si>
  <si>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</si>
  <si>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</si>
  <si>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</si>
  <si>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</si>
  <si>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</si>
  <si>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</si>
  <si>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</si>
  <si>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</si>
  <si>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</si>
  <si>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</si>
  <si>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</si>
  <si>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</si>
  <si>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</si>
  <si>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</si>
  <si>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</si>
  <si>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</si>
  <si>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</si>
  <si>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</si>
  <si>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</si>
  <si>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</si>
  <si>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</si>
  <si>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</si>
  <si>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</si>
  <si>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</si>
  <si>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</si>
  <si>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</si>
  <si>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</si>
  <si>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</si>
  <si>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</si>
  <si>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</si>
  <si>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</si>
  <si>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</si>
  <si>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</si>
  <si>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</si>
  <si>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</si>
  <si>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</si>
  <si>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</si>
  <si>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</si>
  <si>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</si>
  <si>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</si>
  <si>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</si>
  <si>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</si>
  <si>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</si>
  <si>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</si>
  <si>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</si>
  <si>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</si>
  <si>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</si>
  <si>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</si>
  <si>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</si>
  <si>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</si>
  <si>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</si>
  <si>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</si>
  <si>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</si>
  <si>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</si>
  <si>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</si>
  <si>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</si>
  <si>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</si>
  <si>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</si>
  <si>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</si>
  <si>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</si>
  <si>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</si>
  <si>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</si>
  <si>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</si>
  <si>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</si>
  <si>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</si>
  <si>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</si>
  <si>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</si>
  <si>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</si>
  <si>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</si>
  <si>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</si>
  <si>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</si>
  <si>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</si>
  <si>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</si>
  <si>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</si>
  <si>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</si>
  <si>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</si>
  <si>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</si>
  <si>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</si>
  <si>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</si>
  <si>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</si>
  <si>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</si>
  <si>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</si>
  <si>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</si>
  <si>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</si>
  <si>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</si>
  <si>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</si>
  <si>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</si>
  <si>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</si>
  <si>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</si>
  <si>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</si>
  <si>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</si>
  <si>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</si>
  <si>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</si>
  <si>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</si>
  <si>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</si>
  <si>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</si>
  <si>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</si>
  <si>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</si>
  <si>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</si>
  <si>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</si>
  <si>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</si>
  <si>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</si>
  <si>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</si>
  <si>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</si>
  <si>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</si>
  <si>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</si>
  <si>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</si>
  <si>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</si>
  <si>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</si>
  <si>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</si>
  <si>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</si>
  <si>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</si>
  <si>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</si>
  <si>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</si>
  <si>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</si>
  <si>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</si>
  <si>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</si>
  <si>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</si>
  <si>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</si>
  <si>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</si>
  <si>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</si>
  <si>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</si>
  <si>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</si>
  <si>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</si>
  <si>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</si>
  <si>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</si>
  <si>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</si>
  <si>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</si>
  <si>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</si>
  <si>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</si>
  <si>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</si>
  <si>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</si>
  <si>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</si>
  <si>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</si>
  <si>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</si>
  <si>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</si>
  <si>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</si>
  <si>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</si>
  <si>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</si>
  <si>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</si>
  <si>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</si>
  <si>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</si>
  <si>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</si>
  <si>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</si>
  <si>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</si>
  <si>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</si>
  <si>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</si>
  <si>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</si>
  <si>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</si>
  <si>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</si>
  <si>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</si>
  <si>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</si>
  <si>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</si>
  <si>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</si>
  <si>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</si>
  <si>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</si>
  <si>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</si>
  <si>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</si>
  <si>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</si>
  <si>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</si>
  <si>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</si>
  <si>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</si>
  <si>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</si>
  <si>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</si>
  <si>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</si>
  <si>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</si>
  <si>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</si>
  <si>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</si>
  <si>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</si>
  <si>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</si>
  <si>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</si>
  <si>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</si>
  <si>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</si>
  <si>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</si>
  <si>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</si>
  <si>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</si>
  <si>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</si>
  <si>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</si>
  <si>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</si>
  <si>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</si>
  <si>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</si>
  <si>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</si>
  <si>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</si>
  <si>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</si>
  <si>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</si>
  <si>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</si>
  <si>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</si>
  <si>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</si>
  <si>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</si>
  <si>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</si>
  <si>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</si>
  <si>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</si>
  <si>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</si>
  <si>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</si>
  <si>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</si>
  <si>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</si>
  <si>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</si>
  <si>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</si>
  <si>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</si>
  <si>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</si>
  <si>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</si>
  <si>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</si>
  <si>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</si>
  <si>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</si>
  <si>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</si>
  <si>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</si>
  <si>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</si>
  <si>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</si>
  <si>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</si>
  <si>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</si>
  <si>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</si>
  <si>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</si>
  <si>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</si>
  <si>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</si>
  <si>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</si>
  <si>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</si>
  <si>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</si>
  <si>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</si>
  <si>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</si>
  <si>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</si>
  <si>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</si>
  <si>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</si>
  <si>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</si>
  <si>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</si>
  <si>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</si>
  <si>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</si>
  <si>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</si>
  <si>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</si>
  <si>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</si>
  <si>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</si>
  <si>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</si>
  <si>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</si>
  <si>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</si>
  <si>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</si>
  <si>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</si>
  <si>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</si>
  <si>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</si>
  <si>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</si>
  <si>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</si>
  <si>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</si>
  <si>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</si>
  <si>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</si>
  <si>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</si>
  <si>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</si>
  <si>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</si>
  <si>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</si>
  <si>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</si>
  <si>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</si>
  <si>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</si>
  <si>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</si>
  <si>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</si>
  <si>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</si>
  <si>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</si>
  <si>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</si>
  <si>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</si>
  <si>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</si>
  <si>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</si>
  <si>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</si>
  <si>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</si>
  <si>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</si>
  <si>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</si>
  <si>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</si>
  <si>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</si>
  <si>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</si>
  <si>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</si>
  <si>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</si>
  <si>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</si>
  <si>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</si>
  <si>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</si>
  <si>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</si>
  <si>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</si>
  <si>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</si>
  <si>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</si>
  <si>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</si>
  <si>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</si>
  <si>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</si>
  <si>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</si>
  <si>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</si>
  <si>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</si>
  <si>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</si>
  <si>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</si>
  <si>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</si>
  <si>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</si>
  <si>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</si>
  <si>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</si>
  <si>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</si>
  <si>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</si>
  <si>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</si>
  <si>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</si>
  <si>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</si>
  <si>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</si>
  <si>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</si>
  <si>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</si>
  <si>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</si>
  <si>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</si>
  <si>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</si>
  <si>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</si>
  <si>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</si>
  <si>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</si>
  <si>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</si>
  <si>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</si>
  <si>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</si>
  <si>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</si>
  <si>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</si>
  <si>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</si>
  <si>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</si>
  <si>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</si>
  <si>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</si>
  <si>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</si>
  <si>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</si>
  <si>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</si>
  <si>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</si>
  <si>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</si>
  <si>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</si>
  <si>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</si>
  <si>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</si>
  <si>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</si>
  <si>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</si>
  <si>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</si>
  <si>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</si>
  <si>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</si>
  <si>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</si>
  <si>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</si>
  <si>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</si>
  <si>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</si>
  <si>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</si>
  <si>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</si>
  <si>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</si>
  <si>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</si>
  <si>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</si>
  <si>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</si>
  <si>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</si>
  <si>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</si>
  <si>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</si>
  <si>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</si>
  <si>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</si>
  <si>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</si>
  <si>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</si>
  <si>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</si>
  <si>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</si>
  <si>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</si>
  <si>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</si>
  <si>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</si>
  <si>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</si>
  <si>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</si>
  <si>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</si>
  <si>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</si>
  <si>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</si>
  <si>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</si>
  <si>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</si>
  <si>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</si>
  <si>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</si>
  <si>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</si>
  <si>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</si>
  <si>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</si>
  <si>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</si>
  <si>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</si>
  <si>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</si>
  <si>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</si>
  <si>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</si>
  <si>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</si>
  <si>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</si>
  <si>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</si>
  <si>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</si>
  <si>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</si>
  <si>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</si>
  <si>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</si>
  <si>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</si>
  <si>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</si>
  <si>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</si>
  <si>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</si>
  <si>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</si>
  <si>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</si>
  <si>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</si>
  <si>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</si>
  <si>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</si>
  <si>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</si>
  <si>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</si>
  <si>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</si>
  <si>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</si>
  <si>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</si>
  <si>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</si>
  <si>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</si>
  <si>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</si>
  <si>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</si>
  <si>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</si>
  <si>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</si>
  <si>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</si>
  <si>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</si>
  <si>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</si>
  <si>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</si>
  <si>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</si>
  <si>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</si>
  <si>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</si>
  <si>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</si>
  <si>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</si>
  <si>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</si>
  <si>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</si>
  <si>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</si>
  <si>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</si>
  <si>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</si>
  <si>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</si>
  <si>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</si>
  <si>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</si>
  <si>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</si>
  <si>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</si>
  <si>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</si>
  <si>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</si>
  <si>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</si>
  <si>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</si>
  <si>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</si>
  <si>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</si>
  <si>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</si>
  <si>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</si>
  <si>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</si>
  <si>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</si>
  <si>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</si>
  <si>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</si>
  <si>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</si>
  <si>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</si>
  <si>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</si>
  <si>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</si>
  <si>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</si>
  <si>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</si>
  <si>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</si>
  <si>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</si>
  <si>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</si>
  <si>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</si>
  <si>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</si>
  <si>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</si>
  <si>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</si>
  <si>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</si>
  <si>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</si>
  <si>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</si>
  <si>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</si>
  <si>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</si>
  <si>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</si>
  <si>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</si>
  <si>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</si>
  <si>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</si>
  <si>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</si>
  <si>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</si>
  <si>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</si>
  <si>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</si>
  <si>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</si>
  <si>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</si>
  <si>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</si>
  <si>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</si>
  <si>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</si>
  <si>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</si>
  <si>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</si>
  <si>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</si>
  <si>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</si>
  <si>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</si>
  <si>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</si>
  <si>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</si>
  <si>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</si>
  <si>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</si>
  <si>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</si>
  <si>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</si>
  <si>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</si>
  <si>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</si>
  <si>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</si>
  <si>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</si>
  <si>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</si>
  <si>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</si>
  <si>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</si>
  <si>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</si>
  <si>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</si>
  <si>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</si>
  <si>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</si>
  <si>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</si>
  <si>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</si>
  <si>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</si>
  <si>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</si>
  <si>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</si>
  <si>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</si>
  <si>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</si>
  <si>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</si>
  <si>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</si>
  <si>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</si>
  <si>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</si>
  <si>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</si>
  <si>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</si>
  <si>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</si>
  <si>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</si>
  <si>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</si>
  <si>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</si>
  <si>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</si>
  <si>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</si>
  <si>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</si>
  <si>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</si>
  <si>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</si>
  <si>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</si>
  <si>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</si>
  <si>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</si>
  <si>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</si>
  <si>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</si>
  <si>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</si>
  <si>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</si>
  <si>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</si>
  <si>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</si>
  <si>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</si>
  <si>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</si>
  <si>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</si>
  <si>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</si>
  <si>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</si>
  <si>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</si>
  <si>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</si>
  <si>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</si>
  <si>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</si>
  <si>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</si>
  <si>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</si>
  <si>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</si>
  <si>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</si>
  <si>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</si>
  <si>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</si>
  <si>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</si>
  <si>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</si>
  <si>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</si>
  <si>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</si>
  <si>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</si>
  <si>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</si>
  <si>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</si>
  <si>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</si>
  <si>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</si>
  <si>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</si>
  <si>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</si>
  <si>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</si>
  <si>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</si>
  <si>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</si>
  <si>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</si>
  <si>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</si>
  <si>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</si>
  <si>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</si>
  <si>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</si>
  <si>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</si>
  <si>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</si>
  <si>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</si>
  <si>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</si>
  <si>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</si>
  <si>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</si>
  <si>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</si>
  <si>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</si>
  <si>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</si>
  <si>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</si>
  <si>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</si>
  <si>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</si>
  <si>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</si>
  <si>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</si>
  <si>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</si>
  <si>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</si>
  <si>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</si>
  <si>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</si>
  <si>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</si>
  <si>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</si>
  <si>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</si>
  <si>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</si>
  <si>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</si>
  <si>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</si>
  <si>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</si>
  <si>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</si>
  <si>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</si>
  <si>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</si>
  <si>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</si>
  <si>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</si>
  <si>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</si>
  <si>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</si>
  <si>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</si>
  <si>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</si>
  <si>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</si>
  <si>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</si>
  <si>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</si>
  <si>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</si>
  <si>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</si>
  <si>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</si>
  <si>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</si>
  <si>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</si>
  <si>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</si>
  <si>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</si>
  <si>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</si>
  <si>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</si>
  <si>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</si>
  <si>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</si>
  <si>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</si>
  <si>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</si>
  <si>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</si>
  <si>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</si>
  <si>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</si>
  <si>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</si>
  <si>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</si>
  <si>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</si>
  <si>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</si>
  <si>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</si>
  <si>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</si>
  <si>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</si>
  <si>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</si>
  <si>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</si>
  <si>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</si>
  <si>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</si>
  <si>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</si>
  <si>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</si>
  <si>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</si>
  <si>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</si>
  <si>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</si>
  <si>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</si>
  <si>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</si>
  <si>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</si>
  <si>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</si>
  <si>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</si>
  <si>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</si>
  <si>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</si>
  <si>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</si>
  <si>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</si>
  <si>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</si>
  <si>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</si>
  <si>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</si>
  <si>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</si>
  <si>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</si>
  <si>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</si>
  <si>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</si>
  <si>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</si>
  <si>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</si>
  <si>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</si>
  <si>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</si>
  <si>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</si>
  <si>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</si>
  <si>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</si>
  <si>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</si>
  <si>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</si>
  <si>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</si>
  <si>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</si>
  <si>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</si>
  <si>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</si>
  <si>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</si>
  <si>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</si>
  <si>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</si>
  <si>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</si>
  <si>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</si>
  <si>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</si>
  <si>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</si>
  <si>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</si>
  <si>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</si>
  <si>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</si>
  <si>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</si>
  <si>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</si>
  <si>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</si>
  <si>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</si>
  <si>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</si>
  <si>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</si>
  <si>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</si>
  <si>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</si>
  <si>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</si>
  <si>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</si>
  <si>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</si>
  <si>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</si>
  <si>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</si>
  <si>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</si>
  <si>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</si>
  <si>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</si>
  <si>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</si>
  <si>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</si>
  <si>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</si>
  <si>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</si>
  <si>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</si>
  <si>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</si>
  <si>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</si>
  <si>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</si>
  <si>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</si>
  <si>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</si>
  <si>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</si>
  <si>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</si>
  <si>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</si>
  <si>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</si>
  <si>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</si>
  <si>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</si>
  <si>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</si>
  <si>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</si>
  <si>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</si>
  <si>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</si>
  <si>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</si>
  <si>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</si>
  <si>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</si>
  <si>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</si>
  <si>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</si>
  <si>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</si>
  <si>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</si>
  <si>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</si>
  <si>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</si>
  <si>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</si>
  <si>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</si>
  <si>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</si>
  <si>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</si>
  <si>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</si>
  <si>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</si>
  <si>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</si>
  <si>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</si>
  <si>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</si>
  <si>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</si>
  <si>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</si>
  <si>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</si>
  <si>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</si>
  <si>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</si>
  <si>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</si>
  <si>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</si>
  <si>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</si>
  <si>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</si>
  <si>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</si>
  <si>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</si>
  <si>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</si>
  <si>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</si>
  <si>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</si>
  <si>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</si>
  <si>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</si>
  <si>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</si>
  <si>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</si>
  <si>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</si>
  <si>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</si>
  <si>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</si>
  <si>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</si>
  <si>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</si>
  <si>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</si>
  <si>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</si>
  <si>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</si>
  <si>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</si>
  <si>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</si>
  <si>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</si>
  <si>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</si>
  <si>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</si>
  <si>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</si>
  <si>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</si>
  <si>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</si>
  <si>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</si>
  <si>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</si>
  <si>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</si>
  <si>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</si>
  <si>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</si>
  <si>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</si>
  <si>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</si>
  <si>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</si>
  <si>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</si>
  <si>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</si>
  <si>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</si>
  <si>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</si>
  <si>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</si>
  <si>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</si>
  <si>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</si>
  <si>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</si>
  <si>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</si>
  <si>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</si>
  <si>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</si>
  <si>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</si>
  <si>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</si>
  <si>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</si>
  <si>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</si>
  <si>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</si>
  <si>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</si>
  <si>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</si>
  <si>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</si>
  <si>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</si>
  <si>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</si>
  <si>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</si>
  <si>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</si>
  <si>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</si>
  <si>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</si>
  <si>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</si>
  <si>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</si>
  <si>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</si>
  <si>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</si>
  <si>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</si>
  <si>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</si>
  <si>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</si>
  <si>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</si>
  <si>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</si>
  <si>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</si>
  <si>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</si>
  <si>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</si>
  <si>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</si>
  <si>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</si>
  <si>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</si>
  <si>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</si>
  <si>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</si>
  <si>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</si>
  <si>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</si>
  <si>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</si>
  <si>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</si>
  <si>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</si>
  <si>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</si>
  <si>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</si>
  <si>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</si>
  <si>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</si>
  <si>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</si>
  <si>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</si>
  <si>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</si>
  <si>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</si>
  <si>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</si>
  <si>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</si>
  <si>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</si>
  <si>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</si>
  <si>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</si>
  <si>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</si>
  <si>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</si>
  <si>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</si>
  <si>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</si>
  <si>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</si>
  <si>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</si>
  <si>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</si>
  <si>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</si>
  <si>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</si>
  <si>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</si>
  <si>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</si>
  <si>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</si>
  <si>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</si>
  <si>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</si>
  <si>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</si>
  <si>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</si>
  <si>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</si>
  <si>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</si>
  <si>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</si>
  <si>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</si>
  <si>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</si>
  <si>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</si>
  <si>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</si>
  <si>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</si>
  <si>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</si>
  <si>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</si>
  <si>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</si>
  <si>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</si>
  <si>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</si>
  <si>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</si>
  <si>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</si>
  <si>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</si>
  <si>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</si>
  <si>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</si>
  <si>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</si>
  <si>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</si>
  <si>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</si>
  <si>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</si>
  <si>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</si>
  <si>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</si>
  <si>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</si>
  <si>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</si>
  <si>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</si>
  <si>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</si>
  <si>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</si>
  <si>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</si>
  <si>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</si>
  <si>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</si>
  <si>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</si>
  <si>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</si>
  <si>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</si>
  <si>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</si>
  <si>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</si>
  <si>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</si>
  <si>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</si>
  <si>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</si>
  <si>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</si>
  <si>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</si>
  <si>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</si>
  <si>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</si>
  <si>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</si>
  <si>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</si>
  <si>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</si>
  <si>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</si>
  <si>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</si>
  <si>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</si>
  <si>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</si>
  <si>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</si>
  <si>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</si>
  <si>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</si>
  <si>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</si>
  <si>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</si>
  <si>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</si>
  <si>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</si>
  <si>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</si>
  <si>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</si>
  <si>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</si>
  <si>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</si>
  <si>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</si>
  <si>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</si>
  <si>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</si>
  <si>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</si>
  <si>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</si>
  <si>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</si>
  <si>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</si>
  <si>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</si>
  <si>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</si>
  <si>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</si>
  <si>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</si>
  <si>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</si>
  <si>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</si>
  <si>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</si>
  <si>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</si>
  <si>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</si>
  <si>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</si>
  <si>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</si>
  <si>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</si>
  <si>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</si>
  <si>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</si>
  <si>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</si>
  <si>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</si>
  <si>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</si>
  <si>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</si>
  <si>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</si>
  <si>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</si>
  <si>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</si>
  <si>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</si>
  <si>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</si>
  <si>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</si>
  <si>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</si>
  <si>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</si>
  <si>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</si>
  <si>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</si>
  <si>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</si>
  <si>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</si>
  <si>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</si>
  <si>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</si>
  <si>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</si>
  <si>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</si>
  <si>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</si>
  <si>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</si>
  <si>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</si>
  <si>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</si>
  <si>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</si>
  <si>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</si>
  <si>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</si>
  <si>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</si>
  <si>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</si>
  <si>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</si>
  <si>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</si>
  <si>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</si>
  <si>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</si>
  <si>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</si>
  <si>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</si>
  <si>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</si>
  <si>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</si>
  <si>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</si>
  <si>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</si>
  <si>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</si>
  <si>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</si>
  <si>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</si>
  <si>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</si>
  <si>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</si>
  <si>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</si>
  <si>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</si>
  <si>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</si>
  <si>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</si>
  <si>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</si>
  <si>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</si>
  <si>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</si>
  <si>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</si>
  <si>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</si>
  <si>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</si>
  <si>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</si>
  <si>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</si>
  <si>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</si>
  <si>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</si>
  <si>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</si>
  <si>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</si>
  <si>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</si>
  <si>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</si>
  <si>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</si>
  <si>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</si>
  <si>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</si>
  <si>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</si>
  <si>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</si>
  <si>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</si>
  <si>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</si>
  <si>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</si>
  <si>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</si>
  <si>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</si>
  <si>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</si>
  <si>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</si>
  <si>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</si>
  <si>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</si>
  <si>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</si>
  <si>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</si>
  <si>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</si>
  <si>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</si>
  <si>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</si>
  <si>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</si>
  <si>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</si>
  <si>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</si>
  <si>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</si>
  <si>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</si>
  <si>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</si>
  <si>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</si>
  <si>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</si>
  <si>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</si>
  <si>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</si>
  <si>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</si>
  <si>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</si>
  <si>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</si>
  <si>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</si>
  <si>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</si>
  <si>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</si>
  <si>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</si>
  <si>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</si>
  <si>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</si>
  <si>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</si>
  <si>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</si>
  <si>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</si>
  <si>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</si>
  <si>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</si>
  <si>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</si>
  <si>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</si>
  <si>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</si>
  <si>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</si>
  <si>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</si>
  <si>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</si>
  <si>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</si>
  <si>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</si>
  <si>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</si>
  <si>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</si>
  <si>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</si>
  <si>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</si>
  <si>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</si>
  <si>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</si>
  <si>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</si>
  <si>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</si>
  <si>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</si>
  <si>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</si>
  <si>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</si>
  <si>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</si>
  <si>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</si>
  <si>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</si>
  <si>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</si>
  <si>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</si>
  <si>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</si>
  <si>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</si>
  <si>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</si>
  <si>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</si>
  <si>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</si>
  <si>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</si>
  <si>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</si>
  <si>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</si>
  <si>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</si>
  <si>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</si>
  <si>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</si>
  <si>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</si>
  <si>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</si>
  <si>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</si>
  <si>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</si>
  <si>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</si>
  <si>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</si>
  <si>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</si>
  <si>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</si>
  <si>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</si>
  <si>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</si>
  <si>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</si>
  <si>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</si>
  <si>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</si>
  <si>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</si>
  <si>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</si>
  <si>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</si>
  <si>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</si>
  <si>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</si>
  <si>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</si>
  <si>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</si>
  <si>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</si>
  <si>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</si>
  <si>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</si>
  <si>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</si>
  <si>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</si>
  <si>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</si>
  <si>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</si>
  <si>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</si>
  <si>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</si>
  <si>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</si>
  <si>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</si>
  <si>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</si>
  <si>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</si>
  <si>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</si>
  <si>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</si>
  <si>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</si>
  <si>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</si>
  <si>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</si>
  <si>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</si>
  <si>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</si>
  <si>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</si>
  <si>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</si>
  <si>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</si>
  <si>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</si>
  <si>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</si>
  <si>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</si>
  <si>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</si>
  <si>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</si>
  <si>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</si>
  <si>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</si>
  <si>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</si>
  <si>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</si>
  <si>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</si>
  <si>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</si>
  <si>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</si>
  <si>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</si>
  <si>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</si>
  <si>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</si>
  <si>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</si>
  <si>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</si>
  <si>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</si>
  <si>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</si>
  <si>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</si>
  <si>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</si>
  <si>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</si>
  <si>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</si>
  <si>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</si>
  <si>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</si>
  <si>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</si>
  <si>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</si>
  <si>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</si>
  <si>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</si>
  <si>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</si>
  <si>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</si>
  <si>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</si>
  <si>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</si>
  <si>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</si>
  <si>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</si>
  <si>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</si>
  <si>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</si>
  <si>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</si>
  <si>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</si>
  <si>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</si>
  <si>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</si>
  <si>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</si>
  <si>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</si>
  <si>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</si>
  <si>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</si>
  <si>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</si>
  <si>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</si>
  <si>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</si>
  <si>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</si>
  <si>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</si>
  <si>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</si>
  <si>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</si>
  <si>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</si>
  <si>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</si>
  <si>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</si>
  <si>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</si>
  <si>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</si>
  <si>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</si>
  <si>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</si>
  <si>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</si>
  <si>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</si>
  <si>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</si>
  <si>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</si>
  <si>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</si>
  <si>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</si>
  <si>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</si>
  <si>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</si>
  <si>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</si>
  <si>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</si>
  <si>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</si>
  <si>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</si>
  <si>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</si>
  <si>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</si>
  <si>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</si>
  <si>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</si>
  <si>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</si>
  <si>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</si>
  <si>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</si>
  <si>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</si>
  <si>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</si>
  <si>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</si>
  <si>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</si>
  <si>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</si>
  <si>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</si>
  <si>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</si>
  <si>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</si>
  <si>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</si>
  <si>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</si>
  <si>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</si>
  <si>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</si>
  <si>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</si>
  <si>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</si>
  <si>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</si>
  <si>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</si>
  <si>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</si>
  <si>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</si>
  <si>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</si>
  <si>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</si>
  <si>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</si>
  <si>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</si>
  <si>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</si>
  <si>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</si>
  <si>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</si>
  <si>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</si>
  <si>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</si>
  <si>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</si>
  <si>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</si>
  <si>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</si>
  <si>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</si>
  <si>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</si>
  <si>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</si>
  <si>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</si>
  <si>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</si>
  <si>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</si>
  <si>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</si>
  <si>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</si>
  <si>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</si>
  <si>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</si>
  <si>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</si>
  <si>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</si>
  <si>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</si>
  <si>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</si>
  <si>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</si>
  <si>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</si>
  <si>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</si>
  <si>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</si>
  <si>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</si>
  <si>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</si>
  <si>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</si>
  <si>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</si>
  <si>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</si>
  <si>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</si>
  <si>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</si>
  <si>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</si>
  <si>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</si>
  <si>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</si>
  <si>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</si>
  <si>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</si>
  <si>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</si>
  <si>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</si>
  <si>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</si>
  <si>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</si>
  <si>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</si>
  <si>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</si>
  <si>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</si>
  <si>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</si>
  <si>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</si>
  <si>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</si>
  <si>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</si>
  <si>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</si>
  <si>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</si>
  <si>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</si>
  <si>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</si>
  <si>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</si>
  <si>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</si>
  <si>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</si>
  <si>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</si>
  <si>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</si>
  <si>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</si>
  <si>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</si>
  <si>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</si>
  <si>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</si>
  <si>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</si>
  <si>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</si>
  <si>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</si>
  <si>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</si>
  <si>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</si>
  <si>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</si>
  <si>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</si>
  <si>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</si>
  <si>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</si>
  <si>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</si>
  <si>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</si>
  <si>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</si>
  <si>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</si>
  <si>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</si>
  <si>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</si>
  <si>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</si>
  <si>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</si>
  <si>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</si>
  <si>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</si>
  <si>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</si>
  <si>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</si>
  <si>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</si>
  <si>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</si>
  <si>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</si>
  <si>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</si>
  <si>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</si>
  <si>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</si>
  <si>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</si>
  <si>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</si>
  <si>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</si>
  <si>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</si>
  <si>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</si>
  <si>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</si>
  <si>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</si>
  <si>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</si>
  <si>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</si>
  <si>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</si>
  <si>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</si>
  <si>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</si>
  <si>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</si>
  <si>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</si>
  <si>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</si>
  <si>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</si>
  <si>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</si>
  <si>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</si>
  <si>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</si>
  <si>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</si>
  <si>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</si>
  <si>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</si>
  <si>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</si>
  <si>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</si>
  <si>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</si>
  <si>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</si>
  <si>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</si>
  <si>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</si>
  <si>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</si>
  <si>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</si>
  <si>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</si>
  <si>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</si>
  <si>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</si>
  <si>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</si>
  <si>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</si>
  <si>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</si>
  <si>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</si>
  <si>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</si>
  <si>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</si>
  <si>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</si>
  <si>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</si>
  <si>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</si>
  <si>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</si>
  <si>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</si>
  <si>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</si>
  <si>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</si>
  <si>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</si>
  <si>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</si>
  <si>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</si>
  <si>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</si>
  <si>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</si>
  <si>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</si>
  <si>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</si>
  <si>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</si>
  <si>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</si>
  <si>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</si>
  <si>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</si>
  <si>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</si>
  <si>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</si>
  <si>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</si>
  <si>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</si>
  <si>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</si>
  <si>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</si>
  <si>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</si>
  <si>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</si>
  <si>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</si>
  <si>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</si>
  <si>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</si>
  <si>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</si>
  <si>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</si>
  <si>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</si>
  <si>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</si>
  <si>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</si>
  <si>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</si>
  <si>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</si>
  <si>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</si>
  <si>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</si>
  <si>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</si>
  <si>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</si>
  <si>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</si>
  <si>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</si>
  <si>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</si>
  <si>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</si>
  <si>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</si>
  <si>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</si>
  <si>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</si>
  <si>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</si>
  <si>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</si>
  <si>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</si>
  <si>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</si>
  <si>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</si>
  <si>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</si>
  <si>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</si>
  <si>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</si>
  <si>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</si>
  <si>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</si>
  <si>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</si>
  <si>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</si>
  <si>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</si>
  <si>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</si>
  <si>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</si>
  <si>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</si>
  <si>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</si>
  <si>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</si>
  <si>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</si>
  <si>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</si>
  <si>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</si>
  <si>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</si>
  <si>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</si>
  <si>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</si>
  <si>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</si>
  <si>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</si>
  <si>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</si>
  <si>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</si>
  <si>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</si>
  <si>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</si>
  <si>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</si>
  <si>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</si>
  <si>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</si>
  <si>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</si>
  <si>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</si>
  <si>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</si>
  <si>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</si>
  <si>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</si>
  <si>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</si>
  <si>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</si>
  <si>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</si>
  <si>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</si>
  <si>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</si>
  <si>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</si>
  <si>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</si>
  <si>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</si>
  <si>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</si>
  <si>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</si>
  <si>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</si>
  <si>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</si>
  <si>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</si>
  <si>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</si>
  <si>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</si>
  <si>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</si>
  <si>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</si>
  <si>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</si>
  <si>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</si>
  <si>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</si>
  <si>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</si>
  <si>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</si>
  <si>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</si>
  <si>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</si>
  <si>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</si>
  <si>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</si>
  <si>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</si>
  <si>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</si>
  <si>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</si>
  <si>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</si>
  <si>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</si>
  <si>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</si>
  <si>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</si>
  <si>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</si>
  <si>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</si>
  <si>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</si>
  <si>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</si>
  <si>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</si>
  <si>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</si>
  <si>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</si>
  <si>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</si>
  <si>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</si>
  <si>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</si>
  <si>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</si>
  <si>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</si>
  <si>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</si>
  <si>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</si>
  <si>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</si>
  <si>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</si>
  <si>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</si>
  <si>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</si>
  <si>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</si>
  <si>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</si>
  <si>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</si>
  <si>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</si>
  <si>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</si>
  <si>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</si>
  <si>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</si>
  <si>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</si>
  <si>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</si>
  <si>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</si>
  <si>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</si>
  <si>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</si>
  <si>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</si>
  <si>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</si>
  <si>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</si>
  <si>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</si>
  <si>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</si>
  <si>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</si>
  <si>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</si>
  <si>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</si>
  <si>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</si>
  <si>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</si>
  <si>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</si>
  <si>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</si>
  <si>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</si>
  <si>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</si>
  <si>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</si>
  <si>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</si>
  <si>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</si>
  <si>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</si>
  <si>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</si>
  <si>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</si>
  <si>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</si>
  <si>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</si>
  <si>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</si>
  <si>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</si>
  <si>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</si>
  <si>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</si>
  <si>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</si>
  <si>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</si>
  <si>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</si>
  <si>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</si>
  <si>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</si>
  <si>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</si>
  <si>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</si>
  <si>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</si>
  <si>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</si>
  <si>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</si>
  <si>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</si>
  <si>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</si>
  <si>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</si>
  <si>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</si>
  <si>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</si>
  <si>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</si>
  <si>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</si>
  <si>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</si>
  <si>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</si>
  <si>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</si>
  <si>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</si>
  <si>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</si>
  <si>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</si>
  <si>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</si>
  <si>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</si>
  <si>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</si>
  <si>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</si>
  <si>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</si>
  <si>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</si>
  <si>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</si>
  <si>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</si>
  <si>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</si>
  <si>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</si>
  <si>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</si>
  <si>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</si>
  <si>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</si>
  <si>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</si>
  <si>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</si>
  <si>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</si>
  <si>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</si>
  <si>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</si>
  <si>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</si>
  <si>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</si>
  <si>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</si>
  <si>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</si>
  <si>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</si>
  <si>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</si>
  <si>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</si>
  <si>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</si>
  <si>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</si>
  <si>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</si>
  <si>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</si>
  <si>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</si>
  <si>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</si>
  <si>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</si>
  <si>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</si>
  <si>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</si>
  <si>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</si>
  <si>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</si>
  <si>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</si>
  <si>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</si>
  <si>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</si>
  <si>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</si>
  <si>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</si>
  <si>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</si>
  <si>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</si>
  <si>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</si>
  <si>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</si>
  <si>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</si>
  <si>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</si>
  <si>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</si>
  <si>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</si>
  <si>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</si>
  <si>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</si>
  <si>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</si>
  <si>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</si>
  <si>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</si>
  <si>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</si>
  <si>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</si>
  <si>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</si>
  <si>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</si>
  <si>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</si>
  <si>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</si>
  <si>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</si>
  <si>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</si>
  <si>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</si>
  <si>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</si>
  <si>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</si>
  <si>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</si>
  <si>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</si>
  <si>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</si>
  <si>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</si>
  <si>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</si>
  <si>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</si>
  <si>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</si>
  <si>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</si>
  <si>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</si>
  <si>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</si>
  <si>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</si>
  <si>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</si>
  <si>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</si>
  <si>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</si>
  <si>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</si>
  <si>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</si>
  <si>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</si>
  <si>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</si>
  <si>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</si>
  <si>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</si>
  <si>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</si>
  <si>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</si>
  <si>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</si>
  <si>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</si>
  <si>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</si>
  <si>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</si>
  <si>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</si>
  <si>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</si>
  <si>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</si>
  <si>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</si>
  <si>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</si>
  <si>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</si>
  <si>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</si>
  <si>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</si>
  <si>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</si>
  <si>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</si>
  <si>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</si>
  <si>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</si>
  <si>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</si>
  <si>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</si>
  <si>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</si>
  <si>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</si>
  <si>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</si>
  <si>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</si>
  <si>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</si>
  <si>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</si>
  <si>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</si>
  <si>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</si>
  <si>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</si>
  <si>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</si>
  <si>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</si>
  <si>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</si>
  <si>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</si>
  <si>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</si>
  <si>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</si>
  <si>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</si>
  <si>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</si>
  <si>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</si>
  <si>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</si>
  <si>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</si>
  <si>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</si>
  <si>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</si>
  <si>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</si>
  <si>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</si>
  <si>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</si>
  <si>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</si>
  <si>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</si>
  <si>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</si>
  <si>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</si>
  <si>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</si>
  <si>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</si>
  <si>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</si>
  <si>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</si>
  <si>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</si>
  <si>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</si>
  <si>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</si>
  <si>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</si>
  <si>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</si>
  <si>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</si>
  <si>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</si>
  <si>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</si>
  <si>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</si>
  <si>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</si>
  <si>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</si>
  <si>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</si>
  <si>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</si>
  <si>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</si>
  <si>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</si>
  <si>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</si>
  <si>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</si>
  <si>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</si>
  <si>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</si>
  <si>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</si>
  <si>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</si>
  <si>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</si>
  <si>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</si>
  <si>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</si>
  <si>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</si>
  <si>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</si>
  <si>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</si>
  <si>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</si>
  <si>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</si>
  <si>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</si>
  <si>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</si>
  <si>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</si>
  <si>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</si>
  <si>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</si>
  <si>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</si>
  <si>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</si>
  <si>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</si>
  <si>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</si>
  <si>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</si>
  <si>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</si>
  <si>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</si>
  <si>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</si>
  <si>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</si>
  <si>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</si>
  <si>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</si>
  <si>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</si>
  <si>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</si>
  <si>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</si>
  <si>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</si>
  <si>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</si>
  <si>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</si>
  <si>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</si>
  <si>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</si>
  <si>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</si>
  <si>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</si>
  <si>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</si>
  <si>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</si>
  <si>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</si>
  <si>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</si>
  <si>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</si>
  <si>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</si>
  <si>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</si>
  <si>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</si>
  <si>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</si>
  <si>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</si>
  <si>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</si>
  <si>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</si>
  <si>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</si>
  <si>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</si>
  <si>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</si>
  <si>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</si>
  <si>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</si>
  <si>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</si>
  <si>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</si>
  <si>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</si>
  <si>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</si>
  <si>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</si>
  <si>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</si>
  <si>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</si>
  <si>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</si>
  <si>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</si>
  <si>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</si>
  <si>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</si>
  <si>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</si>
  <si>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</si>
  <si>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</si>
  <si>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</si>
  <si>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</si>
  <si>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</si>
  <si>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</si>
  <si>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</si>
  <si>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</si>
  <si>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</si>
  <si>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</si>
  <si>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</si>
  <si>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</si>
  <si>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</si>
  <si>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</si>
  <si>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</si>
  <si>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</si>
  <si>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</si>
  <si>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</si>
  <si>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</si>
  <si>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</si>
  <si>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</si>
  <si>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</si>
  <si>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</si>
  <si>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</si>
  <si>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</si>
  <si>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</si>
  <si>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</si>
  <si>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</si>
  <si>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</si>
  <si>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</si>
  <si>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</si>
  <si>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</si>
  <si>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</si>
  <si>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</si>
  <si>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</si>
  <si>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</si>
  <si>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</si>
  <si>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</si>
  <si>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</si>
  <si>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</si>
  <si>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</si>
  <si>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</si>
  <si>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</si>
  <si>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</si>
  <si>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</si>
  <si>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</si>
  <si>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</si>
  <si>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</si>
  <si>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</si>
  <si>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</si>
  <si>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</si>
  <si>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</si>
  <si>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</si>
  <si>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</si>
  <si>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</si>
  <si>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</si>
  <si>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</si>
  <si>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</si>
  <si>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</si>
  <si>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</si>
  <si>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</si>
  <si>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</si>
  <si>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</si>
  <si>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</si>
  <si>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</si>
  <si>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</si>
  <si>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</si>
  <si>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</si>
  <si>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</si>
  <si>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</si>
  <si>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</si>
  <si>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</si>
  <si>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</si>
  <si>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</si>
  <si>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</si>
  <si>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</si>
  <si>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</si>
  <si>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</si>
  <si>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</si>
  <si>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</si>
  <si>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</si>
  <si>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</si>
  <si>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</si>
  <si>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</si>
  <si>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</si>
  <si>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</si>
  <si>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</si>
  <si>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</si>
  <si>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</si>
  <si>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</si>
  <si>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</si>
  <si>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</si>
  <si>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</si>
  <si>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</si>
  <si>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</si>
  <si>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</si>
  <si>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</si>
  <si>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</si>
  <si>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</si>
  <si>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</si>
  <si>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</si>
  <si>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</si>
  <si>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</si>
  <si>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</si>
  <si>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</si>
  <si>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</si>
  <si>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</si>
  <si>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</si>
  <si>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</si>
  <si>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</si>
  <si>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</si>
  <si>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</si>
  <si>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</si>
  <si>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</si>
  <si>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</si>
  <si>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</si>
  <si>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</si>
  <si>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</si>
  <si>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</si>
  <si>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</si>
  <si>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</si>
  <si>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</si>
  <si>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</si>
  <si>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</si>
  <si>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</si>
  <si>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</si>
  <si>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</si>
  <si>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</si>
  <si>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</si>
  <si>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</si>
  <si>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</si>
  <si>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</si>
  <si>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</si>
  <si>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</si>
  <si>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</si>
  <si>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</si>
  <si>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</si>
  <si>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</si>
  <si>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</si>
  <si>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</si>
  <si>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</si>
  <si>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</si>
  <si>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</si>
  <si>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</si>
  <si>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</si>
  <si>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</si>
  <si>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</si>
  <si>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</si>
  <si>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</si>
  <si>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</si>
  <si>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</si>
  <si>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</si>
  <si>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</si>
  <si>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</si>
  <si>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</si>
  <si>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</si>
  <si>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</si>
  <si>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</si>
  <si>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</si>
  <si>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</si>
  <si>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</si>
  <si>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</si>
  <si>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</si>
  <si>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</si>
  <si>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</si>
  <si>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</si>
  <si>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</si>
  <si>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</si>
  <si>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</si>
  <si>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</si>
  <si>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</si>
  <si>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</si>
  <si>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</si>
  <si>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</si>
  <si>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</si>
  <si>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</si>
  <si>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</si>
  <si>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</si>
  <si>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</si>
  <si>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</si>
  <si>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</si>
  <si>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</si>
  <si>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</si>
  <si>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</si>
  <si>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</si>
  <si>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</si>
  <si>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</si>
  <si>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</si>
  <si>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</si>
  <si>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</si>
  <si>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</si>
  <si>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</si>
  <si>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</si>
  <si>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</si>
  <si>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</si>
  <si>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</si>
  <si>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</si>
  <si>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</si>
  <si>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</si>
  <si>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</si>
  <si>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</si>
  <si>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</si>
  <si>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</si>
  <si>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</si>
  <si>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</si>
  <si>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</si>
  <si>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</si>
  <si>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</si>
  <si>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</si>
  <si>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</si>
  <si>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</si>
  <si>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</si>
  <si>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</si>
  <si>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</si>
  <si>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</si>
  <si>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</si>
  <si>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</si>
  <si>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</si>
  <si>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</si>
  <si>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</si>
  <si>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</si>
  <si>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</si>
  <si>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</si>
  <si>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</si>
  <si>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</si>
  <si>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</si>
  <si>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</si>
  <si>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</si>
  <si>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</si>
  <si>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</si>
  <si>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</si>
  <si>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</si>
  <si>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</si>
  <si>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</si>
  <si>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</si>
  <si>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</si>
  <si>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</si>
  <si>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</si>
  <si>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</si>
  <si>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</si>
  <si>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</si>
  <si>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</si>
  <si>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</si>
  <si>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</si>
  <si>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</si>
  <si>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</si>
  <si>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</si>
  <si>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</si>
  <si>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</si>
  <si>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</si>
  <si>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</si>
  <si>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</si>
  <si>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</si>
  <si>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</si>
  <si>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</si>
  <si>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</si>
  <si>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</si>
  <si>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</si>
  <si>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</si>
  <si>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</si>
  <si>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</si>
  <si>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</si>
  <si>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</si>
  <si>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</si>
  <si>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</si>
  <si>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</si>
  <si>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</si>
  <si>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</si>
  <si>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</si>
  <si>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</si>
  <si>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</si>
  <si>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</si>
  <si>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</si>
  <si>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</si>
  <si>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</si>
  <si>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</si>
  <si>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</si>
  <si>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</si>
  <si>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</si>
  <si>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</si>
  <si>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</si>
  <si>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</si>
  <si>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</si>
  <si>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</si>
  <si>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</si>
  <si>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</si>
  <si>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</si>
  <si>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</si>
  <si>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</si>
  <si>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</si>
  <si>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</si>
  <si>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</si>
  <si>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</si>
  <si>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</si>
  <si>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</si>
  <si>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</si>
  <si>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</si>
  <si>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</si>
  <si>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</si>
  <si>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</si>
  <si>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</si>
  <si>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</si>
  <si>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</si>
  <si>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</si>
  <si>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</si>
  <si>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</si>
  <si>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</si>
  <si>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</si>
  <si>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</si>
  <si>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</si>
  <si>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</si>
  <si>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</si>
  <si>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</si>
  <si>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</si>
  <si>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</si>
  <si>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</si>
  <si>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</si>
  <si>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</si>
  <si>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</si>
  <si>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</si>
  <si>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</si>
  <si>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</si>
  <si>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</si>
  <si>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</si>
  <si>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</si>
  <si>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</si>
  <si>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</si>
  <si>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</si>
  <si>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</si>
  <si>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</si>
  <si>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</si>
  <si>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</si>
  <si>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</si>
  <si>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</si>
  <si>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</si>
  <si>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</si>
  <si>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</si>
  <si>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</si>
  <si>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</si>
  <si>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</si>
  <si>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</si>
  <si>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</si>
  <si>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</si>
  <si>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</si>
  <si>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</si>
  <si>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</si>
  <si>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</si>
  <si>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</si>
  <si>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</si>
  <si>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</si>
  <si>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</si>
  <si>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</si>
  <si>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</si>
  <si>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</si>
  <si>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</si>
  <si>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</si>
  <si>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</si>
  <si>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</si>
  <si>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</si>
  <si>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</si>
  <si>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</si>
  <si>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</si>
  <si>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</si>
  <si>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</si>
  <si>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</si>
  <si>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</si>
  <si>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</si>
  <si>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</si>
  <si>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</si>
  <si>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</si>
  <si>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</si>
  <si>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</si>
  <si>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</si>
  <si>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</si>
  <si>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</si>
  <si>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</si>
  <si>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</si>
  <si>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</si>
  <si>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</si>
  <si>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</si>
  <si>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</si>
  <si>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</si>
  <si>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</si>
  <si>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</si>
  <si>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</si>
  <si>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</si>
  <si>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</si>
  <si>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</si>
  <si>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</si>
  <si>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</si>
  <si>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</si>
  <si>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</si>
  <si>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</si>
  <si>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</si>
  <si>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</si>
  <si>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</si>
  <si>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</si>
  <si>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</si>
  <si>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</si>
  <si>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</si>
  <si>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</si>
  <si>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</si>
  <si>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</si>
  <si>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</si>
  <si>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</si>
  <si>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</si>
  <si>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</si>
  <si>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</si>
  <si>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</si>
  <si>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</si>
  <si>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</si>
  <si>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</si>
  <si>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</si>
  <si>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</si>
  <si>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</si>
  <si>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</si>
  <si>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</si>
  <si>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</si>
  <si>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</si>
  <si>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</si>
  <si>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</si>
  <si>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</si>
  <si>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</si>
  <si>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</si>
  <si>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</si>
  <si>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</si>
  <si>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</si>
  <si>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</si>
  <si>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</si>
  <si>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</si>
  <si>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</si>
  <si>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</si>
  <si>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</si>
  <si>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</si>
  <si>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</si>
  <si>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</si>
  <si>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</si>
  <si>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</si>
  <si>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</si>
  <si>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</si>
  <si>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</si>
  <si>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</si>
  <si>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</si>
  <si>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</si>
  <si>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</si>
  <si>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</si>
  <si>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</si>
  <si>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</si>
  <si>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</si>
  <si>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</si>
  <si>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</si>
  <si>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</si>
  <si>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</si>
  <si>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</si>
  <si>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</si>
  <si>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</si>
  <si>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</si>
  <si>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</si>
  <si>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</si>
  <si>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</si>
  <si>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</si>
  <si>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</si>
  <si>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</si>
  <si>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</si>
  <si>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</si>
  <si>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</si>
  <si>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</si>
  <si>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</si>
  <si>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</si>
  <si>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</si>
  <si>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</si>
  <si>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</si>
  <si>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</si>
  <si>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</si>
  <si>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</si>
  <si>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</si>
  <si>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</si>
  <si>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</si>
  <si>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</si>
  <si>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</si>
  <si>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</si>
  <si>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</si>
  <si>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</si>
  <si>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</si>
  <si>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</si>
  <si>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</si>
  <si>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</si>
  <si>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</si>
  <si>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</si>
  <si>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</si>
  <si>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</si>
  <si>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</si>
  <si>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</si>
  <si>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</si>
  <si>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</si>
  <si>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</si>
  <si>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</si>
  <si>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</si>
  <si>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</si>
  <si>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</si>
  <si>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</si>
  <si>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</si>
  <si>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</si>
  <si>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</si>
  <si>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</si>
  <si>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</si>
  <si>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</si>
  <si>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</si>
  <si>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</si>
  <si>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</si>
  <si>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</si>
  <si>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</si>
  <si>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</si>
  <si>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</si>
  <si>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</si>
  <si>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</si>
  <si>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</si>
  <si>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</si>
  <si>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</si>
  <si>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</si>
  <si>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</si>
  <si>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</si>
  <si>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</si>
  <si>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</si>
  <si>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</si>
  <si>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</si>
  <si>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</si>
  <si>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</si>
  <si>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</si>
  <si>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</si>
  <si>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</si>
  <si>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</si>
  <si>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</si>
  <si>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</si>
  <si>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</si>
  <si>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</si>
  <si>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</si>
  <si>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</si>
  <si>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</si>
  <si>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</si>
  <si>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</si>
  <si>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</si>
  <si>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</si>
  <si>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</si>
  <si>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</si>
  <si>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</si>
  <si>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</si>
  <si>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</si>
  <si>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</si>
  <si>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</si>
  <si>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</si>
  <si>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</si>
  <si>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</si>
  <si>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</si>
  <si>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</si>
  <si>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</si>
  <si>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</si>
  <si>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</si>
  <si>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</si>
  <si>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</si>
  <si>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</si>
  <si>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</si>
  <si>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</si>
  <si>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</si>
  <si>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</si>
  <si>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</si>
  <si>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</si>
  <si>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</si>
  <si>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</si>
  <si>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</si>
  <si>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</si>
  <si>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</si>
  <si>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</si>
  <si>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</si>
  <si>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</si>
  <si>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</si>
  <si>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</si>
  <si>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</si>
  <si>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</si>
  <si>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</si>
  <si>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</si>
  <si>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</si>
  <si>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</si>
  <si>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</si>
  <si>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</si>
  <si>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</si>
  <si>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</si>
  <si>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</si>
  <si>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</si>
  <si>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</si>
  <si>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</si>
  <si>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</si>
  <si>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</si>
  <si>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</si>
  <si>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</si>
  <si>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</si>
  <si>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</si>
  <si>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</si>
  <si>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</si>
  <si>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</si>
  <si>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</si>
  <si>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</si>
  <si>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</si>
  <si>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</si>
  <si>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</si>
  <si>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</si>
  <si>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</si>
  <si>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</si>
  <si>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</si>
  <si>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</si>
  <si>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</si>
  <si>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</si>
  <si>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</si>
  <si>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</si>
  <si>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</si>
  <si>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</si>
  <si>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</si>
  <si>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</si>
  <si>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</si>
  <si>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</si>
  <si>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</si>
  <si>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</si>
  <si>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</si>
  <si>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</si>
  <si>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</si>
  <si>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</si>
  <si>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</si>
  <si>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</si>
  <si>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</si>
  <si>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</si>
  <si>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</si>
  <si>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</si>
  <si>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</si>
  <si>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</si>
  <si>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</si>
  <si>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</si>
  <si>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</si>
  <si>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</si>
  <si>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</si>
  <si>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</si>
  <si>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</si>
  <si>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</si>
  <si>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</si>
  <si>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</si>
  <si>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</si>
  <si>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</si>
  <si>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</si>
  <si>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</si>
  <si>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</si>
  <si>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</si>
  <si>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</si>
  <si>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</si>
  <si>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</si>
  <si>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</si>
  <si>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</si>
  <si>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</si>
  <si>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</si>
  <si>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</si>
  <si>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</si>
  <si>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</si>
  <si>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</si>
  <si>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</si>
  <si>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</si>
  <si>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</si>
  <si>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</si>
  <si>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</si>
  <si>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</si>
  <si>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</si>
  <si>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</si>
  <si>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</si>
  <si>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</si>
  <si>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</si>
  <si>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</si>
  <si>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</si>
  <si>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</si>
  <si>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</si>
  <si>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</si>
  <si>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</si>
  <si>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</si>
  <si>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</si>
  <si>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</si>
  <si>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</si>
  <si>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</si>
  <si>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</si>
  <si>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</si>
  <si>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</si>
  <si>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</si>
  <si>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</si>
  <si>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</si>
  <si>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</si>
  <si>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</si>
  <si>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</si>
  <si>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</si>
  <si>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</si>
  <si>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</si>
  <si>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</si>
  <si>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</si>
  <si>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</si>
  <si>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</si>
  <si>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</si>
  <si>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</si>
  <si>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</si>
  <si>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</si>
  <si>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</si>
  <si>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</si>
  <si>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</si>
  <si>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</si>
  <si>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</si>
  <si>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</si>
  <si>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</si>
  <si>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</si>
  <si>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</si>
  <si>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</si>
  <si>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</si>
  <si>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</si>
  <si>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</si>
  <si>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</si>
  <si>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</si>
  <si>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</si>
  <si>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</si>
  <si>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</si>
  <si>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</si>
  <si>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</si>
  <si>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</si>
  <si>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</si>
  <si>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</si>
  <si>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</si>
  <si>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</si>
  <si>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</si>
  <si>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</si>
  <si>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</si>
  <si>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</si>
  <si>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</si>
  <si>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</si>
  <si>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</si>
  <si>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</si>
  <si>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</si>
  <si>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</si>
  <si>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</si>
  <si>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</si>
  <si>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</si>
  <si>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</si>
  <si>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</si>
  <si>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</si>
  <si>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</si>
  <si>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</si>
  <si>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</si>
  <si>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</si>
  <si>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</si>
  <si>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</si>
  <si>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</si>
  <si>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</si>
  <si>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</si>
  <si>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</si>
  <si>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</si>
  <si>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</si>
  <si>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</si>
  <si>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</si>
  <si>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</si>
  <si>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</si>
  <si>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</si>
  <si>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</si>
  <si>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</si>
  <si>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</si>
  <si>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</si>
  <si>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</si>
  <si>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</si>
  <si>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</si>
  <si>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</si>
  <si>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</si>
  <si>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</si>
  <si>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</si>
  <si>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</si>
  <si>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</si>
  <si>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</si>
  <si>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</si>
  <si>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</si>
  <si>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</si>
  <si>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</si>
  <si>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</si>
  <si>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</si>
  <si>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</si>
  <si>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</si>
  <si>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</si>
  <si>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</si>
  <si>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</si>
  <si>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</si>
  <si>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</si>
  <si>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</si>
  <si>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</si>
  <si>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</si>
  <si>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</si>
  <si>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</si>
  <si>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</si>
  <si>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</si>
  <si>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</si>
  <si>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</si>
  <si>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</si>
  <si>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</si>
  <si>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</si>
  <si>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</si>
  <si>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</si>
  <si>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</si>
  <si>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</si>
  <si>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</si>
  <si>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</si>
  <si>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</si>
  <si>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</si>
  <si>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</si>
  <si>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</si>
  <si>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</si>
  <si>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</si>
  <si>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</si>
  <si>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</si>
  <si>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</si>
  <si>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</si>
  <si>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</si>
  <si>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</si>
  <si>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</si>
  <si>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</si>
  <si>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</si>
  <si>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</si>
  <si>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</si>
  <si>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</si>
  <si>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</si>
  <si>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</si>
  <si>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</si>
  <si>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</si>
  <si>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</si>
  <si>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</si>
  <si>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</si>
  <si>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</si>
  <si>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</si>
  <si>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</si>
  <si>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</si>
  <si>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</si>
  <si>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</si>
  <si>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</si>
  <si>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</si>
  <si>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</si>
  <si>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</si>
  <si>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</si>
  <si>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</si>
  <si>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</si>
  <si>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</si>
  <si>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</si>
  <si>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</si>
  <si>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</si>
  <si>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</si>
  <si>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</si>
  <si>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</si>
  <si>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</si>
  <si>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</si>
  <si>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</si>
  <si>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</si>
  <si>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</si>
  <si>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</si>
  <si>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</si>
  <si>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</si>
  <si>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</si>
  <si>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</si>
  <si>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</si>
  <si>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</si>
  <si>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</si>
  <si>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</si>
  <si>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</si>
  <si>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</si>
  <si>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</si>
  <si>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</si>
  <si>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</si>
  <si>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</si>
  <si>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</si>
  <si>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</si>
  <si>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</si>
  <si>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</si>
  <si>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</si>
  <si>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</si>
  <si>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</si>
  <si>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</si>
  <si>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</si>
  <si>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</si>
  <si>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</si>
  <si>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</si>
  <si>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</si>
  <si>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</si>
  <si>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</si>
  <si>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</si>
  <si>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</si>
  <si>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</si>
  <si>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</si>
  <si>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</si>
  <si>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</si>
  <si>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</si>
  <si>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</si>
  <si>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</si>
  <si>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</si>
  <si>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</si>
  <si>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</si>
  <si>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</si>
  <si>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</si>
  <si>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</si>
  <si>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</si>
  <si>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</si>
  <si>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</si>
  <si>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</si>
  <si>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</si>
  <si>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</si>
  <si>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</si>
  <si>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</si>
  <si>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</si>
  <si>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</si>
  <si>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</si>
  <si>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</si>
  <si>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</si>
  <si>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</si>
  <si>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</si>
  <si>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</si>
  <si>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</si>
  <si>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</si>
  <si>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</si>
  <si>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</si>
  <si>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</si>
  <si>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</si>
  <si>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</si>
  <si>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</si>
  <si>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</si>
  <si>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</si>
  <si>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</si>
  <si>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</si>
  <si>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</si>
  <si>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</si>
  <si>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</si>
  <si>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</si>
  <si>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</si>
  <si>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</si>
  <si>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</si>
  <si>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</si>
  <si>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</si>
  <si>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</si>
  <si>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</si>
  <si>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</si>
  <si>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</si>
  <si>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</si>
  <si>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</si>
  <si>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</si>
  <si>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</si>
  <si>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</si>
  <si>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</si>
  <si>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</si>
  <si>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</si>
  <si>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</si>
  <si>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</si>
  <si>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</si>
  <si>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</si>
  <si>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</si>
  <si>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</si>
  <si>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</si>
  <si>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</si>
  <si>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</si>
  <si>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</si>
  <si>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</si>
  <si>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</si>
  <si>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</si>
  <si>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</si>
  <si>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</si>
  <si>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</si>
  <si>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</si>
  <si>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</si>
  <si>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</si>
  <si>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</si>
  <si>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</si>
  <si>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</si>
  <si>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</si>
  <si>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</si>
  <si>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</si>
  <si>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</si>
  <si>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</si>
  <si>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</si>
  <si>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</si>
  <si>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</si>
  <si>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</si>
  <si>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</si>
  <si>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</si>
  <si>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</si>
  <si>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</si>
  <si>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</si>
  <si>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</si>
  <si>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</si>
  <si>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</si>
  <si>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</si>
  <si>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</si>
  <si>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</si>
  <si>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</si>
  <si>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</si>
  <si>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</si>
  <si>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</si>
  <si>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</si>
  <si>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</si>
  <si>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</si>
  <si>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</si>
  <si>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</si>
  <si>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</si>
  <si>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</si>
  <si>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</si>
  <si>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</si>
  <si>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</si>
  <si>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</si>
  <si>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</si>
  <si>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</si>
  <si>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</si>
  <si>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</si>
  <si>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</si>
  <si>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</si>
  <si>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</si>
  <si>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</si>
  <si>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</si>
  <si>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</si>
  <si>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</si>
  <si>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</si>
  <si>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</si>
  <si>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</si>
  <si>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</si>
  <si>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</si>
  <si>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</si>
  <si>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</si>
  <si>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</si>
  <si>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</si>
  <si>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</si>
  <si>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</si>
  <si>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</si>
  <si>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</si>
  <si>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</si>
  <si>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</si>
  <si>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</si>
  <si>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</si>
  <si>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</si>
  <si>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</si>
  <si>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</si>
  <si>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</si>
  <si>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</si>
  <si>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</si>
  <si>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</si>
  <si>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</si>
  <si>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</si>
  <si>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</si>
  <si>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</si>
  <si>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</si>
  <si>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</si>
  <si>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</si>
  <si>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</si>
  <si>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</si>
  <si>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</si>
  <si>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</si>
  <si>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</si>
  <si>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</si>
  <si>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</si>
  <si>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</si>
  <si>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</si>
  <si>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</si>
  <si>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</si>
  <si>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</si>
  <si>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</si>
  <si>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</si>
  <si>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</si>
  <si>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</si>
  <si>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</si>
  <si>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</si>
  <si>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</si>
  <si>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</si>
  <si>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</si>
  <si>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</si>
  <si>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</si>
  <si>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</si>
  <si>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</si>
  <si>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</si>
  <si>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</si>
  <si>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</si>
  <si>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</si>
  <si>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</si>
  <si>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</si>
  <si>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</si>
  <si>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</si>
  <si>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</si>
  <si>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</si>
  <si>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</si>
  <si>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</si>
  <si>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</si>
  <si>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</si>
  <si>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</si>
  <si>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</si>
  <si>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</si>
  <si>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</si>
  <si>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</si>
  <si>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</si>
  <si>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</si>
  <si>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</si>
  <si>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</si>
  <si>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</si>
  <si>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</si>
  <si>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</si>
  <si>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</si>
  <si>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</si>
  <si>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</si>
  <si>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</si>
  <si>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</si>
  <si>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</si>
  <si>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</si>
  <si>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</si>
  <si>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</si>
  <si>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</si>
  <si>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</si>
  <si>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</si>
  <si>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</si>
  <si>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</si>
  <si>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</si>
  <si>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</si>
  <si>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</si>
  <si>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</si>
  <si>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</si>
  <si>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</si>
  <si>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</si>
  <si>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</si>
  <si>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</si>
  <si>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</si>
  <si>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</si>
  <si>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</si>
  <si>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</si>
  <si>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</si>
  <si>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</si>
  <si>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</si>
  <si>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</si>
  <si>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</si>
  <si>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</si>
  <si>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</si>
  <si>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</si>
  <si>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</si>
  <si>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</si>
  <si>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</si>
  <si>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</si>
  <si>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</si>
  <si>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</si>
  <si>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</si>
  <si>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 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</si>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</sst>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 applyFill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24759405074365"/>
          <c:y val="4.6025104602510462E-2"/>
          <c:w val="0.7141782589676291"/>
          <c:h val="0.730770928738510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7-45E2-8AA8-61C1A1E069C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7-45E2-8AA8-61C1A1E069C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7-45E2-8AA8-61C1A1E069C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7-45E2-8AA8-61C1A1E06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5434383"/>
        <c:axId val="1652853071"/>
      </c:barChart>
      <c:catAx>
        <c:axId val="165543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53071"/>
        <c:crosses val="autoZero"/>
        <c:auto val="1"/>
        <c:lblAlgn val="ctr"/>
        <c:lblOffset val="100"/>
        <c:noMultiLvlLbl val="0"/>
      </c:catAx>
      <c:valAx>
        <c:axId val="16528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3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[StarterBook.xlsx]Sub_Category!PivotTable3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8-42D8-8896-79FA2517C221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28-42D8-8896-79FA2517C221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28-42D8-8896-79FA2517C221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28-42D8-8896-79FA2517C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8076415"/>
        <c:axId val="1583484975"/>
      </c:barChart>
      <c:catAx>
        <c:axId val="192807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484975"/>
        <c:crosses val="autoZero"/>
        <c:auto val="1"/>
        <c:lblAlgn val="ctr"/>
        <c:lblOffset val="100"/>
        <c:noMultiLvlLbl val="0"/>
      </c:catAx>
      <c:valAx>
        <c:axId val="158348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07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[StarterBook.xlsx]DateCreated_State!PivotTable4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8-409D-8CFD-95667ACEC86F}"/>
            </c:ext>
          </c:extLst>
        </c:ser>
        <c:ser>
          <c:idx val="1"/>
          <c:order val="1"/>
          <c:tx>
            <c:strRef>
              <c:f>DateCreated_State!$C$4:$C$5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8-409D-8CFD-95667ACEC86F}"/>
            </c:ext>
          </c:extLst>
        </c:ser>
        <c:ser>
          <c:idx val="2"/>
          <c:order val="2"/>
          <c:tx>
            <c:strRef>
              <c:f>DateCreated_State!$D$4:$D$5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DateCreated_State!$D$6:$D$18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8-409D-8CFD-95667ACE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699631"/>
        <c:axId val="1652870543"/>
      </c:lineChart>
      <c:catAx>
        <c:axId val="19276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70543"/>
        <c:crosses val="autoZero"/>
        <c:auto val="1"/>
        <c:lblAlgn val="ctr"/>
        <c:lblOffset val="100"/>
        <c:noMultiLvlLbl val="0"/>
      </c:catAx>
      <c:valAx>
        <c:axId val="165287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6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734033245845"/>
          <c:y val="0.39496427529892097"/>
          <c:w val="0.19005599300087489"/>
          <c:h val="0.4266429717118693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7-4BE1-AC32-F51F4A2361D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7-4BE1-AC32-F51F4A2361D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7-4BE1-AC32-F51F4A236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396703"/>
        <c:axId val="1583486639"/>
      </c:lineChart>
      <c:catAx>
        <c:axId val="197939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486639"/>
        <c:crosses val="autoZero"/>
        <c:auto val="1"/>
        <c:lblAlgn val="ctr"/>
        <c:lblOffset val="100"/>
        <c:noMultiLvlLbl val="0"/>
      </c:catAx>
      <c:valAx>
        <c:axId val="158348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39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2</xdr:row>
      <xdr:rowOff>133350</xdr:rowOff>
    </xdr:from>
    <xdr:to>
      <xdr:col>14</xdr:col>
      <xdr:colOff>273050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52F41-92DE-463A-8B7A-B0828754E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69850</xdr:rowOff>
    </xdr:from>
    <xdr:to>
      <xdr:col>18</xdr:col>
      <xdr:colOff>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E26E3-9913-414A-A807-071FF0770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44450</xdr:rowOff>
    </xdr:from>
    <xdr:to>
      <xdr:col>15</xdr:col>
      <xdr:colOff>393700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8DBF-758E-4388-965A-9FF8883E1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13</xdr:row>
      <xdr:rowOff>114300</xdr:rowOff>
    </xdr:from>
    <xdr:to>
      <xdr:col>8</xdr:col>
      <xdr:colOff>31750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39A73-2EBC-4F8C-8E76-EEDF1F382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rika Manduri" refreshedDate="43894.55328472222" createdVersion="6" refreshedVersion="6" minRefreshableVersion="3" recordCount="4114" xr:uid="{21657B7A-CB7E-46A6-A769-9D4092F582C5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rika Manduri" refreshedDate="43894.567680555556" createdVersion="6" refreshedVersion="6" minRefreshableVersion="3" recordCount="4114" xr:uid="{4C04FB44-D3BF-4D60-988B-E545AC12353B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D0D00-C0A2-49FC-B677-BFF0CF89FC9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D7AC6-AD85-41DC-9F60-FCC8CE1B8B75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AAD75-73F7-4536-88F3-FC9200A6CB93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Normal="100" workbookViewId="0">
      <pane ySplit="1" topLeftCell="A2" activePane="bottomLeft" state="frozen"/>
      <selection pane="bottomLeft" activeCell="P6" sqref="P6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453125" style="7" customWidth="1"/>
    <col min="16" max="16" width="20.453125" style="15" bestFit="1" customWidth="1"/>
    <col min="17" max="17" width="12.81640625" bestFit="1" customWidth="1"/>
    <col min="18" max="18" width="15.6328125" bestFit="1" customWidth="1"/>
    <col min="19" max="19" width="26.54296875" bestFit="1" customWidth="1"/>
    <col min="20" max="20" width="25.08984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4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(E2)/D2</f>
        <v>1.3685882352941177</v>
      </c>
      <c r="P2" s="15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(E3)/D3</f>
        <v>1.4260827250608272</v>
      </c>
      <c r="P3" s="15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5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5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5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5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5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5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5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5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5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5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5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5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5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5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5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5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5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5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5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5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5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5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5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5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5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5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5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5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5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5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5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5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5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5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5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5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5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5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5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5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5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5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5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5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5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5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5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5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5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5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5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5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5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5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5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5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(E67)/D67</f>
        <v>1.0752857142857142</v>
      </c>
      <c r="P67" s="15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5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5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5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5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5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5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5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5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5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5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5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5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5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5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5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5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5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5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5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5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5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5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5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5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5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5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5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5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5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5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5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5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5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5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5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5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5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5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5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5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5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5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5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5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5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5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5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5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5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5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5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5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5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5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5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5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5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(E131)/D131</f>
        <v>0</v>
      </c>
      <c r="P131" s="15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5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5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5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5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5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5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5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5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5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5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5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5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5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5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5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5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5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5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5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5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5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5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5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5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5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5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5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5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5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5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5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5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5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5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5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5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5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5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5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5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5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5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5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5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5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5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5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5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5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5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5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5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5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5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5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5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5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5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5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5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5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(E195)/D195</f>
        <v>0</v>
      </c>
      <c r="P195" s="15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5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5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5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5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5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5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5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5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5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5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5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5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5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5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5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5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5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5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5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5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5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5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5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5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5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5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5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5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5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5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5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5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5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5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5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5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5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5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5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5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5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5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5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5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5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5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5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5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5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5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5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5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5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5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5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5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5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5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5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5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5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(E259)/D259</f>
        <v>1.0672648571428571</v>
      </c>
      <c r="P259" s="15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5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5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5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5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5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5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5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5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5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5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5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5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5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5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5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5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5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5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5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5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5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5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5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5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5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5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5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5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5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5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5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5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5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5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5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5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5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5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5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5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5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5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5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5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5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5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5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5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5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5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5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5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5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5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5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5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5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5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5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5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5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5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5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(E323)/D323</f>
        <v>1.0266285714285714</v>
      </c>
      <c r="P323" s="15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5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5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5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5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5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5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5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5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5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5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5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5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5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5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5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5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5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5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5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5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5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5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5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5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5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5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5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5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5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5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5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5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5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5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5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5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5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5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5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5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5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5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5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5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5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5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5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5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5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5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5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5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5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5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5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5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5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5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5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5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5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5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5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(E387)/D387</f>
        <v>1.05982</v>
      </c>
      <c r="P387" s="15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5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5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5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5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5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5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5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5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5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5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5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5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5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5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5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5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5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5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5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5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5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5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5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5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5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5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5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5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5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5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5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5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5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5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5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5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5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5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5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5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5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5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5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5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5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5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5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5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5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5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5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5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5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5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5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5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5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5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5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5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5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5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(E451)/D451</f>
        <v>2.2499999999999999E-2</v>
      </c>
      <c r="P451" s="15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5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5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5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5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5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5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5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5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5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5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5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5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5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5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5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5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5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5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5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5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5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5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5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5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5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5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5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5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5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5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5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5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5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5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5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5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5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5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5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5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5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5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5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5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5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5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5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5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5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5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5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5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5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5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5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5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5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5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5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5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5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(E515)/D515</f>
        <v>0.13924</v>
      </c>
      <c r="P515" s="15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5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5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5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5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5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5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5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5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5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5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5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5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5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5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5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5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5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5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5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5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5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5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5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5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5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5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5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5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5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5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5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5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5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5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5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5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5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5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5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5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5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5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5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5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5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5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5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5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5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5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5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5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5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5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5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5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5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5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5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5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(E579)/D579</f>
        <v>2E-3</v>
      </c>
      <c r="P579" s="15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5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5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5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5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5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5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5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5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5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5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5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5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5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5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5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5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5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5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5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5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5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5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5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5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5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5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5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5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5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5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5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5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5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5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5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5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5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5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5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5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5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5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5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5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5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5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5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5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5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5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5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5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5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5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5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5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5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5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5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5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5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(E643)/D643</f>
        <v>1.1916249999999999</v>
      </c>
      <c r="P643" s="15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5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5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5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5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5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5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5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5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5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5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5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5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5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5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5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5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5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5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5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5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5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5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5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5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5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5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5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5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5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5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5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5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5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5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5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5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5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5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5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5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5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5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5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5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5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5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5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5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5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5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5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5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5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5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5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5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5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5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5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5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5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5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(E707)/D707</f>
        <v>9.7699999999999992E-3</v>
      </c>
      <c r="P707" s="15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5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5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5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5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5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5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5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5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5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5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5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5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5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5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5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5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5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5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5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5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5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5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5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5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5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5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5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5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5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5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5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5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5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5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5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5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5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5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5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5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5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5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5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5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5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5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5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5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5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5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5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5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5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5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5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5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5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5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5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5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(E771)/D771</f>
        <v>0.41399999999999998</v>
      </c>
      <c r="P771" s="15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5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5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5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5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5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5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5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5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5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5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5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5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5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5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5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5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5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5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5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5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5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5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5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5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5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5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5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5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5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5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5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5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5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5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5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5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5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5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5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5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5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5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5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5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5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5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5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5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5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5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5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5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5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5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5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5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5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5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5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5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5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5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(E835)/D835</f>
        <v>1.0166666666666666</v>
      </c>
      <c r="P835" s="15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5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5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5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5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5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5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5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5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5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5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5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5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5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5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5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5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5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5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5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5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5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5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5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5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5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5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5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5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5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5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5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5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5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5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5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5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5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5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5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5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5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5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5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5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5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5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5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5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5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5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5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5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5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5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5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5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5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5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5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(E899)/D899</f>
        <v>0</v>
      </c>
      <c r="P899" s="15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5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5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5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5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5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5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5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5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5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5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5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5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5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5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5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5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5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5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5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5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5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5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5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5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5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5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5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5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5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5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5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5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5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5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5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5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5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5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5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5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5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5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5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5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5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5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5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5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5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5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5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5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5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5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5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5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5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5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5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(E963)/D963</f>
        <v>0.42188421052631581</v>
      </c>
      <c r="P963" s="15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5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5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5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5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5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5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5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5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5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5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5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5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5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5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5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5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5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5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5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5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5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5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5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5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5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5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5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5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5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5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5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5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5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5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5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5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5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5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5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5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5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5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5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5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5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5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5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5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5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5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5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5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5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5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5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5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5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5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5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5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5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5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5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(E1027)/D1027</f>
        <v>1.099283142857143</v>
      </c>
      <c r="P1027" s="15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5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5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5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5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5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5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5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5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5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5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5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5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5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5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5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5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5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5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5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5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5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5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5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5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5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5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5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5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5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5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5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5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5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5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5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5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5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5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5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5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5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5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5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5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5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5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5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5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5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5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5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5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5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5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5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5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5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5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5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5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(E1091)/D1091</f>
        <v>7.8266666666666665E-2</v>
      </c>
      <c r="P1091" s="15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5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5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5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5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5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5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5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5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5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5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5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5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5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5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5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5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5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5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5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5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5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5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5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5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5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5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5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5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5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5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5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5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5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5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5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5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5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5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5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5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5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5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5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5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5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5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5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5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5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5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5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5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5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5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5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5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5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5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5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(E1155)/D1155</f>
        <v>6.2500000000000003E-3</v>
      </c>
      <c r="P1155" s="15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5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5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5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5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5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5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5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5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5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5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5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5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5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5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5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5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5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5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5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5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5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5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5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5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5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5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5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5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5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5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5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5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5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5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5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5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5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5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5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5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5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5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5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5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5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5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5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5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5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5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5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5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5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5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5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5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5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5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5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5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5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5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(E1219)/D1219</f>
        <v>1.026</v>
      </c>
      <c r="P1219" s="15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5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5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5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5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5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5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5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5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5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5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5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5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5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5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5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5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5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5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5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5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5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5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5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5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5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5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5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5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5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5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5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5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5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5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5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5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5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5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5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5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5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5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5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5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5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5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5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5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5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5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5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5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5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5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5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5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5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5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5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5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5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5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(E1283)/D1283</f>
        <v>1.1071428571428572</v>
      </c>
      <c r="P1283" s="15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5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5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5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5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5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5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5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5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5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5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5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5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5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5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5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5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5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5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5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5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5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5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5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5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5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5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5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5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5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5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5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5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5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5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5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5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5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5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5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5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5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5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5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5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5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5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5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5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5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5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5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5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5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5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5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5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5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5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5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5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5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5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5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(E1347)/D1347</f>
        <v>1.25</v>
      </c>
      <c r="P1347" s="15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5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5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5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5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5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5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5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5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5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5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5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5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5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5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5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5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5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5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5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5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5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5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5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5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5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5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5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5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5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5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5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5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5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5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5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5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5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5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5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5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5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5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5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5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5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5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5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5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5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5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5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5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5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5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5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5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5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5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5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5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5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5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(E1411)/D1411</f>
        <v>0</v>
      </c>
      <c r="P1411" s="15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5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5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5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5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5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5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5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5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5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5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5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5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5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5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5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5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5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5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5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5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5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5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5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5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5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5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5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5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5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5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5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5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5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5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5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5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5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5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5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5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5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5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5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5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5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5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5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5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5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5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5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5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5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5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5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5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5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5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5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(E1475)/D1475</f>
        <v>1.20516</v>
      </c>
      <c r="P1475" s="15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5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5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5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5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5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5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5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5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5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5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5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5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5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5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5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5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5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5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5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5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5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5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5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5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5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5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5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5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5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5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5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5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5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5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5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5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5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5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5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5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5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5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5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5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5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5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5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5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5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5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5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5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5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5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5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5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5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5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5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5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5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5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(E1539)/D1539</f>
        <v>1.7989999999999999</v>
      </c>
      <c r="P1539" s="15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5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5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5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5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5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5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5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5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5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5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5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5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5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5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5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5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5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5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5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5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5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5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5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5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5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5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5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5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5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5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5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5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5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5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5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5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5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5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5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5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5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5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5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5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5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5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5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5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5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5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5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5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5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5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5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5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5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5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5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(E1603)/D1603</f>
        <v>1.082492</v>
      </c>
      <c r="P1603" s="15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5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5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5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5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5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5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5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5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5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5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5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5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5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5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5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5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5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5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5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5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5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5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5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5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5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5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5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5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5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5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5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5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5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5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5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5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5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5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5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5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5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5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5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5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5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5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5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5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5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5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5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5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5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5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5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5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5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5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5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5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5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5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(E1667)/D1667</f>
        <v>1.1945714285714286</v>
      </c>
      <c r="P1667" s="15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5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5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5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5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5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5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5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5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5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5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5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5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5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5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5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5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5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5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5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5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5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5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5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5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5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5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5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5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5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5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5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5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5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5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5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5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5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5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5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5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5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5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5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5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5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5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5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5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5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5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5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5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5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5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5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5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5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5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5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(E1731)/D1731</f>
        <v>0</v>
      </c>
      <c r="P1731" s="15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5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5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5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5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5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5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5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5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5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5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5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5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5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5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5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5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5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5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5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5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5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5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5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5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5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5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5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5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5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5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5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5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5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5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5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5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5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5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5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5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5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5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5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5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5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5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5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5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5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5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5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5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5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5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5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5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5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5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5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5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5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5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5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(E1795)/D1795</f>
        <v>1.3333333333333334E-2</v>
      </c>
      <c r="P1795" s="15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5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5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5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5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5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5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5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5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5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5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5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5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5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5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5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5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5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5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5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5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5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5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5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5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5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5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5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5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5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5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5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5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5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5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5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5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5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5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5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5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5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5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5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5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5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5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5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5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5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5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5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5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5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5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5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5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5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5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5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5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5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5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(E1859)/D1859</f>
        <v>1</v>
      </c>
      <c r="P1859" s="15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5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5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5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5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5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5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5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5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5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5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5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5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5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5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5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5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5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5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5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5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5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5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5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5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5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5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5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5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5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5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5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5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5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5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5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5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5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5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5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5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5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5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5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5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5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5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5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5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5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5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5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5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5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5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5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5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5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5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5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5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(E1923)/D1923</f>
        <v>1.3680000000000001</v>
      </c>
      <c r="P1923" s="15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5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5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5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5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5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5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5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5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5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5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5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5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5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5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5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5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5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5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5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5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5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5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5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5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5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5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5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5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5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5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5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5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5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5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5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5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5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5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5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5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5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5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5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5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5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5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5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5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5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5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5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5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5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5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5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5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5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5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5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5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5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5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(E1987)/D1987</f>
        <v>3.1875000000000001E-2</v>
      </c>
      <c r="P1987" s="15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5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5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5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5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5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5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5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5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5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5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5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5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5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5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5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5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5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5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5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5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5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5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5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5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5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5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5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5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5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5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5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5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5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5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5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5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5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5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5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5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5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5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5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5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5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5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5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5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5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5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5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5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5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5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5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5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5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5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5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5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5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5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5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(E2051)/D2051</f>
        <v>1.2019070000000001</v>
      </c>
      <c r="P2051" s="15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5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5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5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5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5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5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5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5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5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5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5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5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5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5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5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5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5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5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5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5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5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5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5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5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5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5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5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5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5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5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5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5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5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5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5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5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5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5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5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5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5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5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5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5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5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5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5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5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5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5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5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5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5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5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5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5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5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5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5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5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5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(E2115)/D2115</f>
        <v>1.0485714285714285</v>
      </c>
      <c r="P2115" s="15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5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5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5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5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5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5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5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5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5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5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5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5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5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5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5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5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5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5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5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5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5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5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5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5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5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5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5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5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5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5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5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5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5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5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5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5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5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5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5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5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5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5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5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5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5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5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5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5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5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5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5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5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5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5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5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5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5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5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5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5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(E2179)/D2179</f>
        <v>1.0012000000000001</v>
      </c>
      <c r="P2179" s="15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5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5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5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5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5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5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5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5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5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5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5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5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5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5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5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5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5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5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5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5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5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5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5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5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5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5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5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5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5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5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5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5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5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5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5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5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5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5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5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5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5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5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5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5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5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5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5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5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5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5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5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5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5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5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5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5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5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5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5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5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(E2243)/D2243</f>
        <v>8.0640000000000001</v>
      </c>
      <c r="P2243" s="15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5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5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5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5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5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5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5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5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5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5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5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5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5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5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5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5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5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5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5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5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5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5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5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5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5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5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5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5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5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5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5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5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5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5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5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5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5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5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5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5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5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5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5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5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5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5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5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5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5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5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5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5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5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5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5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5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5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5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5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5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5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5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5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(E2307)/D2307</f>
        <v>1.0122777777777778</v>
      </c>
      <c r="P2307" s="15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5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5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5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5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5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5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5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5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5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5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5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5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5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5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5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5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5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5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5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5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5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5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5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5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5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5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5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5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5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5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5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5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5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5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5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5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5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5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5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5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5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5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5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5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5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5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5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5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5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5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5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5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5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5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5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5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5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5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5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5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5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(E2371)/D2371</f>
        <v>0</v>
      </c>
      <c r="P2371" s="15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5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5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5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5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5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5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5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5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5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5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5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5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5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5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5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5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5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5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5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5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5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5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5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5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5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5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5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5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5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5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5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5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5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5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5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5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5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5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5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5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5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5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5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5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5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5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5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5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5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5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5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5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5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5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5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5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5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5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5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(E2435)/D2435</f>
        <v>0</v>
      </c>
      <c r="P2435" s="15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5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5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5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5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5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5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5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5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5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5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5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5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5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5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5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5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5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5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5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5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5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5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5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5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5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5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5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5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5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5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5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5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5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5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5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5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5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5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5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5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5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5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5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5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5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5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5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5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5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5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5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5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5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5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5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5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5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5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5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5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5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5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(E2499)/D2499</f>
        <v>1.127715</v>
      </c>
      <c r="P2499" s="15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5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5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5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5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5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5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5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5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5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5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5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5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5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5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5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5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5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5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5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5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5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5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5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5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5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5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5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5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5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5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5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5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5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5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5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5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5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5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5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5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5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5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5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5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5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5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5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5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5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5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5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5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5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5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5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5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5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5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5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5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5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5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5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(E2563)/D2563</f>
        <v>0</v>
      </c>
      <c r="P2563" s="15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5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5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5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5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5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5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5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5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5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5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5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5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5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5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5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5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5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5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5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5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5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5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5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5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5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5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5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5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5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5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5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5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5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5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5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5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5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5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5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5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5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5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5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5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5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5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5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5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5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5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5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5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5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5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5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5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5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5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5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5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5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(E2627)/D2627</f>
        <v>9.56</v>
      </c>
      <c r="P2627" s="15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5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5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5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5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5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5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5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5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5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5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5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5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5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5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5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5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5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5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5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5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5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5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5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5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5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5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5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5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5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5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5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5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5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5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5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5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5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5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5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5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5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5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5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5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5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5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5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5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5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5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5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5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5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5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5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5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5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5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5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5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5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5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(E2691)/D2691</f>
        <v>2.8571428571428571E-5</v>
      </c>
      <c r="P2691" s="15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5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5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5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5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5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5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5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5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5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5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5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5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5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5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5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5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5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5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5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5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5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5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5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5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5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5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5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5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5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5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5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5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5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5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5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5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5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5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5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5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5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5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5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5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5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5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5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5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5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5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5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5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5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5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5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5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5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5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5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5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5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5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5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(E2755)/D2755</f>
        <v>0.19</v>
      </c>
      <c r="P2755" s="15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5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5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5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5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5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5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5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5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5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5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5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5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5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5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5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5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5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5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5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5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5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5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5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5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5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5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5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5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5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5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5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5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5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5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5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5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5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5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5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5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5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5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5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5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5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5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5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5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5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5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5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5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5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5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5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5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5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5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5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5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5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(E2819)/D2819</f>
        <v>1.3</v>
      </c>
      <c r="P2819" s="15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5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5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5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5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5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5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5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5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5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5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5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5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5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5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5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5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5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5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5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5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5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5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5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5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5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5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5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5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5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5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5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5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5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5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5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5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5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5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5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5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5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5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5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5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5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5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5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5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5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5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5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5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5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5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5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5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5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5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5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5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5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5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(E2883)/D2883</f>
        <v>0</v>
      </c>
      <c r="P2883" s="15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5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5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5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5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5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5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5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5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5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5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5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5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5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5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5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5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5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5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5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5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5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5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5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5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5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5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5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5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5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5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5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5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5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5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5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5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5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5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5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5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5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5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5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5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5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5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5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5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5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5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5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5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5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5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5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5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5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5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(E2947)/D2947</f>
        <v>0</v>
      </c>
      <c r="P2947" s="15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5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5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5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5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5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5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5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5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5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5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5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5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5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5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5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5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5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5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5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5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5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5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5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5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5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5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5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5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5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5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5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5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5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5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5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5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5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5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5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5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5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5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5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5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5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5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5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5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5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5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5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5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5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5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5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5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5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5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5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5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5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5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5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(E3011)/D3011</f>
        <v>1.19756</v>
      </c>
      <c r="P3011" s="15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5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5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5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5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5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5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5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5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5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5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5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5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5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5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5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5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5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5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5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5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5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5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5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5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5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5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5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5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5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5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5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5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5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5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5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5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5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5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5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5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5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5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5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5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5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5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5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5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5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5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5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5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5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5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5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5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5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5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5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5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5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5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5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(E3075)/D3075</f>
        <v>2.3035714285714285E-4</v>
      </c>
      <c r="P3075" s="15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5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5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5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5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5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5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5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5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5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5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5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5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5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5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5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5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5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5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5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5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5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5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5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5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5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5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5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5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5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5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5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5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5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5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5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5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5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5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5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5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5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5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5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5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5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5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5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5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5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5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5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5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5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5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5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5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5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5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5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5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5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(E3139)/D3139</f>
        <v>3.3333333333333333E-2</v>
      </c>
      <c r="P3139" s="15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5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5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5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5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5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5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5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5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5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5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5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5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5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5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5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5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5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5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5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5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5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5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5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5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5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5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5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5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5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5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5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5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5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5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5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5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5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5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5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5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5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5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5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5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5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5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5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5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5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5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5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5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5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5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5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5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5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5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5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5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5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5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5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(E3203)/D3203</f>
        <v>1.2500000000000001E-2</v>
      </c>
      <c r="P3203" s="15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5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5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5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5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5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5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5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5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5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5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5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5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5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5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5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5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5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5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5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5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5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5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5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5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5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5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5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5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5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5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5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5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5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5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5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5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5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5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5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5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5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5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5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5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5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5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5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5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5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5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5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5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5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5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5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5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5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5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5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5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5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5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5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(E3267)/D3267</f>
        <v>1.64</v>
      </c>
      <c r="P3267" s="15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5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5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5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5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5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5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5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5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5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5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5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5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5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5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5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5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5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5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5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5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5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5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5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5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5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5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5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5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5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5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5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5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5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5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5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5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5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5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5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5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5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5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5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5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5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5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5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5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5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5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5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5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5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5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5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5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5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5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5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5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5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5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(E3331)/D3331</f>
        <v>1.1679999999999999</v>
      </c>
      <c r="P3331" s="15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5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5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5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5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5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5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5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5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5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5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5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5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5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5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5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5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5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5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5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5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5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5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5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5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5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5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5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5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5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5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5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5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5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5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5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5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5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5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5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5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5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5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5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5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5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5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5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5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5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5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5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5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5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5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5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5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5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5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5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5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5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5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5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(E3395)/D3395</f>
        <v>1.0580000000000001</v>
      </c>
      <c r="P3395" s="15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5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5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5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5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5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5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5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5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5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5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5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5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5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5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5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5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5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5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5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5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5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5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5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5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5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5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5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5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5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5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5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5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5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5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5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5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5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5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5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5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5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5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5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5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5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5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5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5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5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5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5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5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5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5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5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5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5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5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5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5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5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(E3459)/D3459</f>
        <v>1.4019999999999999</v>
      </c>
      <c r="P3459" s="15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5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5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5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5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5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5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5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5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5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5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5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5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5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5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5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5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5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5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5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5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5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5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5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5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5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5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5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5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5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5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5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5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5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5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5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5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5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5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5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5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5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5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5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5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5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5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5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5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5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5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5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5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5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5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5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5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5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5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5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5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5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5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5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(E3523)/D3523</f>
        <v>1.6942857142857144</v>
      </c>
      <c r="P3523" s="15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5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5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5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5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5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5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5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5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5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5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5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5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5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5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5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5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5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5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5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5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5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5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5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5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5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5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5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5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5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5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5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5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5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5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5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5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5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5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5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5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5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5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5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5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5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5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5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5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5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5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5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5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5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5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5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5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5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5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5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5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5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5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5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(E3587)/D3587</f>
        <v>1.1911764705882353</v>
      </c>
      <c r="P3587" s="15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5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5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5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5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5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5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5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5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5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5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5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5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5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5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5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5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5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5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5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5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5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5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5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5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5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5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5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5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5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5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5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5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5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5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5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5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5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5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5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5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5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5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5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5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5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5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5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5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5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5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5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5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5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5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5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5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5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5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5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5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5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5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(E3651)/D3651</f>
        <v>1.04</v>
      </c>
      <c r="P3651" s="15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5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5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5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5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5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5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5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5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5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5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5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5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5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5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5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5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5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5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5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5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5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5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5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5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5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5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5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5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5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5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5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5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5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5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5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5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5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5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5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5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5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5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5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5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5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5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5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5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5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5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5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5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5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5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5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5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5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5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5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5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5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(E3715)/D3715</f>
        <v>1.0149999999999999</v>
      </c>
      <c r="P3715" s="15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5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5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5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5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5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5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5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5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5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5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5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5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5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5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5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5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5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5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5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5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5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5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5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5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5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5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5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5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5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5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5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5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5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5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5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5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5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5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5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5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5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5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5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5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5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5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5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5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5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5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5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5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5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5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5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5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5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5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5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5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5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5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5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(E3779)/D3779</f>
        <v>1.4319999999999999</v>
      </c>
      <c r="P3779" s="15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5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5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5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5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5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5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5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5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5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5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5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5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5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5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5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5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5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5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5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5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5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5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5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5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5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5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5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5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5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5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5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5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5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5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5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5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5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5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5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5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5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5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5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5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5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5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5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5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5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5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5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5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5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5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5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5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5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5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5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5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(E3843)/D3843</f>
        <v>8.72E-2</v>
      </c>
      <c r="P3843" s="15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5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5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5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5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5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5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5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5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5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5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5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5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5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5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5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5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5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5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5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5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5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5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5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5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5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5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5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5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5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5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5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5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5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5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5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5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5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5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5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5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5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5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5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5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5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5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5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5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5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5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5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5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5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5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5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5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5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5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5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5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5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5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(E3907)/D3907</f>
        <v>0.11533333333333333</v>
      </c>
      <c r="P3907" s="15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5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5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5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5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5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5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5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5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5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5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5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5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5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5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5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5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5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5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5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5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5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5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5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5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5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5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5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5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5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5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5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5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5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5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5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5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5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5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5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5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5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5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5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5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5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5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5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5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5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5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5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5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5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5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5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5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5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5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5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5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5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5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5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(E3971)/D3971</f>
        <v>7.4690265486725665E-2</v>
      </c>
      <c r="P3971" s="15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5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5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5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5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5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5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5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5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5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5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5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5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5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5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5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5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5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5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5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5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5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5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5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5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5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5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5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5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5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5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5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5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5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5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5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5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5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5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5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5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5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5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5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5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5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5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5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5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5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5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5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5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5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5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5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5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5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5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5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5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(E4035)/D4035</f>
        <v>0.25698702928870293</v>
      </c>
      <c r="P4035" s="15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5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5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5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5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5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5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5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5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5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5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5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5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5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5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5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5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5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5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5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5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5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5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5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5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5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5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5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5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5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5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5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5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5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5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5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5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5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5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5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5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5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5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5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5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5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5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5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5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5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5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5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5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5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5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5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5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5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5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(E4099)/D4099</f>
        <v>0</v>
      </c>
      <c r="P4099" s="15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5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5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5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5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5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5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5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5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5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5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5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5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5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5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5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5E4C6883-84D2-4244-B46C-DD6765521CFB}"/>
  <conditionalFormatting sqref="F2:F4115">
    <cfRule type="containsText" dxfId="7" priority="12" operator="containsText" text="live">
      <formula>NOT(ISERROR(SEARCH("live",F2)))</formula>
    </cfRule>
    <cfRule type="containsText" dxfId="6" priority="13" operator="containsText" text="canceled">
      <formula>NOT(ISERROR(SEARCH("canceled",F2)))</formula>
    </cfRule>
    <cfRule type="containsText" dxfId="5" priority="14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operator="containsText" id="{406B7824-A773-4C81-98A4-C7D0E489138E}">
            <xm:f>NOT(ISERROR(SEARCH($O$2,F2)))</xm:f>
            <xm:f>$O$2</xm:f>
            <x14:dxf>
              <fill>
                <patternFill>
                  <bgColor rgb="FFFF000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5CF5-135F-41F4-99CA-154F508DE447}">
  <sheetPr codeName="Sheet2"/>
  <dimension ref="A1:F14"/>
  <sheetViews>
    <sheetView workbookViewId="0">
      <selection activeCell="B5" sqref="B5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8363</v>
      </c>
    </row>
    <row r="4" spans="1:6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3FD8-CA38-42E6-965E-CB9C6E9D5EAB}">
  <sheetPr codeName="Sheet3"/>
  <dimension ref="A1:F47"/>
  <sheetViews>
    <sheetView topLeftCell="A4" workbookViewId="0">
      <selection activeCell="E34" sqref="E34"/>
    </sheetView>
  </sheetViews>
  <sheetFormatPr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8" t="s">
        <v>8223</v>
      </c>
      <c r="B1" t="s">
        <v>8360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8363</v>
      </c>
    </row>
    <row r="5" spans="1:6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5387-1242-4068-AA49-002DF9B46509}">
  <sheetPr codeName="Sheet4"/>
  <dimension ref="A1:E18"/>
  <sheetViews>
    <sheetView workbookViewId="0">
      <selection activeCell="D8" sqref="D8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10" width="4.81640625" bestFit="1" customWidth="1"/>
    <col min="11" max="11" width="10.7265625" bestFit="1" customWidth="1"/>
  </cols>
  <sheetData>
    <row r="1" spans="1:5">
      <c r="A1" s="8" t="s">
        <v>8308</v>
      </c>
      <c r="B1" t="s">
        <v>8360</v>
      </c>
    </row>
    <row r="2" spans="1:5">
      <c r="A2" s="8" t="s">
        <v>8379</v>
      </c>
      <c r="B2" t="s">
        <v>8360</v>
      </c>
    </row>
    <row r="4" spans="1:5">
      <c r="A4" s="8" t="s">
        <v>8364</v>
      </c>
      <c r="B4" s="8" t="s">
        <v>8363</v>
      </c>
    </row>
    <row r="5" spans="1: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12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09FDA-2799-4C4E-AFAD-329731D6D5C0}">
  <sheetPr codeName="Sheet5"/>
  <dimension ref="A1:H13"/>
  <sheetViews>
    <sheetView workbookViewId="0">
      <selection activeCell="B2" sqref="B2"/>
    </sheetView>
  </sheetViews>
  <sheetFormatPr defaultRowHeight="14.5"/>
  <cols>
    <col min="1" max="1" width="26.81640625" bestFit="1" customWidth="1"/>
    <col min="2" max="2" width="16.1796875" bestFit="1" customWidth="1"/>
    <col min="3" max="3" width="12.36328125" bestFit="1" customWidth="1"/>
    <col min="4" max="4" width="15.08984375" bestFit="1" customWidth="1"/>
    <col min="5" max="5" width="11.90625" bestFit="1" customWidth="1"/>
    <col min="6" max="6" width="19.26953125" bestFit="1" customWidth="1"/>
    <col min="7" max="7" width="15.453125" bestFit="1" customWidth="1"/>
    <col min="8" max="8" width="18.1796875" bestFit="1" customWidth="1"/>
  </cols>
  <sheetData>
    <row r="1" spans="1:8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>
      <c r="A2" t="s">
        <v>8388</v>
      </c>
      <c r="B2">
        <f>COUNTIFS(KickStarter_Data!$D$2:$D$4115,"&lt;1000",KickStarter_Data!$F$2:$F$4115,"successful")</f>
        <v>322</v>
      </c>
      <c r="C2">
        <f>COUNTIFS(KickStarter_Data!$D$2:$D$4115,"&lt;1000",KickStarter_Data!$F$2:$F$4115,"failed")</f>
        <v>113</v>
      </c>
      <c r="D2">
        <f>COUNTIFS(KickStarter_Data!$D$2:$D$4115,"&lt;1000",KickStarter_Data!$F$2:$F$4115,"canceled")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>
      <c r="A3" t="s">
        <v>8389</v>
      </c>
      <c r="B3">
        <f>COUNTIFS(KickStarter_Data!$D$2:$D$4115,"&gt;=1000",KickStarter_Data!$D$2:$D$4115,"&lt;=4999",KickStarter_Data!$F$2:$F$4115,"successful")</f>
        <v>932</v>
      </c>
      <c r="C3">
        <f>COUNTIFS(KickStarter_Data!$D$2:$D$4115,"&gt;=1000",KickStarter_Data!$D$2:$D$4115,"&lt;=4999",KickStarter_Data!$F$2:$F$4115,"failed")</f>
        <v>420</v>
      </c>
      <c r="D3">
        <f>COUNTIFS(KickStarter_Data!$D$2:$D$4115,"&gt;=1000",KickStarter_Data!$D$2:$D$4115,"&lt;=4999",KickStarter_Data!$F$2:$F$4115,"canceled")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>
      <c r="A4" t="s">
        <v>8390</v>
      </c>
      <c r="B4">
        <f>COUNTIFS(KickStarter_Data!$D$2:$D$4115,"&gt;=5000",KickStarter_Data!$D$2:$D$4115,"&lt;=9999",KickStarter_Data!$F$2:$F$4115,"successful")</f>
        <v>381</v>
      </c>
      <c r="C4">
        <f>COUNTIFS(KickStarter_Data!$D$2:$D$4115,"&gt;=5000",KickStarter_Data!$D$2:$D$4115,"&lt;=9999",KickStarter_Data!$F$2:$F$4115,"failed")</f>
        <v>283</v>
      </c>
      <c r="D4">
        <f>COUNTIFS(KickStarter_Data!$D$2:$D$4115,"&gt;=5000",KickStarter_Data!$D$2:$D$4115,"&lt;=9999",KickStarter_Data!$F$2:$F$4115,"canceled")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>
      <c r="A5" t="s">
        <v>8391</v>
      </c>
      <c r="B5">
        <f>COUNTIFS(KickStarter_Data!$D$2:$D$4115,"&gt;=10000",KickStarter_Data!$D$2:$D$4115,"&lt;=14999",KickStarter_Data!$F$2:$F$4115,"successful")</f>
        <v>168</v>
      </c>
      <c r="C5">
        <f>COUNTIFS(KickStarter_Data!$D$2:$D$4115,"&gt;=10000",KickStarter_Data!$D$2:$D$4115,"&lt;=14999",KickStarter_Data!$F$2:$F$4115,"failed")</f>
        <v>144</v>
      </c>
      <c r="D5">
        <f>COUNTIFS(KickStarter_Data!$D$2:$D$4115,"&gt;=10000",KickStarter_Data!$D$2:$D$4115,"&lt;=14999",KickStarter_Data!$F$2:$F$4115,"canceled")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>
      <c r="A6" t="s">
        <v>8392</v>
      </c>
      <c r="B6">
        <f>COUNTIFS(KickStarter_Data!$D$2:$D$4115,"&gt;=15000",KickStarter_Data!$D$2:$D$4115,"&lt;=19999",KickStarter_Data!$F$2:$F$4115,"successful")</f>
        <v>94</v>
      </c>
      <c r="C6">
        <f>COUNTIFS(KickStarter_Data!$D$2:$D$4115,"&gt;=15000",KickStarter_Data!$D$2:$D$4115,"&lt;=19999",KickStarter_Data!$F$2:$F$4115,"failed")</f>
        <v>90</v>
      </c>
      <c r="D6">
        <f>COUNTIFS(KickStarter_Data!$D$2:$D$4115,"&gt;=15000",KickStarter_Data!$D$2:$D$4115,"&lt;=19999",KickStarter_Data!$F$2:$F$4115,"canceled")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>
      <c r="A7" t="s">
        <v>8393</v>
      </c>
      <c r="B7">
        <f>COUNTIFS(KickStarter_Data!$D$2:$D$4115,"&gt;=20000",KickStarter_Data!$D$2:$D$4115,"&lt;=24999",KickStarter_Data!$F$2:$F$4115,"successful")</f>
        <v>62</v>
      </c>
      <c r="C7">
        <f>COUNTIFS(KickStarter_Data!$D$2:$D$4115,"&gt;=20000",KickStarter_Data!$D$2:$D$4115,"&lt;=24999",KickStarter_Data!$F$2:$F$4115,"failed")</f>
        <v>72</v>
      </c>
      <c r="D7">
        <f>COUNTIFS(KickStarter_Data!$D$2:$D$4115,"&gt;=20000",KickStarter_Data!$D$2:$D$4115,"&lt;=24999",KickStarter_Data!$F$2:$F$4115,"canceled")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>
      <c r="A8" t="s">
        <v>8394</v>
      </c>
      <c r="B8">
        <f>COUNTIFS(KickStarter_Data!$D$2:$D$4115,"&gt;=25000",KickStarter_Data!$D$2:$D$4115,"&lt;=29999",KickStarter_Data!$F$2:$F$4115,"successful")</f>
        <v>55</v>
      </c>
      <c r="C8">
        <f>COUNTIFS(KickStarter_Data!$D$2:$D$4115,"&gt;=25000",KickStarter_Data!$D$2:$D$4115,"&lt;=29999",KickStarter_Data!$F$2:$F$4115,"failed")</f>
        <v>64</v>
      </c>
      <c r="D8">
        <f>COUNTIFS(KickStarter_Data!$D$2:$D$4115,"&gt;=25000",KickStarter_Data!$D$2:$D$4115,"&lt;=29999",KickStarter_Data!$F$2:$F$4115,"canceled")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>
      <c r="A9" t="s">
        <v>8395</v>
      </c>
      <c r="B9">
        <f>COUNTIFS(KickStarter_Data!$D$2:$D$4115,"&gt;=30000",KickStarter_Data!$D$2:$D$4115,"&lt;=34999",KickStarter_Data!$F$2:$F$4115,"successful")</f>
        <v>32</v>
      </c>
      <c r="C9">
        <f>COUNTIFS(KickStarter_Data!$D$2:$D$4115,"&gt;=30000",KickStarter_Data!$D$2:$D$4115,"&lt;=34999",KickStarter_Data!$F$2:$F$4115,"failed")</f>
        <v>37</v>
      </c>
      <c r="D9">
        <f>COUNTIFS(KickStarter_Data!$D$2:$D$4115,"&gt;=30000",KickStarter_Data!$D$2:$D$4115,"&lt;=34999",KickStarter_Data!$F$2:$F$4115,"canceled")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>
      <c r="A10" t="s">
        <v>8396</v>
      </c>
      <c r="B10">
        <f>COUNTIFS(KickStarter_Data!$D$2:$D$4115,"&gt;=35000",KickStarter_Data!$D$2:$D$4115,"&lt;=39999",KickStarter_Data!$F$2:$F$4115,"successful")</f>
        <v>26</v>
      </c>
      <c r="C10">
        <f>COUNTIFS(KickStarter_Data!$D$2:$D$4115,"&gt;=35000",KickStarter_Data!$D$2:$D$4115,"&lt;=39999",KickStarter_Data!$F$2:$F$4115,"failed")</f>
        <v>22</v>
      </c>
      <c r="D10">
        <f>COUNTIFS(KickStarter_Data!$D$2:$D$4115,"&gt;=35000",KickStarter_Data!$D$2:$D$4115,"&lt;=39999",KickStarter_Data!$F$2:$F$4115,"canceled")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>
      <c r="A11" t="s">
        <v>8397</v>
      </c>
      <c r="B11">
        <f>COUNTIFS(KickStarter_Data!$D$2:$D$4115,"&gt;=40000",KickStarter_Data!$D$2:$D$4115,"&lt;=44999",KickStarter_Data!$F$2:$F$4115,"successful")</f>
        <v>21</v>
      </c>
      <c r="C11">
        <f>COUNTIFS(KickStarter_Data!$D$2:$D$4115,"&gt;=40000",KickStarter_Data!$D$2:$D$4115,"&lt;=44999",KickStarter_Data!$F$2:$F$4115,"failed")</f>
        <v>16</v>
      </c>
      <c r="D11">
        <f>COUNTIFS(KickStarter_Data!$D$2:$D$4115,"&gt;=40000",KickStarter_Data!$D$2:$D$4115,"&lt;=44999",KickStarter_Data!$F$2:$F$4115,"canceled")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>
      <c r="A12" t="s">
        <v>8398</v>
      </c>
      <c r="B12">
        <f>COUNTIFS(KickStarter_Data!$D$2:$D$4115,"&gt;=45000",KickStarter_Data!$D$2:$D$4115,"&lt;=49999",KickStarter_Data!$F$2:$F$4115,"successful")</f>
        <v>6</v>
      </c>
      <c r="C12">
        <f>COUNTIFS(KickStarter_Data!$D$2:$D$4115,"&gt;=45000",KickStarter_Data!$D$2:$D$4115,"&lt;=49999",KickStarter_Data!$F$2:$F$4115,"failed")</f>
        <v>11</v>
      </c>
      <c r="D12">
        <f>COUNTIFS(KickStarter_Data!$D$2:$D$4115,"&gt;=45000",KickStarter_Data!$D$2:$D$4115,"&lt;=49999",KickStarter_Data!$F$2:$F$4115,"canceled")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>
      <c r="A13" t="s">
        <v>8399</v>
      </c>
      <c r="B13">
        <f>COUNTIFS(KickStarter_Data!$D$2:$D$4115,"&gt;=50000",KickStarter_Data!$F$2:$F$4115,"successful")</f>
        <v>86</v>
      </c>
      <c r="C13">
        <f>COUNTIFS(KickStarter_Data!$D$2:$D$4115,"&gt;=50000",KickStarter_Data!$F$2:$F$4115,"failed")</f>
        <v>258</v>
      </c>
      <c r="D13">
        <f>COUNTIFS(KickStarter_Data!$D$2:$D$4115,"&gt;=50000",KickStarter_Data!$F$2:$F$4115,"canceled")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ignoredErrors>
    <ignoredError sqref="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8E60-4954-46C4-B9F9-26199B00C18E}">
  <sheetPr codeName="Sheet6"/>
  <dimension ref="A1:K42"/>
  <sheetViews>
    <sheetView tabSelected="1" workbookViewId="0">
      <selection activeCell="D2" sqref="D2"/>
    </sheetView>
  </sheetViews>
  <sheetFormatPr defaultRowHeight="14.5"/>
  <cols>
    <col min="1" max="1" width="23.54296875" bestFit="1" customWidth="1"/>
    <col min="2" max="2" width="9.1796875" bestFit="1" customWidth="1"/>
    <col min="3" max="3" width="9.1796875" customWidth="1"/>
    <col min="4" max="4" width="13" bestFit="1" customWidth="1"/>
    <col min="7" max="7" width="13" bestFit="1" customWidth="1"/>
  </cols>
  <sheetData>
    <row r="1" spans="1:11">
      <c r="B1" t="s">
        <v>8401</v>
      </c>
      <c r="D1" t="s">
        <v>8262</v>
      </c>
      <c r="F1" t="s">
        <v>8401</v>
      </c>
      <c r="G1" t="s">
        <v>8262</v>
      </c>
    </row>
    <row r="2" spans="1:11">
      <c r="A2" t="s">
        <v>8270</v>
      </c>
      <c r="B2" t="s">
        <v>8219</v>
      </c>
      <c r="F2" t="s">
        <v>8221</v>
      </c>
    </row>
    <row r="3" spans="1:11">
      <c r="A3" t="s">
        <v>8269</v>
      </c>
      <c r="B3" t="s">
        <v>8219</v>
      </c>
    </row>
    <row r="4" spans="1:11">
      <c r="A4" t="s">
        <v>8268</v>
      </c>
      <c r="B4" t="s">
        <v>8219</v>
      </c>
    </row>
    <row r="5" spans="1:11">
      <c r="A5" t="s">
        <v>8267</v>
      </c>
      <c r="B5" t="s">
        <v>8219</v>
      </c>
    </row>
    <row r="6" spans="1:11">
      <c r="A6" t="s">
        <v>8266</v>
      </c>
      <c r="B6" t="s">
        <v>8219</v>
      </c>
    </row>
    <row r="7" spans="1:11">
      <c r="A7" t="s">
        <v>8265</v>
      </c>
      <c r="B7" t="s">
        <v>8219</v>
      </c>
    </row>
    <row r="8" spans="1:11">
      <c r="A8" t="s">
        <v>8284</v>
      </c>
      <c r="B8" t="s">
        <v>8219</v>
      </c>
    </row>
    <row r="9" spans="1:11">
      <c r="A9" t="s">
        <v>8299</v>
      </c>
      <c r="B9" t="s">
        <v>8219</v>
      </c>
    </row>
    <row r="10" spans="1:11">
      <c r="A10" t="s">
        <v>8298</v>
      </c>
      <c r="B10" t="s">
        <v>8219</v>
      </c>
    </row>
    <row r="11" spans="1:11">
      <c r="A11" t="s">
        <v>8283</v>
      </c>
      <c r="B11" t="s">
        <v>8219</v>
      </c>
    </row>
    <row r="12" spans="1:11">
      <c r="A12" t="s">
        <v>8297</v>
      </c>
      <c r="B12" t="s">
        <v>8219</v>
      </c>
    </row>
    <row r="13" spans="1:11">
      <c r="A13" t="s">
        <v>8282</v>
      </c>
      <c r="B13" t="s">
        <v>8219</v>
      </c>
    </row>
    <row r="14" spans="1:11">
      <c r="A14" t="s">
        <v>8281</v>
      </c>
      <c r="B14" t="s">
        <v>8219</v>
      </c>
      <c r="K14" t="s">
        <v>8400</v>
      </c>
    </row>
    <row r="15" spans="1:11">
      <c r="A15" t="s">
        <v>8300</v>
      </c>
      <c r="B15" t="s">
        <v>8219</v>
      </c>
    </row>
    <row r="16" spans="1:11">
      <c r="A16" t="s">
        <v>8280</v>
      </c>
    </row>
    <row r="17" spans="1:1">
      <c r="A17" t="s">
        <v>8293</v>
      </c>
    </row>
    <row r="18" spans="1:1">
      <c r="A18" t="s">
        <v>8279</v>
      </c>
    </row>
    <row r="19" spans="1:1">
      <c r="A19" t="s">
        <v>8278</v>
      </c>
    </row>
    <row r="20" spans="1:1">
      <c r="A20" t="s">
        <v>8277</v>
      </c>
    </row>
    <row r="21" spans="1:1">
      <c r="A21" t="s">
        <v>8292</v>
      </c>
    </row>
    <row r="22" spans="1:1">
      <c r="A22" t="s">
        <v>8276</v>
      </c>
    </row>
    <row r="23" spans="1:1">
      <c r="A23" t="s">
        <v>8286</v>
      </c>
    </row>
    <row r="24" spans="1:1">
      <c r="A24" t="s">
        <v>8289</v>
      </c>
    </row>
    <row r="25" spans="1:1">
      <c r="A25" t="s">
        <v>8285</v>
      </c>
    </row>
    <row r="26" spans="1:1">
      <c r="A26" t="s">
        <v>8296</v>
      </c>
    </row>
    <row r="27" spans="1:1">
      <c r="A27" t="s">
        <v>8304</v>
      </c>
    </row>
    <row r="28" spans="1:1">
      <c r="A28" t="s">
        <v>8291</v>
      </c>
    </row>
    <row r="29" spans="1:1">
      <c r="A29" t="s">
        <v>8290</v>
      </c>
    </row>
    <row r="30" spans="1:1">
      <c r="A30" t="s">
        <v>8274</v>
      </c>
    </row>
    <row r="31" spans="1:1">
      <c r="A31" t="s">
        <v>8275</v>
      </c>
    </row>
    <row r="32" spans="1:1">
      <c r="A32" t="s">
        <v>8288</v>
      </c>
    </row>
    <row r="33" spans="1:1">
      <c r="A33" t="s">
        <v>8287</v>
      </c>
    </row>
    <row r="34" spans="1:1">
      <c r="A34" t="s">
        <v>8294</v>
      </c>
    </row>
    <row r="35" spans="1:1">
      <c r="A35" t="s">
        <v>8295</v>
      </c>
    </row>
    <row r="36" spans="1:1">
      <c r="A36" t="s">
        <v>8272</v>
      </c>
    </row>
    <row r="37" spans="1:1">
      <c r="A37" t="s">
        <v>8273</v>
      </c>
    </row>
    <row r="38" spans="1:1">
      <c r="A38" t="s">
        <v>8301</v>
      </c>
    </row>
    <row r="39" spans="1:1">
      <c r="A39" t="s">
        <v>8302</v>
      </c>
    </row>
    <row r="40" spans="1:1">
      <c r="A40" t="s">
        <v>8303</v>
      </c>
    </row>
    <row r="41" spans="1:1">
      <c r="A41" t="s">
        <v>8271</v>
      </c>
    </row>
    <row r="42" spans="1:1">
      <c r="A42" t="s">
        <v>8305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KickStarter_Data</vt:lpstr>
      <vt:lpstr>Category</vt:lpstr>
      <vt:lpstr>Sub_Category</vt:lpstr>
      <vt:lpstr>DateCreated_State</vt:lpstr>
      <vt:lpstr>Bonus</vt:lpstr>
      <vt:lpstr>Bonus_Statistical_Analysis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Niharika Manduri</cp:lastModifiedBy>
  <dcterms:created xsi:type="dcterms:W3CDTF">2017-04-20T15:17:24Z</dcterms:created>
  <dcterms:modified xsi:type="dcterms:W3CDTF">2020-03-06T05:45:53Z</dcterms:modified>
</cp:coreProperties>
</file>