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a32b491a7342ab/Desktop/"/>
    </mc:Choice>
  </mc:AlternateContent>
  <xr:revisionPtr revIDLastSave="7" documentId="8_{EB354F37-EF79-4686-B1A8-8DE881658EC4}" xr6:coauthVersionLast="47" xr6:coauthVersionMax="47" xr10:uidLastSave="{E0B26560-C449-4F80-A78A-CFD9406DC38D}"/>
  <bookViews>
    <workbookView xWindow="516" yWindow="684" windowWidth="22200" windowHeight="10884" activeTab="2" xr2:uid="{BD8097AE-FC7F-46B1-95AE-A6988848F94E}"/>
  </bookViews>
  <sheets>
    <sheet name="LP Solver" sheetId="1" r:id="rId1"/>
    <sheet name="LP Solver and Net Profit" sheetId="2" r:id="rId2"/>
    <sheet name="LP Solver and Investments" sheetId="3" r:id="rId3"/>
    <sheet name="LP Solver and Transportation" sheetId="4" r:id="rId4"/>
  </sheets>
  <definedNames>
    <definedName name="solver_adj" localSheetId="0" hidden="1">'LP Solver'!$B$23:$C$23</definedName>
    <definedName name="solver_adj" localSheetId="2" hidden="1">'LP Solver and Investments'!$E$3:$I$3</definedName>
    <definedName name="solver_adj" localSheetId="1" hidden="1">'LP Solver and Net Profit'!$B$4:$C$4</definedName>
    <definedName name="solver_adj" localSheetId="3" hidden="1">'LP Solver and Transportation'!$B$12:$P$12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lhs1" localSheetId="0" hidden="1">'LP Solver'!$D$31</definedName>
    <definedName name="solver_lhs1" localSheetId="2" hidden="1">'LP Solver and Investments'!$J$10</definedName>
    <definedName name="solver_lhs1" localSheetId="1" hidden="1">'LP Solver and Net Profit'!$D$15</definedName>
    <definedName name="solver_lhs1" localSheetId="3" hidden="1">'LP Solver and Transportation'!$Q$19:$Q$21</definedName>
    <definedName name="solver_lhs2" localSheetId="0" hidden="1">'LP Solver'!$D$32</definedName>
    <definedName name="solver_lhs2" localSheetId="2" hidden="1">'LP Solver and Investments'!$J$11</definedName>
    <definedName name="solver_lhs2" localSheetId="1" hidden="1">'LP Solver and Net Profit'!$D$16</definedName>
    <definedName name="solver_lhs2" localSheetId="3" hidden="1">'LP Solver and Transportation'!$Q$22:$Q$26</definedName>
    <definedName name="solver_lhs3" localSheetId="0" hidden="1">'LP Solver'!$D$14</definedName>
    <definedName name="solver_lhs3" localSheetId="2" hidden="1">'LP Solver and Investments'!$J$12</definedName>
    <definedName name="solver_lhs3" localSheetId="1" hidden="1">'LP Solver and Net Profit'!$D$17</definedName>
    <definedName name="solver_lhs3" localSheetId="3" hidden="1">'LP Solver and Transportation'!$Q$21</definedName>
    <definedName name="solver_lhs4" localSheetId="0" hidden="1">'LP Solver'!$D$15</definedName>
    <definedName name="solver_lhs4" localSheetId="2" hidden="1">'LP Solver and Investments'!$J$13</definedName>
    <definedName name="solver_lhs4" localSheetId="1" hidden="1">'LP Solver and Net Profit'!$D$18</definedName>
    <definedName name="solver_lhs4" localSheetId="3" hidden="1">'LP Solver and Transportation'!$Q$22</definedName>
    <definedName name="solver_lhs5" localSheetId="3" hidden="1">'LP Solver and Transportation'!$Q$23</definedName>
    <definedName name="solver_lhs6" localSheetId="3" hidden="1">'LP Solver and Transportation'!$Q$24</definedName>
    <definedName name="solver_lhs7" localSheetId="3" hidden="1">'LP Solver and Transportation'!$Q$25</definedName>
    <definedName name="solver_lhs8" localSheetId="3" hidden="1">'LP Solver and Transportation'!$Q$26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um" localSheetId="0" hidden="1">2</definedName>
    <definedName name="solver_num" localSheetId="2" hidden="1">4</definedName>
    <definedName name="solver_num" localSheetId="1" hidden="1">4</definedName>
    <definedName name="solver_num" localSheetId="3" hidden="1">2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0" hidden="1">'LP Solver'!$B$27</definedName>
    <definedName name="solver_opt" localSheetId="2" hidden="1">'LP Solver and Investments'!$E$7</definedName>
    <definedName name="solver_opt" localSheetId="1" hidden="1">'LP Solver and Net Profit'!$D$12</definedName>
    <definedName name="solver_opt" localSheetId="3" hidden="1">'LP Solver and Transportation'!$C$16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2" localSheetId="0" hidden="1">1</definedName>
    <definedName name="solver_rel2" localSheetId="2" hidden="1">3</definedName>
    <definedName name="solver_rel2" localSheetId="1" hidden="1">1</definedName>
    <definedName name="solver_rel2" localSheetId="3" hidden="1">2</definedName>
    <definedName name="solver_rel3" localSheetId="0" hidden="1">3</definedName>
    <definedName name="solver_rel3" localSheetId="2" hidden="1">3</definedName>
    <definedName name="solver_rel3" localSheetId="1" hidden="1">1</definedName>
    <definedName name="solver_rel3" localSheetId="3" hidden="1">1</definedName>
    <definedName name="solver_rel4" localSheetId="0" hidden="1">3</definedName>
    <definedName name="solver_rel4" localSheetId="2" hidden="1">1</definedName>
    <definedName name="solver_rel4" localSheetId="1" hidden="1">1</definedName>
    <definedName name="solver_rel4" localSheetId="3" hidden="1">2</definedName>
    <definedName name="solver_rel5" localSheetId="3" hidden="1">2</definedName>
    <definedName name="solver_rel6" localSheetId="3" hidden="1">2</definedName>
    <definedName name="solver_rel7" localSheetId="3" hidden="1">2</definedName>
    <definedName name="solver_rel8" localSheetId="3" hidden="1">2</definedName>
    <definedName name="solver_rhs1" localSheetId="0" hidden="1">'LP Solver'!$F$31</definedName>
    <definedName name="solver_rhs1" localSheetId="2" hidden="1">'LP Solver and Investments'!$L$10</definedName>
    <definedName name="solver_rhs1" localSheetId="1" hidden="1">'LP Solver and Net Profit'!$F$15</definedName>
    <definedName name="solver_rhs1" localSheetId="3" hidden="1">'LP Solver and Transportation'!$S$19:$S$21</definedName>
    <definedName name="solver_rhs2" localSheetId="0" hidden="1">'LP Solver'!$F$32</definedName>
    <definedName name="solver_rhs2" localSheetId="2" hidden="1">'LP Solver and Investments'!$L$11</definedName>
    <definedName name="solver_rhs2" localSheetId="1" hidden="1">'LP Solver and Net Profit'!$F$16</definedName>
    <definedName name="solver_rhs2" localSheetId="3" hidden="1">'LP Solver and Transportation'!$S$22:$S$26</definedName>
    <definedName name="solver_rhs3" localSheetId="0" hidden="1">'LP Solver'!$F$14</definedName>
    <definedName name="solver_rhs3" localSheetId="2" hidden="1">'LP Solver and Investments'!$L$12</definedName>
    <definedName name="solver_rhs3" localSheetId="1" hidden="1">'LP Solver and Net Profit'!$F$17</definedName>
    <definedName name="solver_rhs3" localSheetId="3" hidden="1">'LP Solver and Transportation'!$S$21</definedName>
    <definedName name="solver_rhs4" localSheetId="0" hidden="1">'LP Solver'!$F$15</definedName>
    <definedName name="solver_rhs4" localSheetId="2" hidden="1">'LP Solver and Investments'!$L$13</definedName>
    <definedName name="solver_rhs4" localSheetId="1" hidden="1">'LP Solver and Net Profit'!$F$18</definedName>
    <definedName name="solver_rhs4" localSheetId="3" hidden="1">'LP Solver and Transportation'!$S$22</definedName>
    <definedName name="solver_rhs5" localSheetId="3" hidden="1">'LP Solver and Transportation'!$S$23</definedName>
    <definedName name="solver_rhs6" localSheetId="3" hidden="1">'LP Solver and Transportation'!$S$24</definedName>
    <definedName name="solver_rhs7" localSheetId="3" hidden="1">'LP Solver and Transportation'!$S$25</definedName>
    <definedName name="solver_rhs8" localSheetId="3" hidden="1">'LP Solver and Transportation'!$S$26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typ" localSheetId="3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4" l="1"/>
  <c r="Q25" i="4"/>
  <c r="Q24" i="4"/>
  <c r="Q23" i="4"/>
  <c r="Q22" i="4"/>
  <c r="Q21" i="4"/>
  <c r="Q20" i="4"/>
  <c r="Q19" i="4"/>
  <c r="C16" i="4"/>
  <c r="E9" i="4"/>
  <c r="E13" i="3"/>
  <c r="J13" i="3" s="1"/>
  <c r="L12" i="3"/>
  <c r="J12" i="3"/>
  <c r="J11" i="3"/>
  <c r="L10" i="3"/>
  <c r="L11" i="3" s="1"/>
  <c r="J10" i="3"/>
  <c r="E7" i="3"/>
  <c r="I2" i="3"/>
  <c r="H2" i="3"/>
  <c r="G2" i="3"/>
  <c r="F2" i="3"/>
  <c r="E2" i="3"/>
  <c r="D18" i="2"/>
  <c r="D17" i="2"/>
  <c r="D16" i="2"/>
  <c r="D15" i="2"/>
  <c r="D11" i="2"/>
  <c r="D10" i="2"/>
  <c r="D9" i="2"/>
  <c r="H8" i="2"/>
  <c r="H9" i="2" s="1"/>
  <c r="D7" i="2"/>
  <c r="D12" i="2" s="1"/>
  <c r="D32" i="1"/>
  <c r="D31" i="1"/>
  <c r="B27" i="1"/>
  <c r="D15" i="1"/>
  <c r="D14" i="1"/>
  <c r="D13" i="1"/>
  <c r="D12" i="1"/>
  <c r="B9" i="1"/>
</calcChain>
</file>

<file path=xl/sharedStrings.xml><?xml version="1.0" encoding="utf-8"?>
<sst xmlns="http://schemas.openxmlformats.org/spreadsheetml/2006/main" count="139" uniqueCount="89">
  <si>
    <t>LP Solver Model</t>
  </si>
  <si>
    <t>&lt;-How do you reach as many people using at least 10 adds each</t>
  </si>
  <si>
    <t>No. Radio Ads</t>
  </si>
  <si>
    <t>No. TV Ads</t>
  </si>
  <si>
    <t>Variables:</t>
  </si>
  <si>
    <t>Coefficents</t>
  </si>
  <si>
    <t>Objective</t>
  </si>
  <si>
    <t xml:space="preserve"> </t>
  </si>
  <si>
    <t>No of People Reached</t>
  </si>
  <si>
    <t>Constraint Table:</t>
  </si>
  <si>
    <t>LHS</t>
  </si>
  <si>
    <t>Sign</t>
  </si>
  <si>
    <t>RHS</t>
  </si>
  <si>
    <t>Budget:</t>
  </si>
  <si>
    <t>&lt;=</t>
  </si>
  <si>
    <t>No. Radio</t>
  </si>
  <si>
    <t>&gt;=</t>
  </si>
  <si>
    <t>No. TV</t>
  </si>
  <si>
    <t>No. X</t>
  </si>
  <si>
    <t>No. Y</t>
  </si>
  <si>
    <t>Profit</t>
  </si>
  <si>
    <t>Condition 1</t>
  </si>
  <si>
    <t>Condition 2</t>
  </si>
  <si>
    <t>LP Solver and Net Profit</t>
  </si>
  <si>
    <t>Cost</t>
  </si>
  <si>
    <t>Basic</t>
  </si>
  <si>
    <t>XP</t>
  </si>
  <si>
    <t>Assembly</t>
  </si>
  <si>
    <t>Testing</t>
  </si>
  <si>
    <t>Revenue</t>
  </si>
  <si>
    <t>Parts</t>
  </si>
  <si>
    <t>Labor/Assem.</t>
  </si>
  <si>
    <t>Labor/Testing</t>
  </si>
  <si>
    <t>XP Constraints</t>
  </si>
  <si>
    <t>Basic Constraints</t>
  </si>
  <si>
    <t>LP Solver and Investment Allocation</t>
  </si>
  <si>
    <t>Investment</t>
  </si>
  <si>
    <t>Variables</t>
  </si>
  <si>
    <t>Municipal Bonds</t>
  </si>
  <si>
    <t>Rate</t>
  </si>
  <si>
    <t>Tech Stocks</t>
  </si>
  <si>
    <t>Municipal Bonds, &lt;50% high risk</t>
  </si>
  <si>
    <t>Objective:</t>
  </si>
  <si>
    <t>Return</t>
  </si>
  <si>
    <t>Rate of Return (%)</t>
  </si>
  <si>
    <t>Constraints</t>
  </si>
  <si>
    <t>Thompson Electronics</t>
  </si>
  <si>
    <t>Budget</t>
  </si>
  <si>
    <t>United Aerospace Corp</t>
  </si>
  <si>
    <t>Muni</t>
  </si>
  <si>
    <t>Palmer Technologies</t>
  </si>
  <si>
    <t>Tech</t>
  </si>
  <si>
    <t>HDN Stock (high risk)</t>
  </si>
  <si>
    <t>High Risk Muni</t>
  </si>
  <si>
    <t>LP Solver and Transportation</t>
  </si>
  <si>
    <t>Sector</t>
  </si>
  <si>
    <t>Distance to Kyoko HS -B</t>
  </si>
  <si>
    <t>Distance to Devon HS - C</t>
  </si>
  <si>
    <t>Distance to Manny HS - E</t>
  </si>
  <si>
    <t>Number of Students</t>
  </si>
  <si>
    <t>A</t>
  </si>
  <si>
    <t>B</t>
  </si>
  <si>
    <t>C</t>
  </si>
  <si>
    <t>D</t>
  </si>
  <si>
    <t>E</t>
  </si>
  <si>
    <t>AB</t>
  </si>
  <si>
    <t>AC</t>
  </si>
  <si>
    <t>AE</t>
  </si>
  <si>
    <t>BB</t>
  </si>
  <si>
    <t>BC</t>
  </si>
  <si>
    <t>BE</t>
  </si>
  <si>
    <t>CB</t>
  </si>
  <si>
    <t>CC</t>
  </si>
  <si>
    <t>CE</t>
  </si>
  <si>
    <t>DB</t>
  </si>
  <si>
    <t>DC</t>
  </si>
  <si>
    <t>DE</t>
  </si>
  <si>
    <t>EB</t>
  </si>
  <si>
    <t>EC</t>
  </si>
  <si>
    <t>EE</t>
  </si>
  <si>
    <t>&lt;-Variables</t>
  </si>
  <si>
    <t>&lt;-Miles Travelled</t>
  </si>
  <si>
    <t>Miles (min)</t>
  </si>
  <si>
    <t>School B</t>
  </si>
  <si>
    <t>School C</t>
  </si>
  <si>
    <t>School E</t>
  </si>
  <si>
    <t>=</t>
  </si>
  <si>
    <t>LA Municipal Bond</t>
  </si>
  <si>
    <t>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</si>
</sst>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1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/>
    <xf numFmtId="164" fontId="0" fillId="0" borderId="1" xfId="1" applyNumberFormat="1" applyFont="1" applyBorder="1"/>
    <xf numFmtId="164" fontId="0" fillId="0" borderId="1" xfId="0" applyNumberFormat="1" applyBorder="1"/>
    <xf numFmtId="0" fontId="3" fillId="3" borderId="1" xfId="0" applyFont="1" applyFill="1" applyBorder="1"/>
    <xf numFmtId="0" fontId="2" fillId="0" borderId="1" xfId="0" applyFont="1" applyBorder="1"/>
    <xf numFmtId="1" fontId="3" fillId="0" borderId="0" xfId="0" applyNumberFormat="1" applyFont="1"/>
    <xf numFmtId="0" fontId="2" fillId="0" borderId="1" xfId="0" applyFont="1" applyBorder="1" applyAlignment="1">
      <alignment horizontal="left" indent="1"/>
    </xf>
    <xf numFmtId="0" fontId="0" fillId="4" borderId="1" xfId="0" applyFill="1" applyBorder="1"/>
    <xf numFmtId="0" fontId="0" fillId="0" borderId="1" xfId="1" applyNumberFormat="1" applyFont="1" applyBorder="1"/>
    <xf numFmtId="0" fontId="0" fillId="0" borderId="1" xfId="0" applyBorder="1" applyAlignment="1">
      <alignment wrapText="1"/>
    </xf>
    <xf numFmtId="44" fontId="0" fillId="5" borderId="1" xfId="1" applyFont="1" applyFill="1" applyBorder="1"/>
    <xf numFmtId="0" fontId="0" fillId="0" borderId="1" xfId="2" applyNumberFormat="1" applyFont="1" applyBorder="1"/>
    <xf numFmtId="44" fontId="3" fillId="6" borderId="0" xfId="1" applyFont="1" applyFill="1"/>
    <xf numFmtId="0" fontId="0" fillId="7" borderId="1" xfId="0" applyFill="1" applyBorder="1"/>
    <xf numFmtId="44" fontId="0" fillId="7" borderId="1" xfId="1" applyFont="1" applyFill="1" applyBorder="1"/>
    <xf numFmtId="0" fontId="0" fillId="8" borderId="1" xfId="0" applyFill="1" applyBorder="1"/>
    <xf numFmtId="0" fontId="0" fillId="5" borderId="1" xfId="0" applyFill="1" applyBorder="1"/>
    <xf numFmtId="0" fontId="0" fillId="9" borderId="0" xfId="0" applyFill="1"/>
    <xf numFmtId="0" fontId="2" fillId="0" borderId="1" xfId="0" applyFont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6E6B-107A-4038-B7E2-1D0609BBDCA2}">
  <dimension ref="A1:F33"/>
  <sheetViews>
    <sheetView workbookViewId="0">
      <selection activeCell="A4" sqref="A4"/>
    </sheetView>
  </sheetViews>
  <sheetFormatPr defaultRowHeight="14.4" x14ac:dyDescent="0.3"/>
  <cols>
    <col min="1" max="1" width="19.33203125" bestFit="1" customWidth="1"/>
    <col min="2" max="2" width="11.21875" bestFit="1" customWidth="1"/>
    <col min="3" max="3" width="14.6640625" bestFit="1" customWidth="1"/>
    <col min="4" max="4" width="10.109375" bestFit="1" customWidth="1"/>
  </cols>
  <sheetData>
    <row r="1" spans="1:6" x14ac:dyDescent="0.3">
      <c r="A1" s="1" t="s">
        <v>0</v>
      </c>
      <c r="C1" t="s">
        <v>1</v>
      </c>
    </row>
    <row r="4" spans="1:6" x14ac:dyDescent="0.3">
      <c r="A4" s="2"/>
      <c r="B4" s="2" t="s">
        <v>2</v>
      </c>
      <c r="C4" s="2" t="s">
        <v>3</v>
      </c>
    </row>
    <row r="5" spans="1:6" x14ac:dyDescent="0.3">
      <c r="A5" s="2" t="s">
        <v>4</v>
      </c>
      <c r="B5" s="3">
        <v>174.99999801814562</v>
      </c>
      <c r="C5" s="4">
        <v>10</v>
      </c>
    </row>
    <row r="6" spans="1:6" x14ac:dyDescent="0.3">
      <c r="A6" s="2" t="s">
        <v>5</v>
      </c>
      <c r="B6" s="5">
        <v>3000</v>
      </c>
      <c r="C6" s="5">
        <v>7000</v>
      </c>
    </row>
    <row r="7" spans="1:6" x14ac:dyDescent="0.3">
      <c r="B7" s="6"/>
      <c r="C7" s="6"/>
    </row>
    <row r="8" spans="1:6" x14ac:dyDescent="0.3">
      <c r="A8" t="s">
        <v>6</v>
      </c>
      <c r="B8" s="6"/>
      <c r="C8" s="6" t="s">
        <v>7</v>
      </c>
    </row>
    <row r="9" spans="1:6" x14ac:dyDescent="0.3">
      <c r="A9" t="s">
        <v>8</v>
      </c>
      <c r="B9" s="6">
        <f>SUMPRODUCT(B5:C5,B6:C6)</f>
        <v>594999.9940544368</v>
      </c>
      <c r="C9" s="6"/>
    </row>
    <row r="11" spans="1:6" x14ac:dyDescent="0.3">
      <c r="A11" s="2" t="s">
        <v>9</v>
      </c>
      <c r="B11" s="2"/>
      <c r="C11" s="2"/>
      <c r="D11" s="2" t="s">
        <v>10</v>
      </c>
      <c r="E11" s="2" t="s">
        <v>11</v>
      </c>
      <c r="F11" s="2" t="s">
        <v>12</v>
      </c>
    </row>
    <row r="12" spans="1:6" x14ac:dyDescent="0.3">
      <c r="A12" s="2" t="s">
        <v>13</v>
      </c>
      <c r="B12" s="7">
        <v>200</v>
      </c>
      <c r="C12" s="7">
        <v>500</v>
      </c>
      <c r="D12" s="7">
        <f>SUMPRODUCT(B$5:C$5,B12:C12)</f>
        <v>39999.999603629127</v>
      </c>
      <c r="E12" s="2" t="s">
        <v>14</v>
      </c>
      <c r="F12" s="8">
        <v>40000</v>
      </c>
    </row>
    <row r="13" spans="1:6" x14ac:dyDescent="0.3">
      <c r="A13" s="2" t="s">
        <v>15</v>
      </c>
      <c r="B13" s="2">
        <v>1</v>
      </c>
      <c r="C13" s="2"/>
      <c r="D13" s="7">
        <f t="shared" ref="D13:D14" si="0">SUMPRODUCT(B$5:C$5,B13:C13)</f>
        <v>174.99999801814562</v>
      </c>
      <c r="E13" s="2" t="s">
        <v>16</v>
      </c>
      <c r="F13" s="2">
        <v>10</v>
      </c>
    </row>
    <row r="14" spans="1:6" x14ac:dyDescent="0.3">
      <c r="A14" s="2" t="s">
        <v>17</v>
      </c>
      <c r="B14" s="2"/>
      <c r="C14" s="2">
        <v>1</v>
      </c>
      <c r="D14" s="7">
        <f t="shared" si="0"/>
        <v>10</v>
      </c>
      <c r="E14" s="2" t="s">
        <v>16</v>
      </c>
      <c r="F14" s="2">
        <v>10</v>
      </c>
    </row>
    <row r="15" spans="1:6" x14ac:dyDescent="0.3">
      <c r="A15" s="2"/>
      <c r="B15" s="2">
        <v>1</v>
      </c>
      <c r="C15" s="2">
        <v>1</v>
      </c>
      <c r="D15" s="2">
        <f>B15-C15</f>
        <v>0</v>
      </c>
      <c r="E15" s="2" t="s">
        <v>16</v>
      </c>
      <c r="F15" s="2">
        <v>0</v>
      </c>
    </row>
    <row r="22" spans="1:6" x14ac:dyDescent="0.3">
      <c r="A22" s="2"/>
      <c r="B22" s="2" t="s">
        <v>18</v>
      </c>
      <c r="C22" s="2" t="s">
        <v>19</v>
      </c>
    </row>
    <row r="23" spans="1:6" x14ac:dyDescent="0.3">
      <c r="A23" s="2" t="s">
        <v>4</v>
      </c>
      <c r="B23" s="3">
        <v>30.000000826903811</v>
      </c>
      <c r="C23" s="3">
        <v>59.999998346192363</v>
      </c>
    </row>
    <row r="24" spans="1:6" x14ac:dyDescent="0.3">
      <c r="A24" s="2" t="s">
        <v>5</v>
      </c>
      <c r="B24" s="5">
        <v>5</v>
      </c>
      <c r="C24" s="5">
        <v>6</v>
      </c>
    </row>
    <row r="25" spans="1:6" x14ac:dyDescent="0.3">
      <c r="B25" s="6"/>
      <c r="C25" s="6"/>
    </row>
    <row r="26" spans="1:6" x14ac:dyDescent="0.3">
      <c r="A26" s="2" t="s">
        <v>6</v>
      </c>
      <c r="B26" s="5"/>
      <c r="C26" s="6" t="s">
        <v>7</v>
      </c>
    </row>
    <row r="27" spans="1:6" x14ac:dyDescent="0.3">
      <c r="A27" s="2" t="s">
        <v>20</v>
      </c>
      <c r="B27" s="9">
        <f>SUMPRODUCT(B23:C23,B24:C24)</f>
        <v>509.9999942116732</v>
      </c>
      <c r="C27" s="6"/>
    </row>
    <row r="29" spans="1:6" x14ac:dyDescent="0.3">
      <c r="A29" s="2" t="s">
        <v>9</v>
      </c>
      <c r="B29" s="2"/>
      <c r="C29" s="2"/>
      <c r="D29" s="2" t="s">
        <v>10</v>
      </c>
      <c r="E29" s="2" t="s">
        <v>11</v>
      </c>
      <c r="F29" s="2" t="s">
        <v>12</v>
      </c>
    </row>
    <row r="30" spans="1:6" x14ac:dyDescent="0.3">
      <c r="A30" s="2"/>
      <c r="B30" s="7"/>
      <c r="C30" s="7"/>
      <c r="D30" s="7"/>
      <c r="E30" s="2"/>
      <c r="F30" s="8"/>
    </row>
    <row r="31" spans="1:6" x14ac:dyDescent="0.3">
      <c r="A31" s="2" t="s">
        <v>21</v>
      </c>
      <c r="B31" s="2">
        <v>2</v>
      </c>
      <c r="C31" s="2">
        <v>1</v>
      </c>
      <c r="D31" s="7">
        <f>SUMPRODUCT($B$23:$C$23,B31:C31)</f>
        <v>119.99999999999999</v>
      </c>
      <c r="E31" s="2" t="s">
        <v>14</v>
      </c>
      <c r="F31" s="2">
        <v>120</v>
      </c>
    </row>
    <row r="32" spans="1:6" x14ac:dyDescent="0.3">
      <c r="A32" s="2" t="s">
        <v>22</v>
      </c>
      <c r="B32" s="2">
        <v>2</v>
      </c>
      <c r="C32" s="2">
        <v>3</v>
      </c>
      <c r="D32" s="7">
        <f>SUMPRODUCT($B$23:$C$23,B32:C32)</f>
        <v>239.99999669238471</v>
      </c>
      <c r="E32" s="2" t="s">
        <v>14</v>
      </c>
      <c r="F32" s="2">
        <v>240</v>
      </c>
    </row>
    <row r="33" spans="1:6" x14ac:dyDescent="0.3">
      <c r="A33" s="2"/>
      <c r="B33" s="2"/>
      <c r="C33" s="2"/>
      <c r="D33" s="2"/>
      <c r="E33" s="2"/>
      <c r="F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6FA-B151-41E4-B8CB-4E98ADA84EAE}">
  <dimension ref="A1:H18"/>
  <sheetViews>
    <sheetView workbookViewId="0">
      <selection activeCell="A4" sqref="A4"/>
    </sheetView>
  </sheetViews>
  <sheetFormatPr defaultRowHeight="14.4" x14ac:dyDescent="0.3"/>
  <cols>
    <col min="1" max="1" width="15.77734375" bestFit="1" customWidth="1"/>
  </cols>
  <sheetData>
    <row r="1" spans="1:8" x14ac:dyDescent="0.3">
      <c r="A1" s="1" t="s">
        <v>23</v>
      </c>
    </row>
    <row r="2" spans="1:8" x14ac:dyDescent="0.3">
      <c r="A2" s="1"/>
      <c r="G2" s="2"/>
      <c r="H2" s="2" t="s">
        <v>24</v>
      </c>
    </row>
    <row r="3" spans="1:8" x14ac:dyDescent="0.3">
      <c r="A3" s="10"/>
      <c r="B3" s="2" t="s">
        <v>25</v>
      </c>
      <c r="C3" s="2" t="s">
        <v>26</v>
      </c>
      <c r="G3" s="2" t="s">
        <v>27</v>
      </c>
      <c r="H3" s="2">
        <v>11</v>
      </c>
    </row>
    <row r="4" spans="1:8" x14ac:dyDescent="0.3">
      <c r="A4" s="10" t="s">
        <v>4</v>
      </c>
      <c r="B4" s="3">
        <v>560.00000055606745</v>
      </c>
      <c r="C4" s="3">
        <v>1200</v>
      </c>
      <c r="G4" s="2" t="s">
        <v>28</v>
      </c>
      <c r="H4" s="2">
        <v>15</v>
      </c>
    </row>
    <row r="5" spans="1:8" x14ac:dyDescent="0.3">
      <c r="A5" s="1"/>
      <c r="B5" s="11"/>
      <c r="C5" s="11"/>
    </row>
    <row r="6" spans="1:8" x14ac:dyDescent="0.3">
      <c r="A6" s="10" t="s">
        <v>6</v>
      </c>
      <c r="B6" s="5"/>
      <c r="C6" s="5" t="s">
        <v>7</v>
      </c>
      <c r="D6" s="2"/>
    </row>
    <row r="7" spans="1:8" x14ac:dyDescent="0.3">
      <c r="A7" s="10" t="s">
        <v>29</v>
      </c>
      <c r="B7" s="5">
        <v>300</v>
      </c>
      <c r="C7" s="5">
        <v>450</v>
      </c>
      <c r="D7" s="2">
        <f>SUMPRODUCT(B4:C4,B7:C7)</f>
        <v>708000.00016682025</v>
      </c>
    </row>
    <row r="8" spans="1:8" x14ac:dyDescent="0.3">
      <c r="A8" s="10" t="s">
        <v>24</v>
      </c>
      <c r="B8" s="5"/>
      <c r="C8" s="5"/>
      <c r="D8" s="2"/>
      <c r="H8">
        <f>560+2400</f>
        <v>2960</v>
      </c>
    </row>
    <row r="9" spans="1:8" x14ac:dyDescent="0.3">
      <c r="A9" s="12" t="s">
        <v>30</v>
      </c>
      <c r="B9" s="5">
        <v>150</v>
      </c>
      <c r="C9" s="5">
        <v>225</v>
      </c>
      <c r="D9" s="2">
        <f>SUMPRODUCT($B$4:$C$4,B9:C9)</f>
        <v>354000.00008341012</v>
      </c>
      <c r="H9">
        <f>H8*15</f>
        <v>44400</v>
      </c>
    </row>
    <row r="10" spans="1:8" x14ac:dyDescent="0.3">
      <c r="A10" s="12" t="s">
        <v>31</v>
      </c>
      <c r="B10" s="5">
        <v>5</v>
      </c>
      <c r="C10" s="5">
        <v>6</v>
      </c>
      <c r="D10" s="2">
        <f>SUMPRODUCT($B$4:$C$4,B10:C10)*H3</f>
        <v>110000.0000305837</v>
      </c>
    </row>
    <row r="11" spans="1:8" x14ac:dyDescent="0.3">
      <c r="A11" s="12" t="s">
        <v>32</v>
      </c>
      <c r="B11" s="5">
        <v>1</v>
      </c>
      <c r="C11" s="5">
        <v>2</v>
      </c>
      <c r="D11" s="2">
        <f>SUMPRODUCT($B$4:$C$4,B11:C11)*H4</f>
        <v>44400.000008341012</v>
      </c>
    </row>
    <row r="12" spans="1:8" x14ac:dyDescent="0.3">
      <c r="A12" s="10" t="s">
        <v>20</v>
      </c>
      <c r="B12" s="5"/>
      <c r="C12" s="5"/>
      <c r="D12" s="13">
        <f>D7-D9-D10-D11</f>
        <v>199600.00004448541</v>
      </c>
    </row>
    <row r="13" spans="1:8" x14ac:dyDescent="0.3">
      <c r="A13" s="1"/>
    </row>
    <row r="14" spans="1:8" x14ac:dyDescent="0.3">
      <c r="A14" s="10" t="s">
        <v>9</v>
      </c>
      <c r="B14" s="2"/>
      <c r="C14" s="2"/>
      <c r="D14" s="2" t="s">
        <v>10</v>
      </c>
      <c r="E14" s="2" t="s">
        <v>11</v>
      </c>
      <c r="F14" s="2" t="s">
        <v>12</v>
      </c>
    </row>
    <row r="15" spans="1:8" x14ac:dyDescent="0.3">
      <c r="A15" s="10" t="s">
        <v>33</v>
      </c>
      <c r="B15" s="14"/>
      <c r="C15" s="14">
        <v>1</v>
      </c>
      <c r="D15" s="14">
        <f>SUMPRODUCT($B$4:$C$4,B15:C15)</f>
        <v>1200</v>
      </c>
      <c r="E15" s="2" t="s">
        <v>14</v>
      </c>
      <c r="F15" s="2">
        <v>1200</v>
      </c>
    </row>
    <row r="16" spans="1:8" x14ac:dyDescent="0.3">
      <c r="A16" s="10" t="s">
        <v>34</v>
      </c>
      <c r="B16" s="14">
        <v>1</v>
      </c>
      <c r="C16" s="14"/>
      <c r="D16" s="14">
        <f>SUMPRODUCT($B$4:$C$4,B16:C16)</f>
        <v>560.00000055606745</v>
      </c>
      <c r="E16" s="2" t="s">
        <v>14</v>
      </c>
      <c r="F16" s="2">
        <v>600</v>
      </c>
    </row>
    <row r="17" spans="1:6" x14ac:dyDescent="0.3">
      <c r="A17" s="10" t="s">
        <v>27</v>
      </c>
      <c r="B17" s="2">
        <v>5</v>
      </c>
      <c r="C17" s="2">
        <v>6</v>
      </c>
      <c r="D17" s="14">
        <f t="shared" ref="D17:D18" si="0">SUMPRODUCT($B$4:$C$4,B17:C17)</f>
        <v>10000.000002780336</v>
      </c>
      <c r="E17" s="2" t="s">
        <v>14</v>
      </c>
      <c r="F17" s="2">
        <v>10000</v>
      </c>
    </row>
    <row r="18" spans="1:6" x14ac:dyDescent="0.3">
      <c r="A18" s="10" t="s">
        <v>28</v>
      </c>
      <c r="B18" s="2">
        <v>1</v>
      </c>
      <c r="C18" s="2">
        <v>2</v>
      </c>
      <c r="D18" s="14">
        <f t="shared" si="0"/>
        <v>2960.0000005560673</v>
      </c>
      <c r="E18" s="2" t="s">
        <v>14</v>
      </c>
      <c r="F18" s="2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431B-252E-4013-8F7E-63AB8DE37A84}">
  <dimension ref="A1:L13"/>
  <sheetViews>
    <sheetView tabSelected="1" workbookViewId="0">
      <selection activeCell="G10" sqref="G10"/>
    </sheetView>
  </sheetViews>
  <sheetFormatPr defaultRowHeight="14.4" x14ac:dyDescent="0.3"/>
  <cols>
    <col min="1" max="1" width="19.109375" bestFit="1" customWidth="1"/>
    <col min="2" max="2" width="16" bestFit="1" customWidth="1"/>
    <col min="4" max="4" width="12.77734375" bestFit="1" customWidth="1"/>
    <col min="5" max="5" width="11.21875" bestFit="1" customWidth="1"/>
    <col min="6" max="6" width="9.88671875" customWidth="1"/>
    <col min="7" max="7" width="9.5546875" customWidth="1"/>
    <col min="8" max="8" width="12.109375" bestFit="1" customWidth="1"/>
    <col min="9" max="9" width="11.109375" bestFit="1" customWidth="1"/>
    <col min="10" max="10" width="12.109375" bestFit="1" customWidth="1"/>
    <col min="12" max="12" width="12.109375" bestFit="1" customWidth="1"/>
  </cols>
  <sheetData>
    <row r="1" spans="1:12" x14ac:dyDescent="0.3">
      <c r="A1" s="1" t="s">
        <v>35</v>
      </c>
    </row>
    <row r="2" spans="1:12" ht="57.6" x14ac:dyDescent="0.3">
      <c r="A2" s="1" t="s">
        <v>88</v>
      </c>
      <c r="D2" s="10"/>
      <c r="E2" s="24" t="str">
        <f>A9</f>
        <v>LA Municipal Bond</v>
      </c>
      <c r="F2" s="24" t="str">
        <f>A10</f>
        <v>Thompson Electronics</v>
      </c>
      <c r="G2" s="24" t="str">
        <f>A11</f>
        <v>United Aerospace Corp</v>
      </c>
      <c r="H2" s="24" t="str">
        <f>A12</f>
        <v>Palmer Technologies</v>
      </c>
      <c r="I2" s="24" t="str">
        <f>A13</f>
        <v>HDN Stock (high risk)</v>
      </c>
    </row>
    <row r="3" spans="1:12" x14ac:dyDescent="0.3">
      <c r="A3" t="s">
        <v>36</v>
      </c>
      <c r="B3">
        <v>250000</v>
      </c>
      <c r="D3" s="10" t="s">
        <v>37</v>
      </c>
      <c r="E3" s="16">
        <v>50000</v>
      </c>
      <c r="F3" s="16">
        <v>0</v>
      </c>
      <c r="G3" s="16">
        <v>0</v>
      </c>
      <c r="H3" s="16">
        <v>175000.00000000003</v>
      </c>
      <c r="I3" s="16">
        <v>25000</v>
      </c>
    </row>
    <row r="4" spans="1:12" x14ac:dyDescent="0.3">
      <c r="A4" t="s">
        <v>38</v>
      </c>
      <c r="B4">
        <v>0.2</v>
      </c>
      <c r="C4" t="s">
        <v>16</v>
      </c>
      <c r="D4" s="10" t="s">
        <v>39</v>
      </c>
      <c r="E4" s="17">
        <v>5.2999999999999999E-2</v>
      </c>
      <c r="F4" s="17">
        <v>6.8000000000000005E-2</v>
      </c>
      <c r="G4" s="17">
        <v>4.9000000000000002E-2</v>
      </c>
      <c r="H4" s="17">
        <v>8.4000000000000005E-2</v>
      </c>
      <c r="I4" s="17">
        <v>0.11799999999999999</v>
      </c>
    </row>
    <row r="5" spans="1:12" x14ac:dyDescent="0.3">
      <c r="A5" t="s">
        <v>40</v>
      </c>
      <c r="B5">
        <v>0.4</v>
      </c>
      <c r="C5" t="s">
        <v>16</v>
      </c>
    </row>
    <row r="6" spans="1:12" x14ac:dyDescent="0.3">
      <c r="A6" t="s">
        <v>41</v>
      </c>
      <c r="D6" s="1" t="s">
        <v>42</v>
      </c>
    </row>
    <row r="7" spans="1:12" x14ac:dyDescent="0.3">
      <c r="D7" s="1" t="s">
        <v>43</v>
      </c>
      <c r="E7" s="18">
        <f>SUMPRODUCT(E3:I3,E4:I4)</f>
        <v>20300.000000000004</v>
      </c>
    </row>
    <row r="8" spans="1:12" x14ac:dyDescent="0.3">
      <c r="A8" t="s">
        <v>36</v>
      </c>
      <c r="B8" t="s">
        <v>44</v>
      </c>
    </row>
    <row r="9" spans="1:12" x14ac:dyDescent="0.3">
      <c r="A9" t="s">
        <v>87</v>
      </c>
      <c r="B9">
        <v>5.3</v>
      </c>
      <c r="D9" s="10" t="s">
        <v>45</v>
      </c>
      <c r="E9" s="2"/>
      <c r="F9" s="2"/>
      <c r="G9" s="2"/>
      <c r="H9" s="2"/>
      <c r="I9" s="2"/>
      <c r="J9" s="19"/>
      <c r="K9" s="19"/>
      <c r="L9" s="19"/>
    </row>
    <row r="10" spans="1:12" x14ac:dyDescent="0.3">
      <c r="A10" t="s">
        <v>46</v>
      </c>
      <c r="B10">
        <v>6.8</v>
      </c>
      <c r="D10" s="10" t="s">
        <v>47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0">
        <f>SUMPRODUCT(E3:I3,E10:I10)</f>
        <v>250000.00000000003</v>
      </c>
      <c r="K10" s="19" t="s">
        <v>14</v>
      </c>
      <c r="L10" s="20">
        <f>B3</f>
        <v>250000</v>
      </c>
    </row>
    <row r="11" spans="1:12" x14ac:dyDescent="0.3">
      <c r="A11" t="s">
        <v>48</v>
      </c>
      <c r="B11">
        <v>4.9000000000000004</v>
      </c>
      <c r="D11" s="10" t="s">
        <v>49</v>
      </c>
      <c r="E11" s="2">
        <v>1</v>
      </c>
      <c r="F11" s="2"/>
      <c r="G11" s="2"/>
      <c r="H11" s="2"/>
      <c r="I11" s="2"/>
      <c r="J11" s="20">
        <f>SUMPRODUCT($E$3:$I$3,E11:I11)</f>
        <v>50000</v>
      </c>
      <c r="K11" s="19" t="s">
        <v>16</v>
      </c>
      <c r="L11" s="20">
        <f>0.2*L10</f>
        <v>50000</v>
      </c>
    </row>
    <row r="12" spans="1:12" x14ac:dyDescent="0.3">
      <c r="A12" t="s">
        <v>50</v>
      </c>
      <c r="B12">
        <v>8.4</v>
      </c>
      <c r="D12" s="10" t="s">
        <v>51</v>
      </c>
      <c r="E12" s="2"/>
      <c r="F12" s="2">
        <v>1</v>
      </c>
      <c r="G12" s="2">
        <v>1</v>
      </c>
      <c r="H12" s="2">
        <v>1</v>
      </c>
      <c r="I12" s="2"/>
      <c r="J12" s="20">
        <f t="shared" ref="J12" si="0">SUMPRODUCT($E$3:$I$3,E12:I12)</f>
        <v>175000.00000000003</v>
      </c>
      <c r="K12" s="19" t="s">
        <v>16</v>
      </c>
      <c r="L12" s="20">
        <f>0.4*L10</f>
        <v>100000</v>
      </c>
    </row>
    <row r="13" spans="1:12" x14ac:dyDescent="0.3">
      <c r="A13" t="s">
        <v>52</v>
      </c>
      <c r="B13">
        <v>11.8</v>
      </c>
      <c r="D13" s="10" t="s">
        <v>53</v>
      </c>
      <c r="E13" s="2">
        <f>-0.5</f>
        <v>-0.5</v>
      </c>
      <c r="F13" s="2"/>
      <c r="G13" s="2"/>
      <c r="H13" s="2"/>
      <c r="I13" s="2">
        <v>1</v>
      </c>
      <c r="J13" s="20">
        <f>SUMPRODUCT($E$3:$I$3,E13:I13)</f>
        <v>0</v>
      </c>
      <c r="K13" s="19" t="s">
        <v>14</v>
      </c>
      <c r="L13" s="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177D-7918-4DD6-8BE3-CFD3DF5F7097}">
  <dimension ref="A1:S26"/>
  <sheetViews>
    <sheetView topLeftCell="A7" workbookViewId="0">
      <selection activeCell="A4" sqref="A4"/>
    </sheetView>
  </sheetViews>
  <sheetFormatPr defaultRowHeight="14.4" x14ac:dyDescent="0.3"/>
  <cols>
    <col min="2" max="2" width="10.21875" bestFit="1" customWidth="1"/>
  </cols>
  <sheetData>
    <row r="1" spans="1:17" x14ac:dyDescent="0.3">
      <c r="A1" t="s">
        <v>54</v>
      </c>
    </row>
    <row r="3" spans="1:17" ht="43.2" x14ac:dyDescent="0.3">
      <c r="A3" s="2" t="s">
        <v>55</v>
      </c>
      <c r="B3" s="15" t="s">
        <v>56</v>
      </c>
      <c r="C3" s="15" t="s">
        <v>57</v>
      </c>
      <c r="D3" s="15" t="s">
        <v>58</v>
      </c>
      <c r="E3" s="15" t="s">
        <v>59</v>
      </c>
    </row>
    <row r="4" spans="1:17" x14ac:dyDescent="0.3">
      <c r="A4" s="2" t="s">
        <v>60</v>
      </c>
      <c r="B4" s="2">
        <v>5</v>
      </c>
      <c r="C4" s="2">
        <v>8</v>
      </c>
      <c r="D4" s="2">
        <v>6</v>
      </c>
      <c r="E4" s="2">
        <v>700</v>
      </c>
    </row>
    <row r="5" spans="1:17" x14ac:dyDescent="0.3">
      <c r="A5" s="2" t="s">
        <v>61</v>
      </c>
      <c r="B5" s="2">
        <v>0</v>
      </c>
      <c r="C5" s="2">
        <v>4</v>
      </c>
      <c r="D5" s="2">
        <v>12</v>
      </c>
      <c r="E5" s="2">
        <v>500</v>
      </c>
    </row>
    <row r="6" spans="1:17" x14ac:dyDescent="0.3">
      <c r="A6" s="2" t="s">
        <v>62</v>
      </c>
      <c r="B6" s="2">
        <v>4</v>
      </c>
      <c r="C6" s="2">
        <v>0</v>
      </c>
      <c r="D6" s="2">
        <v>7</v>
      </c>
      <c r="E6" s="2">
        <v>100</v>
      </c>
    </row>
    <row r="7" spans="1:17" x14ac:dyDescent="0.3">
      <c r="A7" s="2" t="s">
        <v>63</v>
      </c>
      <c r="B7" s="2">
        <v>7</v>
      </c>
      <c r="C7" s="2">
        <v>2</v>
      </c>
      <c r="D7" s="2">
        <v>5</v>
      </c>
      <c r="E7" s="2">
        <v>800</v>
      </c>
    </row>
    <row r="8" spans="1:17" x14ac:dyDescent="0.3">
      <c r="A8" s="2" t="s">
        <v>64</v>
      </c>
      <c r="B8" s="2">
        <v>12</v>
      </c>
      <c r="C8" s="2">
        <v>7</v>
      </c>
      <c r="D8" s="2">
        <v>0</v>
      </c>
      <c r="E8" s="2">
        <v>400</v>
      </c>
    </row>
    <row r="9" spans="1:17" x14ac:dyDescent="0.3">
      <c r="E9">
        <f>SUM(E4:E8)</f>
        <v>2500</v>
      </c>
    </row>
    <row r="11" spans="1:17" x14ac:dyDescent="0.3">
      <c r="B11" s="21" t="s">
        <v>65</v>
      </c>
      <c r="C11" s="21" t="s">
        <v>66</v>
      </c>
      <c r="D11" s="21" t="s">
        <v>67</v>
      </c>
      <c r="E11" s="21" t="s">
        <v>68</v>
      </c>
      <c r="F11" s="21" t="s">
        <v>69</v>
      </c>
      <c r="G11" s="21" t="s">
        <v>70</v>
      </c>
      <c r="H11" s="21" t="s">
        <v>71</v>
      </c>
      <c r="I11" s="21" t="s">
        <v>72</v>
      </c>
      <c r="J11" s="21" t="s">
        <v>73</v>
      </c>
      <c r="K11" s="21" t="s">
        <v>74</v>
      </c>
      <c r="L11" s="21" t="s">
        <v>75</v>
      </c>
      <c r="M11" s="21" t="s">
        <v>76</v>
      </c>
      <c r="N11" s="21" t="s">
        <v>77</v>
      </c>
      <c r="O11" s="21" t="s">
        <v>78</v>
      </c>
      <c r="P11" s="21" t="s">
        <v>79</v>
      </c>
    </row>
    <row r="12" spans="1:17" x14ac:dyDescent="0.3">
      <c r="B12" s="22">
        <v>400</v>
      </c>
      <c r="C12" s="22">
        <v>0</v>
      </c>
      <c r="D12" s="22">
        <v>300</v>
      </c>
      <c r="E12" s="22">
        <v>500</v>
      </c>
      <c r="F12" s="22">
        <v>0</v>
      </c>
      <c r="G12" s="22">
        <v>0</v>
      </c>
      <c r="H12" s="22">
        <v>0</v>
      </c>
      <c r="I12" s="22">
        <v>100</v>
      </c>
      <c r="J12" s="22">
        <v>0</v>
      </c>
      <c r="K12" s="22">
        <v>0</v>
      </c>
      <c r="L12" s="22">
        <v>800</v>
      </c>
      <c r="M12" s="22">
        <v>0</v>
      </c>
      <c r="N12" s="22">
        <v>0</v>
      </c>
      <c r="O12" s="22">
        <v>0</v>
      </c>
      <c r="P12" s="22">
        <v>400</v>
      </c>
      <c r="Q12" t="s">
        <v>80</v>
      </c>
    </row>
    <row r="13" spans="1:17" x14ac:dyDescent="0.3">
      <c r="B13" s="21">
        <v>5</v>
      </c>
      <c r="C13" s="21">
        <v>8</v>
      </c>
      <c r="D13" s="21">
        <v>6</v>
      </c>
      <c r="E13" s="21">
        <v>0</v>
      </c>
      <c r="F13" s="21">
        <v>4</v>
      </c>
      <c r="G13" s="21">
        <v>12</v>
      </c>
      <c r="H13" s="21">
        <v>4</v>
      </c>
      <c r="I13" s="21">
        <v>0</v>
      </c>
      <c r="J13" s="21">
        <v>7</v>
      </c>
      <c r="K13" s="21">
        <v>7</v>
      </c>
      <c r="L13" s="21">
        <v>2</v>
      </c>
      <c r="M13" s="21">
        <v>5</v>
      </c>
      <c r="N13" s="21">
        <v>12</v>
      </c>
      <c r="O13" s="21">
        <v>7</v>
      </c>
      <c r="P13" s="21">
        <v>0</v>
      </c>
      <c r="Q13" t="s">
        <v>81</v>
      </c>
    </row>
    <row r="15" spans="1:17" x14ac:dyDescent="0.3">
      <c r="B15" t="s">
        <v>6</v>
      </c>
    </row>
    <row r="16" spans="1:17" x14ac:dyDescent="0.3">
      <c r="B16" t="s">
        <v>82</v>
      </c>
      <c r="C16" s="23">
        <f>SUMPRODUCT(B12:P12,B13:P13)</f>
        <v>5400</v>
      </c>
    </row>
    <row r="18" spans="1:19" x14ac:dyDescent="0.3">
      <c r="A18" s="10" t="s">
        <v>45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">
        <v>10</v>
      </c>
      <c r="R18" s="10"/>
      <c r="S18" s="10" t="s">
        <v>12</v>
      </c>
    </row>
    <row r="19" spans="1:19" x14ac:dyDescent="0.3">
      <c r="A19" s="10" t="s">
        <v>83</v>
      </c>
      <c r="B19" s="2">
        <v>1</v>
      </c>
      <c r="C19" s="2"/>
      <c r="D19" s="2"/>
      <c r="E19" s="2">
        <v>1</v>
      </c>
      <c r="F19" s="2"/>
      <c r="G19" s="2"/>
      <c r="H19" s="2">
        <v>1</v>
      </c>
      <c r="I19" s="2"/>
      <c r="J19" s="2"/>
      <c r="K19" s="2">
        <v>1</v>
      </c>
      <c r="L19" s="2"/>
      <c r="M19" s="2"/>
      <c r="N19" s="2">
        <v>1</v>
      </c>
      <c r="O19" s="2"/>
      <c r="P19" s="2"/>
      <c r="Q19" s="2">
        <f>SUMPRODUCT($B$12:$P$12,B19:P19)</f>
        <v>900</v>
      </c>
      <c r="R19" s="2" t="s">
        <v>14</v>
      </c>
      <c r="S19" s="2">
        <v>900</v>
      </c>
    </row>
    <row r="20" spans="1:19" x14ac:dyDescent="0.3">
      <c r="A20" s="10" t="s">
        <v>84</v>
      </c>
      <c r="B20" s="2"/>
      <c r="C20" s="2">
        <v>1</v>
      </c>
      <c r="D20" s="2"/>
      <c r="E20" s="2"/>
      <c r="F20" s="2">
        <v>1</v>
      </c>
      <c r="G20" s="2"/>
      <c r="H20" s="2"/>
      <c r="I20" s="2">
        <v>1</v>
      </c>
      <c r="J20" s="2"/>
      <c r="K20" s="2"/>
      <c r="L20" s="2">
        <v>1</v>
      </c>
      <c r="M20" s="2"/>
      <c r="N20" s="2"/>
      <c r="O20" s="2">
        <v>1</v>
      </c>
      <c r="P20" s="2"/>
      <c r="Q20" s="2">
        <f t="shared" ref="Q20:Q26" si="0">SUMPRODUCT($B$12:$P$12,B20:P20)</f>
        <v>900</v>
      </c>
      <c r="R20" s="2" t="s">
        <v>14</v>
      </c>
      <c r="S20" s="2">
        <v>900</v>
      </c>
    </row>
    <row r="21" spans="1:19" x14ac:dyDescent="0.3">
      <c r="A21" s="10" t="s">
        <v>85</v>
      </c>
      <c r="B21" s="2"/>
      <c r="C21" s="2"/>
      <c r="D21" s="2">
        <v>1</v>
      </c>
      <c r="E21" s="2"/>
      <c r="F21" s="2"/>
      <c r="G21" s="2">
        <v>1</v>
      </c>
      <c r="H21" s="2"/>
      <c r="I21" s="2"/>
      <c r="J21" s="2">
        <v>1</v>
      </c>
      <c r="K21" s="2"/>
      <c r="L21" s="2"/>
      <c r="M21" s="2">
        <v>1</v>
      </c>
      <c r="N21" s="2"/>
      <c r="O21" s="2"/>
      <c r="P21" s="2">
        <v>1</v>
      </c>
      <c r="Q21" s="2">
        <f t="shared" si="0"/>
        <v>700</v>
      </c>
      <c r="R21" s="2" t="s">
        <v>14</v>
      </c>
      <c r="S21" s="2">
        <v>900</v>
      </c>
    </row>
    <row r="22" spans="1:19" x14ac:dyDescent="0.3">
      <c r="A22" s="10" t="s">
        <v>60</v>
      </c>
      <c r="B22" s="2">
        <v>1</v>
      </c>
      <c r="C22" s="2">
        <v>1</v>
      </c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f t="shared" si="0"/>
        <v>700</v>
      </c>
      <c r="R22" s="2" t="s">
        <v>86</v>
      </c>
      <c r="S22" s="2">
        <v>700</v>
      </c>
    </row>
    <row r="23" spans="1:19" x14ac:dyDescent="0.3">
      <c r="A23" s="10" t="s">
        <v>61</v>
      </c>
      <c r="B23" s="2"/>
      <c r="C23" s="2"/>
      <c r="D23" s="2"/>
      <c r="E23" s="2">
        <v>1</v>
      </c>
      <c r="F23" s="2">
        <v>1</v>
      </c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2">
        <f t="shared" si="0"/>
        <v>500</v>
      </c>
      <c r="R23" s="2" t="s">
        <v>86</v>
      </c>
      <c r="S23" s="2">
        <v>500</v>
      </c>
    </row>
    <row r="24" spans="1:19" x14ac:dyDescent="0.3">
      <c r="A24" s="10" t="s">
        <v>62</v>
      </c>
      <c r="B24" s="2"/>
      <c r="C24" s="2"/>
      <c r="D24" s="2"/>
      <c r="E24" s="2"/>
      <c r="F24" s="2"/>
      <c r="G24" s="2"/>
      <c r="H24" s="2">
        <v>1</v>
      </c>
      <c r="I24" s="2">
        <v>1</v>
      </c>
      <c r="J24" s="2">
        <v>1</v>
      </c>
      <c r="K24" s="2"/>
      <c r="L24" s="2"/>
      <c r="M24" s="2"/>
      <c r="N24" s="2"/>
      <c r="O24" s="2"/>
      <c r="P24" s="2"/>
      <c r="Q24" s="2">
        <f t="shared" si="0"/>
        <v>100</v>
      </c>
      <c r="R24" s="2" t="s">
        <v>86</v>
      </c>
      <c r="S24" s="2">
        <v>100</v>
      </c>
    </row>
    <row r="25" spans="1:19" x14ac:dyDescent="0.3">
      <c r="A25" s="10" t="s">
        <v>63</v>
      </c>
      <c r="B25" s="2"/>
      <c r="C25" s="2"/>
      <c r="D25" s="2"/>
      <c r="E25" s="2"/>
      <c r="F25" s="2"/>
      <c r="G25" s="2"/>
      <c r="H25" s="2"/>
      <c r="I25" s="2"/>
      <c r="J25" s="2"/>
      <c r="K25" s="2">
        <v>1</v>
      </c>
      <c r="L25" s="2">
        <v>1</v>
      </c>
      <c r="M25" s="2">
        <v>1</v>
      </c>
      <c r="N25" s="2"/>
      <c r="O25" s="2"/>
      <c r="P25" s="2"/>
      <c r="Q25" s="2">
        <f t="shared" si="0"/>
        <v>800</v>
      </c>
      <c r="R25" s="2" t="s">
        <v>86</v>
      </c>
      <c r="S25" s="2">
        <v>800</v>
      </c>
    </row>
    <row r="26" spans="1:19" x14ac:dyDescent="0.3">
      <c r="A26" s="10" t="s">
        <v>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1</v>
      </c>
      <c r="O26" s="2">
        <v>1</v>
      </c>
      <c r="P26" s="2">
        <v>1</v>
      </c>
      <c r="Q26" s="2">
        <f t="shared" si="0"/>
        <v>400</v>
      </c>
      <c r="R26" s="2" t="s">
        <v>86</v>
      </c>
      <c r="S26" s="2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 Solver</vt:lpstr>
      <vt:lpstr>LP Solver and Net Profit</vt:lpstr>
      <vt:lpstr>LP Solver and Investments</vt:lpstr>
      <vt:lpstr>LP Solver and 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nmani</dc:creator>
  <cp:lastModifiedBy>Neil Maniar</cp:lastModifiedBy>
  <dcterms:created xsi:type="dcterms:W3CDTF">2023-06-06T03:56:01Z</dcterms:created>
  <dcterms:modified xsi:type="dcterms:W3CDTF">2023-06-06T03:58:24Z</dcterms:modified>
</cp:coreProperties>
</file>