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32b491a7342ab/Desktop/"/>
    </mc:Choice>
  </mc:AlternateContent>
  <xr:revisionPtr revIDLastSave="0" documentId="8_{864E21D5-A5B2-4939-BB0F-8529E7CCB11B}" xr6:coauthVersionLast="47" xr6:coauthVersionMax="47" xr10:uidLastSave="{00000000-0000-0000-0000-000000000000}"/>
  <bookViews>
    <workbookView xWindow="2316" yWindow="912" windowWidth="18276" windowHeight="10884" xr2:uid="{9C5927BB-673D-4DC3-9623-55CE249A3D3A}"/>
  </bookViews>
  <sheets>
    <sheet name="19th Hol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B38" i="1"/>
  <c r="B39" i="1" s="1"/>
  <c r="B42" i="1" s="1"/>
  <c r="I32" i="1"/>
  <c r="J32" i="1" s="1"/>
  <c r="G32" i="1"/>
  <c r="H32" i="1" s="1"/>
  <c r="E32" i="1"/>
  <c r="F32" i="1" s="1"/>
  <c r="J31" i="1"/>
  <c r="I31" i="1"/>
  <c r="G31" i="1"/>
  <c r="H31" i="1" s="1"/>
  <c r="E31" i="1"/>
  <c r="F31" i="1" s="1"/>
  <c r="I30" i="1"/>
  <c r="J30" i="1" s="1"/>
  <c r="H30" i="1"/>
  <c r="G30" i="1"/>
  <c r="E30" i="1"/>
  <c r="F30" i="1" s="1"/>
  <c r="I29" i="1"/>
  <c r="J29" i="1" s="1"/>
  <c r="G29" i="1"/>
  <c r="H29" i="1" s="1"/>
  <c r="F29" i="1"/>
  <c r="E29" i="1"/>
  <c r="I28" i="1"/>
  <c r="J28" i="1" s="1"/>
  <c r="G28" i="1"/>
  <c r="H28" i="1" s="1"/>
  <c r="E28" i="1"/>
  <c r="F28" i="1" s="1"/>
  <c r="J27" i="1"/>
  <c r="I27" i="1"/>
  <c r="G27" i="1"/>
  <c r="H27" i="1" s="1"/>
  <c r="E27" i="1"/>
  <c r="F27" i="1" s="1"/>
  <c r="I26" i="1"/>
  <c r="J26" i="1" s="1"/>
  <c r="H26" i="1"/>
  <c r="G26" i="1"/>
  <c r="E26" i="1"/>
  <c r="F26" i="1" s="1"/>
  <c r="I25" i="1"/>
  <c r="J25" i="1" s="1"/>
  <c r="G25" i="1"/>
  <c r="H25" i="1" s="1"/>
  <c r="F25" i="1"/>
  <c r="E25" i="1"/>
  <c r="I24" i="1"/>
  <c r="J24" i="1" s="1"/>
  <c r="G24" i="1"/>
  <c r="H24" i="1" s="1"/>
  <c r="E24" i="1"/>
  <c r="F24" i="1" s="1"/>
  <c r="J23" i="1"/>
  <c r="I23" i="1"/>
  <c r="G23" i="1"/>
  <c r="H23" i="1" s="1"/>
  <c r="E23" i="1"/>
  <c r="F23" i="1" s="1"/>
  <c r="I22" i="1"/>
  <c r="J22" i="1" s="1"/>
  <c r="H22" i="1"/>
  <c r="G22" i="1"/>
  <c r="E22" i="1"/>
  <c r="F22" i="1" s="1"/>
  <c r="I21" i="1"/>
  <c r="J21" i="1" s="1"/>
  <c r="G21" i="1"/>
  <c r="H21" i="1" s="1"/>
  <c r="F21" i="1"/>
  <c r="F33" i="1" s="1"/>
  <c r="E21" i="1"/>
  <c r="J33" i="1" l="1"/>
  <c r="H33" i="1"/>
  <c r="B41" i="1"/>
  <c r="B43" i="1" s="1"/>
  <c r="H38" i="1" l="1"/>
  <c r="F38" i="1"/>
</calcChain>
</file>

<file path=xl/sharedStrings.xml><?xml version="1.0" encoding="utf-8"?>
<sst xmlns="http://schemas.openxmlformats.org/spreadsheetml/2006/main" count="35" uniqueCount="30">
  <si>
    <t>Modeling Future Demand</t>
  </si>
  <si>
    <t>Month</t>
  </si>
  <si>
    <t>Price</t>
  </si>
  <si>
    <t>Demand (00s)</t>
  </si>
  <si>
    <t>Linear Model, y =mx+b</t>
  </si>
  <si>
    <t>Power Model, y = ax^b</t>
  </si>
  <si>
    <t>Exponential Model y = ae^(bx)</t>
  </si>
  <si>
    <t>Intercept</t>
  </si>
  <si>
    <t>Constant</t>
  </si>
  <si>
    <t>Slope</t>
  </si>
  <si>
    <t>Exponent</t>
  </si>
  <si>
    <t>Price ($)</t>
  </si>
  <si>
    <t>Linear</t>
  </si>
  <si>
    <t>Error</t>
  </si>
  <si>
    <t>Power</t>
  </si>
  <si>
    <t>Exponential</t>
  </si>
  <si>
    <t>&lt;- Use the model with the smallest error</t>
  </si>
  <si>
    <t>Model the demand</t>
  </si>
  <si>
    <t>Unit Cost:</t>
  </si>
  <si>
    <t>per set of clubs</t>
  </si>
  <si>
    <t>Maximize Profit</t>
  </si>
  <si>
    <t>Maximize Profit with variable Unit Cost</t>
  </si>
  <si>
    <t>Sale Price:</t>
  </si>
  <si>
    <t>price</t>
  </si>
  <si>
    <t>profit</t>
  </si>
  <si>
    <t>Unit Cost</t>
  </si>
  <si>
    <t>Full Demand</t>
  </si>
  <si>
    <t>Cost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</si>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</sst>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0" xfId="0" applyFont="1"/>
    <xf numFmtId="164" fontId="0" fillId="0" borderId="1" xfId="1" applyNumberFormat="1" applyFont="1" applyBorder="1"/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164" fontId="0" fillId="0" borderId="3" xfId="1" applyNumberFormat="1" applyFont="1" applyBorder="1"/>
    <xf numFmtId="2" fontId="0" fillId="0" borderId="1" xfId="0" applyNumberFormat="1" applyBorder="1"/>
    <xf numFmtId="165" fontId="0" fillId="0" borderId="1" xfId="2" applyNumberFormat="1" applyFont="1" applyBorder="1"/>
    <xf numFmtId="9" fontId="0" fillId="0" borderId="1" xfId="2" applyFont="1" applyBorder="1"/>
    <xf numFmtId="165" fontId="0" fillId="2" borderId="1" xfId="2" applyNumberFormat="1" applyFont="1" applyFill="1" applyBorder="1"/>
    <xf numFmtId="0" fontId="0" fillId="0" borderId="1" xfId="0" applyBorder="1" applyAlignment="1">
      <alignment horizontal="left" indent="1"/>
    </xf>
    <xf numFmtId="164" fontId="0" fillId="2" borderId="1" xfId="1" applyNumberFormat="1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1" xfId="0" applyNumberFormat="1" applyBorder="1"/>
    <xf numFmtId="164" fontId="3" fillId="0" borderId="1" xfId="0" applyNumberFormat="1" applyFont="1" applyBorder="1"/>
    <xf numFmtId="44" fontId="0" fillId="0" borderId="1" xfId="1" applyFont="1" applyBorder="1"/>
    <xf numFmtId="44" fontId="0" fillId="0" borderId="1" xfId="0" applyNumberFormat="1" applyBorder="1"/>
    <xf numFmtId="0" fontId="2" fillId="0" borderId="1" xfId="0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per</a:t>
            </a:r>
            <a:r>
              <a:rPr lang="en-US" baseline="0"/>
              <a:t>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62863504992876"/>
          <c:y val="0.14644243515081262"/>
          <c:w val="0.8301017332938575"/>
          <c:h val="0.62810600379380632"/>
        </c:manualLayout>
      </c:layout>
      <c:scatterChart>
        <c:scatterStyle val="lineMarker"/>
        <c:varyColors val="0"/>
        <c:ser>
          <c:idx val="0"/>
          <c:order val="0"/>
          <c:tx>
            <c:strRef>
              <c:f>'19th Hole'!$C$3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15428193350831146"/>
                  <c:y val="-6.58988888746209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'19th Hole'!$B$4:$B$15</c:f>
              <c:numCache>
                <c:formatCode>_("$"* #,##0_);_("$"* \(#,##0\);_("$"* "-"??_);_(@_)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'19th Hole'!$C$4:$C$15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BE-4E83-8529-134A3C7B5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302959"/>
        <c:axId val="920301295"/>
      </c:scatterChart>
      <c:valAx>
        <c:axId val="92030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01295"/>
        <c:crosses val="autoZero"/>
        <c:crossBetween val="midCat"/>
      </c:valAx>
      <c:valAx>
        <c:axId val="9203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0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244337</xdr:colOff>
      <xdr:row>0</xdr:row>
      <xdr:rowOff>135502</xdr:rowOff>
    </xdr:from>
    <xdr:to>
      <xdr:col>10</xdr:col>
      <xdr:colOff>251791</xdr:colOff>
      <xdr:row>15</xdr:row>
      <xdr:rowOff>72886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30792-4A50-43ED-B171-2FB5FED21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Cour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ty Sweater Company"/>
      <sheetName val="B&amp;N Bookstore"/>
      <sheetName val="19th Hole"/>
      <sheetName val="Gopher Drugs"/>
    </sheetNames>
    <sheetDataSet>
      <sheetData sheetId="0" refreshError="1"/>
      <sheetData sheetId="1" refreshError="1"/>
      <sheetData sheetId="2">
        <row r="3">
          <cell r="C3" t="str">
            <v>Demand (00s)</v>
          </cell>
        </row>
        <row r="4">
          <cell r="B4">
            <v>450</v>
          </cell>
          <cell r="C4">
            <v>45</v>
          </cell>
        </row>
        <row r="5">
          <cell r="B5">
            <v>300</v>
          </cell>
          <cell r="C5">
            <v>103</v>
          </cell>
        </row>
        <row r="6">
          <cell r="B6">
            <v>440</v>
          </cell>
          <cell r="C6">
            <v>49</v>
          </cell>
        </row>
        <row r="7">
          <cell r="B7">
            <v>360</v>
          </cell>
          <cell r="C7">
            <v>86</v>
          </cell>
        </row>
        <row r="8">
          <cell r="B8">
            <v>290</v>
          </cell>
          <cell r="C8">
            <v>125</v>
          </cell>
        </row>
        <row r="9">
          <cell r="B9">
            <v>450</v>
          </cell>
          <cell r="C9">
            <v>52</v>
          </cell>
        </row>
        <row r="10">
          <cell r="B10">
            <v>340</v>
          </cell>
          <cell r="C10">
            <v>87</v>
          </cell>
        </row>
        <row r="11">
          <cell r="B11">
            <v>370</v>
          </cell>
          <cell r="C11">
            <v>68</v>
          </cell>
        </row>
        <row r="12">
          <cell r="B12">
            <v>500</v>
          </cell>
          <cell r="C12">
            <v>45</v>
          </cell>
        </row>
        <row r="13">
          <cell r="B13">
            <v>490</v>
          </cell>
          <cell r="C13">
            <v>44</v>
          </cell>
        </row>
        <row r="14">
          <cell r="B14">
            <v>430</v>
          </cell>
          <cell r="C14">
            <v>58</v>
          </cell>
        </row>
        <row r="15">
          <cell r="B15">
            <v>390</v>
          </cell>
          <cell r="C15">
            <v>68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736C-2806-4E28-9379-552534525888}">
  <dimension ref="A1:S74"/>
  <sheetViews>
    <sheetView tabSelected="1" topLeftCell="A19" zoomScale="70" zoomScaleNormal="70" workbookViewId="0">
      <selection activeCell="F18" sqref="F18"/>
    </sheetView>
  </sheetViews>
  <sheetFormatPr defaultRowHeight="14.4" x14ac:dyDescent="0.3"/>
  <cols>
    <col min="1" max="1" width="13.77734375" bestFit="1" customWidth="1"/>
    <col min="2" max="2" width="14.21875" bestFit="1" customWidth="1"/>
    <col min="3" max="3" width="12.109375" bestFit="1" customWidth="1"/>
    <col min="5" max="5" width="11.6640625" customWidth="1"/>
    <col min="6" max="6" width="12.5546875" customWidth="1"/>
    <col min="7" max="7" width="11.21875" customWidth="1"/>
    <col min="8" max="8" width="10.77734375" customWidth="1"/>
    <col min="9" max="9" width="12.109375" customWidth="1"/>
    <col min="10" max="10" width="14" customWidth="1"/>
    <col min="17" max="19" width="0" hidden="1" customWidth="1"/>
  </cols>
  <sheetData>
    <row r="1" spans="1:6" x14ac:dyDescent="0.3">
      <c r="A1" s="1" t="s">
        <v>0</v>
      </c>
      <c r="B1" s="1"/>
      <c r="C1" s="1"/>
    </row>
    <row r="3" spans="1:6" x14ac:dyDescent="0.3">
      <c r="A3" s="2" t="s">
        <v>1</v>
      </c>
      <c r="B3" s="2" t="s">
        <v>2</v>
      </c>
      <c r="C3" s="2" t="s">
        <v>3</v>
      </c>
      <c r="E3" s="3"/>
    </row>
    <row r="4" spans="1:6" x14ac:dyDescent="0.3">
      <c r="A4" s="2">
        <v>1</v>
      </c>
      <c r="B4" s="4">
        <v>450</v>
      </c>
      <c r="C4" s="2">
        <v>45</v>
      </c>
      <c r="E4" s="3"/>
    </row>
    <row r="5" spans="1:6" x14ac:dyDescent="0.3">
      <c r="A5" s="2">
        <v>2</v>
      </c>
      <c r="B5" s="4">
        <v>300</v>
      </c>
      <c r="C5" s="2">
        <v>103</v>
      </c>
      <c r="E5" s="3"/>
    </row>
    <row r="6" spans="1:6" x14ac:dyDescent="0.3">
      <c r="A6" s="2">
        <v>3</v>
      </c>
      <c r="B6" s="4">
        <v>440</v>
      </c>
      <c r="C6" s="2">
        <v>49</v>
      </c>
      <c r="F6" s="5"/>
    </row>
    <row r="7" spans="1:6" x14ac:dyDescent="0.3">
      <c r="A7" s="2">
        <v>4</v>
      </c>
      <c r="B7" s="4">
        <v>360</v>
      </c>
      <c r="C7" s="2">
        <v>86</v>
      </c>
      <c r="F7" s="3"/>
    </row>
    <row r="8" spans="1:6" x14ac:dyDescent="0.3">
      <c r="A8" s="2">
        <v>5</v>
      </c>
      <c r="B8" s="4">
        <v>290</v>
      </c>
      <c r="C8" s="2">
        <v>125</v>
      </c>
    </row>
    <row r="9" spans="1:6" x14ac:dyDescent="0.3">
      <c r="A9" s="2">
        <v>6</v>
      </c>
      <c r="B9" s="4">
        <v>450</v>
      </c>
      <c r="C9" s="2">
        <v>52</v>
      </c>
    </row>
    <row r="10" spans="1:6" x14ac:dyDescent="0.3">
      <c r="A10" s="2">
        <v>7</v>
      </c>
      <c r="B10" s="4">
        <v>340</v>
      </c>
      <c r="C10" s="2">
        <v>87</v>
      </c>
    </row>
    <row r="11" spans="1:6" x14ac:dyDescent="0.3">
      <c r="A11" s="2">
        <v>8</v>
      </c>
      <c r="B11" s="4">
        <v>370</v>
      </c>
      <c r="C11" s="2">
        <v>68</v>
      </c>
    </row>
    <row r="12" spans="1:6" x14ac:dyDescent="0.3">
      <c r="A12" s="2">
        <v>9</v>
      </c>
      <c r="B12" s="4">
        <v>500</v>
      </c>
      <c r="C12" s="2">
        <v>45</v>
      </c>
    </row>
    <row r="13" spans="1:6" x14ac:dyDescent="0.3">
      <c r="A13" s="2">
        <v>10</v>
      </c>
      <c r="B13" s="4">
        <v>490</v>
      </c>
      <c r="C13" s="2">
        <v>44</v>
      </c>
    </row>
    <row r="14" spans="1:6" x14ac:dyDescent="0.3">
      <c r="A14" s="2">
        <v>11</v>
      </c>
      <c r="B14" s="4">
        <v>430</v>
      </c>
      <c r="C14" s="2">
        <v>58</v>
      </c>
    </row>
    <row r="15" spans="1:6" x14ac:dyDescent="0.3">
      <c r="A15" s="2">
        <v>12</v>
      </c>
      <c r="B15" s="4">
        <v>390</v>
      </c>
      <c r="C15" s="2">
        <v>68</v>
      </c>
    </row>
    <row r="17" spans="4:10" x14ac:dyDescent="0.3">
      <c r="E17" s="6" t="s">
        <v>4</v>
      </c>
      <c r="F17" s="6"/>
      <c r="G17" s="7" t="s">
        <v>5</v>
      </c>
      <c r="H17" s="7"/>
      <c r="I17" s="7" t="s">
        <v>6</v>
      </c>
      <c r="J17" s="7"/>
    </row>
    <row r="18" spans="4:10" x14ac:dyDescent="0.3">
      <c r="E18" s="8" t="s">
        <v>7</v>
      </c>
      <c r="F18" s="9">
        <v>211.31</v>
      </c>
      <c r="G18" s="9" t="s">
        <v>8</v>
      </c>
      <c r="H18" s="9">
        <v>5871064</v>
      </c>
      <c r="I18" s="9" t="s">
        <v>8</v>
      </c>
      <c r="J18" s="9">
        <v>466.51</v>
      </c>
    </row>
    <row r="19" spans="4:10" x14ac:dyDescent="0.3">
      <c r="E19" s="10" t="s">
        <v>9</v>
      </c>
      <c r="F19" s="11">
        <v>-0.35460000000000003</v>
      </c>
      <c r="G19" s="11" t="s">
        <v>10</v>
      </c>
      <c r="H19" s="11">
        <v>-1.9079999999999999</v>
      </c>
      <c r="I19" s="11" t="s">
        <v>10</v>
      </c>
      <c r="J19" s="11">
        <v>-5.0000000000000001E-3</v>
      </c>
    </row>
    <row r="20" spans="4:10" x14ac:dyDescent="0.3">
      <c r="D20" s="2" t="s">
        <v>11</v>
      </c>
      <c r="E20" s="2" t="s">
        <v>12</v>
      </c>
      <c r="F20" s="2" t="s">
        <v>13</v>
      </c>
      <c r="G20" s="2" t="s">
        <v>14</v>
      </c>
      <c r="H20" s="2" t="s">
        <v>13</v>
      </c>
      <c r="I20" s="2" t="s">
        <v>15</v>
      </c>
      <c r="J20" s="2" t="s">
        <v>13</v>
      </c>
    </row>
    <row r="21" spans="4:10" x14ac:dyDescent="0.3">
      <c r="D21" s="12">
        <v>450</v>
      </c>
      <c r="E21" s="13">
        <f>$F$19*D21+$F$18</f>
        <v>51.739999999999981</v>
      </c>
      <c r="F21" s="14">
        <f>ABS(E21-C4)/C4</f>
        <v>0.14977777777777734</v>
      </c>
      <c r="G21" s="13">
        <f>$H$18*D21^$H$19</f>
        <v>50.861286169919921</v>
      </c>
      <c r="H21" s="15">
        <f>ABS(G21-C4)/C4</f>
        <v>0.13025080377599826</v>
      </c>
      <c r="I21" s="13">
        <f>$J$18*EXP($J$19*D21)</f>
        <v>49.169792250355329</v>
      </c>
      <c r="J21" s="15">
        <f>ABS(I21-C4)/C4</f>
        <v>9.2662050007896193E-2</v>
      </c>
    </row>
    <row r="22" spans="4:10" x14ac:dyDescent="0.3">
      <c r="D22" s="4">
        <v>300</v>
      </c>
      <c r="E22" s="13">
        <f t="shared" ref="E22:E32" si="0">$F$19*D22+$F$18</f>
        <v>104.92999999999999</v>
      </c>
      <c r="F22" s="14">
        <f t="shared" ref="F22:F32" si="1">ABS(E22-C5)/C5</f>
        <v>1.8737864077669832E-2</v>
      </c>
      <c r="G22" s="13">
        <f t="shared" ref="G22:G32" si="2">$H$18*D22^$H$19</f>
        <v>110.2476803704582</v>
      </c>
      <c r="H22" s="15">
        <f t="shared" ref="H22:H32" si="3">ABS(G22-C5)/C5</f>
        <v>7.0365828839399985E-2</v>
      </c>
      <c r="I22" s="13">
        <f t="shared" ref="I22:I32" si="4">$J$18*EXP($J$19*D22)</f>
        <v>104.09245101084399</v>
      </c>
      <c r="J22" s="15">
        <f t="shared" ref="J22:J32" si="5">ABS(I22-C5)/C5</f>
        <v>1.0606320493630948E-2</v>
      </c>
    </row>
    <row r="23" spans="4:10" x14ac:dyDescent="0.3">
      <c r="D23" s="4">
        <v>440</v>
      </c>
      <c r="E23" s="13">
        <f t="shared" si="0"/>
        <v>55.286000000000001</v>
      </c>
      <c r="F23" s="14">
        <f t="shared" si="1"/>
        <v>0.12828571428571431</v>
      </c>
      <c r="G23" s="13">
        <f t="shared" si="2"/>
        <v>53.089557787712614</v>
      </c>
      <c r="H23" s="15">
        <f t="shared" si="3"/>
        <v>8.3460363014543154E-2</v>
      </c>
      <c r="I23" s="13">
        <f t="shared" si="4"/>
        <v>51.69078140761237</v>
      </c>
      <c r="J23" s="15">
        <f t="shared" si="5"/>
        <v>5.4913906277803466E-2</v>
      </c>
    </row>
    <row r="24" spans="4:10" x14ac:dyDescent="0.3">
      <c r="D24" s="4">
        <v>360</v>
      </c>
      <c r="E24" s="13">
        <f t="shared" si="0"/>
        <v>83.653999999999996</v>
      </c>
      <c r="F24" s="14">
        <f t="shared" si="1"/>
        <v>2.7279069767441901E-2</v>
      </c>
      <c r="G24" s="13">
        <f t="shared" si="2"/>
        <v>77.85592038588905</v>
      </c>
      <c r="H24" s="15">
        <f t="shared" si="3"/>
        <v>9.4698600164080812E-2</v>
      </c>
      <c r="I24" s="13">
        <f t="shared" si="4"/>
        <v>77.113584344252331</v>
      </c>
      <c r="J24" s="15">
        <f t="shared" si="5"/>
        <v>0.10333041460171709</v>
      </c>
    </row>
    <row r="25" spans="4:10" x14ac:dyDescent="0.3">
      <c r="D25" s="4">
        <v>290</v>
      </c>
      <c r="E25" s="13">
        <f t="shared" si="0"/>
        <v>108.476</v>
      </c>
      <c r="F25" s="14">
        <f t="shared" si="1"/>
        <v>0.132192</v>
      </c>
      <c r="G25" s="13">
        <f t="shared" si="2"/>
        <v>117.61465381582187</v>
      </c>
      <c r="H25" s="15">
        <f t="shared" si="3"/>
        <v>5.9082769473425063E-2</v>
      </c>
      <c r="I25" s="13">
        <f t="shared" si="4"/>
        <v>109.42938509863754</v>
      </c>
      <c r="J25" s="15">
        <f t="shared" si="5"/>
        <v>0.12456491921089968</v>
      </c>
    </row>
    <row r="26" spans="4:10" x14ac:dyDescent="0.3">
      <c r="D26" s="4">
        <v>450</v>
      </c>
      <c r="E26" s="13">
        <f t="shared" si="0"/>
        <v>51.739999999999981</v>
      </c>
      <c r="F26" s="14">
        <f t="shared" si="1"/>
        <v>5.0000000000003713E-3</v>
      </c>
      <c r="G26" s="13">
        <f t="shared" si="2"/>
        <v>50.861286169919921</v>
      </c>
      <c r="H26" s="15">
        <f t="shared" si="3"/>
        <v>2.1898342886155355E-2</v>
      </c>
      <c r="I26" s="13">
        <f t="shared" si="4"/>
        <v>49.169792250355329</v>
      </c>
      <c r="J26" s="15">
        <f t="shared" si="5"/>
        <v>5.4427072108551369E-2</v>
      </c>
    </row>
    <row r="27" spans="4:10" x14ac:dyDescent="0.3">
      <c r="D27" s="4">
        <v>340</v>
      </c>
      <c r="E27" s="13">
        <f t="shared" si="0"/>
        <v>90.745999999999995</v>
      </c>
      <c r="F27" s="14">
        <f t="shared" si="1"/>
        <v>4.3057471264367757E-2</v>
      </c>
      <c r="G27" s="13">
        <f t="shared" si="2"/>
        <v>86.827049006961417</v>
      </c>
      <c r="H27" s="15">
        <f t="shared" si="3"/>
        <v>1.9879424487193459E-3</v>
      </c>
      <c r="I27" s="13">
        <f t="shared" si="4"/>
        <v>85.223690805841244</v>
      </c>
      <c r="J27" s="15">
        <f t="shared" si="5"/>
        <v>2.0417347059296046E-2</v>
      </c>
    </row>
    <row r="28" spans="4:10" x14ac:dyDescent="0.3">
      <c r="D28" s="4">
        <v>370</v>
      </c>
      <c r="E28" s="13">
        <f t="shared" si="0"/>
        <v>80.108000000000004</v>
      </c>
      <c r="F28" s="14">
        <f t="shared" si="1"/>
        <v>0.17805882352941182</v>
      </c>
      <c r="G28" s="13">
        <f t="shared" si="2"/>
        <v>73.890384263545585</v>
      </c>
      <c r="H28" s="15">
        <f t="shared" si="3"/>
        <v>8.6623297993317416E-2</v>
      </c>
      <c r="I28" s="13">
        <f t="shared" si="4"/>
        <v>73.352710456970414</v>
      </c>
      <c r="J28" s="15">
        <f t="shared" si="5"/>
        <v>7.8716330249564911E-2</v>
      </c>
    </row>
    <row r="29" spans="4:10" x14ac:dyDescent="0.3">
      <c r="D29" s="4">
        <v>500</v>
      </c>
      <c r="E29" s="13">
        <f t="shared" si="0"/>
        <v>34.009999999999991</v>
      </c>
      <c r="F29" s="14">
        <f t="shared" si="1"/>
        <v>0.24422222222222242</v>
      </c>
      <c r="G29" s="13">
        <f t="shared" si="2"/>
        <v>41.59891911995917</v>
      </c>
      <c r="H29" s="15">
        <f t="shared" si="3"/>
        <v>7.5579575112018446E-2</v>
      </c>
      <c r="I29" s="13">
        <f t="shared" si="4"/>
        <v>38.293472708035026</v>
      </c>
      <c r="J29" s="15">
        <f t="shared" si="5"/>
        <v>0.14903393982144386</v>
      </c>
    </row>
    <row r="30" spans="4:10" x14ac:dyDescent="0.3">
      <c r="D30" s="4">
        <v>490</v>
      </c>
      <c r="E30" s="13">
        <f t="shared" si="0"/>
        <v>37.555999999999983</v>
      </c>
      <c r="F30" s="14">
        <f t="shared" si="1"/>
        <v>0.14645454545454584</v>
      </c>
      <c r="G30" s="13">
        <f t="shared" si="2"/>
        <v>43.233728796663705</v>
      </c>
      <c r="H30" s="15">
        <f t="shared" si="3"/>
        <v>1.7415254621279432E-2</v>
      </c>
      <c r="I30" s="13">
        <f t="shared" si="4"/>
        <v>40.256821037821332</v>
      </c>
      <c r="J30" s="15">
        <f t="shared" si="5"/>
        <v>8.5072249140424272E-2</v>
      </c>
    </row>
    <row r="31" spans="4:10" x14ac:dyDescent="0.3">
      <c r="D31" s="4">
        <v>430</v>
      </c>
      <c r="E31" s="13">
        <f t="shared" si="0"/>
        <v>58.831999999999994</v>
      </c>
      <c r="F31" s="14">
        <f t="shared" si="1"/>
        <v>1.4344827586206787E-2</v>
      </c>
      <c r="G31" s="13">
        <f t="shared" si="2"/>
        <v>55.470106712335337</v>
      </c>
      <c r="H31" s="15">
        <f t="shared" si="3"/>
        <v>4.3618849787321778E-2</v>
      </c>
      <c r="I31" s="13">
        <f t="shared" si="4"/>
        <v>54.341024442914069</v>
      </c>
      <c r="J31" s="15">
        <f t="shared" si="5"/>
        <v>6.3085785466998806E-2</v>
      </c>
    </row>
    <row r="32" spans="4:10" x14ac:dyDescent="0.3">
      <c r="D32" s="4">
        <v>390</v>
      </c>
      <c r="E32" s="13">
        <f t="shared" si="0"/>
        <v>73.015999999999991</v>
      </c>
      <c r="F32" s="14">
        <f t="shared" si="1"/>
        <v>7.3764705882352816E-2</v>
      </c>
      <c r="G32" s="13">
        <f t="shared" si="2"/>
        <v>66.829089531318985</v>
      </c>
      <c r="H32" s="15">
        <f t="shared" si="3"/>
        <v>1.7219271598250221E-2</v>
      </c>
      <c r="I32" s="13">
        <f t="shared" si="4"/>
        <v>66.372277135824447</v>
      </c>
      <c r="J32" s="15">
        <f t="shared" si="5"/>
        <v>2.393710094375813E-2</v>
      </c>
    </row>
    <row r="33" spans="1:19" x14ac:dyDescent="0.3">
      <c r="F33" s="14">
        <f>AVERAGE(F21:F32)</f>
        <v>9.6764585153975916E-2</v>
      </c>
      <c r="H33" s="16">
        <f>AVERAGE(H21:H32)</f>
        <v>5.8516741642875771E-2</v>
      </c>
      <c r="J33" s="14">
        <f>AVERAGE(J21:J32)</f>
        <v>7.17306196151654E-2</v>
      </c>
      <c r="K33" t="s">
        <v>16</v>
      </c>
    </row>
    <row r="35" spans="1:19" x14ac:dyDescent="0.3">
      <c r="A35" s="9" t="s">
        <v>17</v>
      </c>
      <c r="B35" s="2"/>
    </row>
    <row r="36" spans="1:19" x14ac:dyDescent="0.3">
      <c r="A36" s="17" t="s">
        <v>18</v>
      </c>
      <c r="B36" s="18">
        <v>250</v>
      </c>
      <c r="C36" t="s">
        <v>19</v>
      </c>
      <c r="E36" s="7" t="s">
        <v>20</v>
      </c>
      <c r="F36" s="7"/>
      <c r="H36" s="19" t="s">
        <v>21</v>
      </c>
      <c r="I36" s="20"/>
      <c r="J36" s="20"/>
      <c r="K36" s="20"/>
      <c r="L36" s="20"/>
      <c r="M36" s="20"/>
      <c r="N36" s="20"/>
      <c r="O36" s="20"/>
      <c r="P36" s="21"/>
      <c r="Q36" s="9"/>
      <c r="R36" s="9"/>
      <c r="S36" s="9"/>
    </row>
    <row r="37" spans="1:19" x14ac:dyDescent="0.3">
      <c r="A37" s="17" t="s">
        <v>22</v>
      </c>
      <c r="B37" s="18">
        <v>1000</v>
      </c>
      <c r="E37" s="9" t="s">
        <v>23</v>
      </c>
      <c r="F37" s="9" t="s">
        <v>24</v>
      </c>
      <c r="H37" s="22"/>
      <c r="I37" s="19" t="s">
        <v>25</v>
      </c>
      <c r="J37" s="20"/>
      <c r="K37" s="20"/>
      <c r="L37" s="20"/>
      <c r="M37" s="20"/>
      <c r="N37" s="20"/>
      <c r="O37" s="20"/>
      <c r="P37" s="21"/>
      <c r="Q37" s="9"/>
      <c r="R37" s="9"/>
      <c r="S37" s="9"/>
    </row>
    <row r="38" spans="1:19" x14ac:dyDescent="0.3">
      <c r="A38" s="17" t="s">
        <v>3</v>
      </c>
      <c r="B38" s="22">
        <f>H18*B37^H19</f>
        <v>11.084518041990686</v>
      </c>
      <c r="E38" s="2"/>
      <c r="F38" s="23">
        <f>B43</f>
        <v>831338.85314930137</v>
      </c>
      <c r="H38" s="23">
        <f>B43</f>
        <v>831338.85314930137</v>
      </c>
      <c r="I38" s="2">
        <v>250</v>
      </c>
      <c r="J38" s="2">
        <v>300</v>
      </c>
      <c r="K38" s="2">
        <v>350</v>
      </c>
      <c r="L38" s="2">
        <v>400</v>
      </c>
      <c r="M38" s="2">
        <v>450</v>
      </c>
      <c r="N38" s="2">
        <v>500</v>
      </c>
      <c r="O38" s="2">
        <v>550</v>
      </c>
      <c r="P38" s="2">
        <v>600</v>
      </c>
      <c r="Q38" s="2"/>
      <c r="R38" s="2"/>
      <c r="S38" s="2"/>
    </row>
    <row r="39" spans="1:19" x14ac:dyDescent="0.3">
      <c r="A39" s="17" t="s">
        <v>26</v>
      </c>
      <c r="B39" s="22">
        <f>B38*100</f>
        <v>1108.4518041990686</v>
      </c>
      <c r="E39" s="24">
        <v>250</v>
      </c>
      <c r="F39" s="4">
        <f t="dataTable" ref="F39:F74" dt2D="0" dtr="0" r1="B37"/>
        <v>0</v>
      </c>
      <c r="H39" s="25">
        <f>E39</f>
        <v>250</v>
      </c>
      <c r="I39" s="2">
        <f t="dataTable" ref="I39:S74" dt2D="1" dtr="1" r1="B36" r2="B37" ca="1"/>
        <v>0</v>
      </c>
      <c r="J39" s="2">
        <v>-780579.75339725427</v>
      </c>
      <c r="K39" s="2">
        <v>-1561159.5067945095</v>
      </c>
      <c r="L39" s="2">
        <v>-2341739.2601917638</v>
      </c>
      <c r="M39" s="2">
        <v>-3122319.013589018</v>
      </c>
      <c r="N39" s="2">
        <v>-3902898.7669862732</v>
      </c>
      <c r="O39" s="2">
        <v>-4683478.5203835275</v>
      </c>
      <c r="P39" s="2">
        <v>-5464058.2737807818</v>
      </c>
      <c r="Q39" s="2">
        <v>3902898.7669862732</v>
      </c>
      <c r="R39" s="2">
        <v>3902898.7669862732</v>
      </c>
      <c r="S39" s="2">
        <v>3902898.7669862732</v>
      </c>
    </row>
    <row r="40" spans="1:19" x14ac:dyDescent="0.3">
      <c r="A40" s="2"/>
      <c r="B40" s="22"/>
      <c r="E40" s="24">
        <v>260</v>
      </c>
      <c r="F40" s="4">
        <v>144859.72842847556</v>
      </c>
      <c r="H40" s="25">
        <f t="shared" ref="H40:H74" si="6">E40</f>
        <v>260</v>
      </c>
      <c r="I40" s="2">
        <v>144859.72842847556</v>
      </c>
      <c r="J40" s="2">
        <v>-579438.91371390224</v>
      </c>
      <c r="K40" s="2">
        <v>-1303737.5558562791</v>
      </c>
      <c r="L40" s="2">
        <v>-2028036.1979986569</v>
      </c>
      <c r="M40" s="2">
        <v>-2752334.8401410338</v>
      </c>
      <c r="N40" s="2">
        <v>-3476633.4822834115</v>
      </c>
      <c r="O40" s="2">
        <v>-4200932.1244257884</v>
      </c>
      <c r="P40" s="2">
        <v>-4925230.7665681671</v>
      </c>
      <c r="Q40" s="2">
        <v>3766352.9391403627</v>
      </c>
      <c r="R40" s="2">
        <v>3766352.9391403627</v>
      </c>
      <c r="S40" s="2">
        <v>3766352.9391403627</v>
      </c>
    </row>
    <row r="41" spans="1:19" x14ac:dyDescent="0.3">
      <c r="A41" s="9" t="s">
        <v>27</v>
      </c>
      <c r="B41" s="22">
        <f>B36*B39</f>
        <v>277112.95104976714</v>
      </c>
      <c r="E41" s="24">
        <v>270</v>
      </c>
      <c r="F41" s="4">
        <v>269590.60184817808</v>
      </c>
      <c r="H41" s="25">
        <f t="shared" si="6"/>
        <v>270</v>
      </c>
      <c r="I41" s="2">
        <v>269590.60184817808</v>
      </c>
      <c r="J41" s="2">
        <v>-404385.90277226688</v>
      </c>
      <c r="K41" s="2">
        <v>-1078362.4073927123</v>
      </c>
      <c r="L41" s="2">
        <v>-1752338.9120131573</v>
      </c>
      <c r="M41" s="2">
        <v>-2426315.4166336022</v>
      </c>
      <c r="N41" s="2">
        <v>-3100291.9212540481</v>
      </c>
      <c r="O41" s="2">
        <v>-3774268.4258744931</v>
      </c>
      <c r="P41" s="2">
        <v>-4448244.930494938</v>
      </c>
      <c r="Q41" s="2">
        <v>3639473.1249504043</v>
      </c>
      <c r="R41" s="2">
        <v>3639473.1249504043</v>
      </c>
      <c r="S41" s="2">
        <v>3639473.1249504043</v>
      </c>
    </row>
    <row r="42" spans="1:19" x14ac:dyDescent="0.3">
      <c r="A42" s="26" t="s">
        <v>28</v>
      </c>
      <c r="B42" s="22">
        <f>B37*B39</f>
        <v>1108451.8041990686</v>
      </c>
      <c r="E42" s="24">
        <v>280</v>
      </c>
      <c r="F42" s="4">
        <v>377277.18719872413</v>
      </c>
      <c r="H42" s="25">
        <f t="shared" si="6"/>
        <v>280</v>
      </c>
      <c r="I42" s="2">
        <v>377277.18719872413</v>
      </c>
      <c r="J42" s="2">
        <v>-251518.12479914958</v>
      </c>
      <c r="K42" s="2">
        <v>-880313.43679702282</v>
      </c>
      <c r="L42" s="2">
        <v>-1509108.7487948965</v>
      </c>
      <c r="M42" s="2">
        <v>-2137904.0607927702</v>
      </c>
      <c r="N42" s="2">
        <v>-2766699.3727906439</v>
      </c>
      <c r="O42" s="2">
        <v>-3395494.6847885177</v>
      </c>
      <c r="P42" s="2">
        <v>-4024289.9967863914</v>
      </c>
      <c r="Q42" s="2">
        <v>3521253.7471880922</v>
      </c>
      <c r="R42" s="2">
        <v>3521253.7471880922</v>
      </c>
      <c r="S42" s="2">
        <v>3521253.7471880922</v>
      </c>
    </row>
    <row r="43" spans="1:19" x14ac:dyDescent="0.3">
      <c r="A43" s="26" t="s">
        <v>29</v>
      </c>
      <c r="B43" s="22">
        <f>B42-B41</f>
        <v>831338.85314930137</v>
      </c>
      <c r="E43" s="24">
        <v>290</v>
      </c>
      <c r="F43" s="4">
        <v>470458.61526328744</v>
      </c>
      <c r="H43" s="25">
        <f t="shared" si="6"/>
        <v>290</v>
      </c>
      <c r="I43" s="2">
        <v>470458.61526328744</v>
      </c>
      <c r="J43" s="2">
        <v>-117614.65381582174</v>
      </c>
      <c r="K43" s="2">
        <v>-705687.9228949314</v>
      </c>
      <c r="L43" s="2">
        <v>-1293761.1919740411</v>
      </c>
      <c r="M43" s="2">
        <v>-1881834.4610531498</v>
      </c>
      <c r="N43" s="2">
        <v>-2469907.7301322594</v>
      </c>
      <c r="O43" s="2">
        <v>-3057980.9992113691</v>
      </c>
      <c r="P43" s="2">
        <v>-3646054.2682904778</v>
      </c>
      <c r="Q43" s="2">
        <v>3410824.9606588343</v>
      </c>
      <c r="R43" s="2">
        <v>3410824.9606588343</v>
      </c>
      <c r="S43" s="2">
        <v>3410824.9606588343</v>
      </c>
    </row>
    <row r="44" spans="1:19" x14ac:dyDescent="0.3">
      <c r="E44" s="24">
        <v>300</v>
      </c>
      <c r="F44" s="4">
        <v>551238.40185229108</v>
      </c>
      <c r="H44" s="25">
        <f t="shared" si="6"/>
        <v>300</v>
      </c>
      <c r="I44" s="2">
        <v>551238.40185229108</v>
      </c>
      <c r="J44" s="2">
        <v>0</v>
      </c>
      <c r="K44" s="2">
        <v>-551238.40185229108</v>
      </c>
      <c r="L44" s="2">
        <v>-1102476.8037045817</v>
      </c>
      <c r="M44" s="2">
        <v>-1653715.2055568728</v>
      </c>
      <c r="N44" s="2">
        <v>-2204953.6074091638</v>
      </c>
      <c r="O44" s="2">
        <v>-2756192.0092614549</v>
      </c>
      <c r="P44" s="2">
        <v>-3307430.411113746</v>
      </c>
      <c r="Q44" s="2">
        <v>3307430.411113746</v>
      </c>
      <c r="R44" s="2">
        <v>3307430.411113746</v>
      </c>
      <c r="S44" s="2">
        <v>3307430.411113746</v>
      </c>
    </row>
    <row r="45" spans="1:19" x14ac:dyDescent="0.3">
      <c r="E45" s="24">
        <v>310</v>
      </c>
      <c r="F45" s="4">
        <v>621369.53021456813</v>
      </c>
      <c r="H45" s="25">
        <f t="shared" si="6"/>
        <v>310</v>
      </c>
      <c r="I45" s="2">
        <v>621369.53021456813</v>
      </c>
      <c r="J45" s="2">
        <v>103561.58836909477</v>
      </c>
      <c r="K45" s="2">
        <v>-414246.3534763786</v>
      </c>
      <c r="L45" s="2">
        <v>-932054.2953218515</v>
      </c>
      <c r="M45" s="2">
        <v>-1449862.2371673249</v>
      </c>
      <c r="N45" s="2">
        <v>-1967670.1790127978</v>
      </c>
      <c r="O45" s="2">
        <v>-2485478.1208582716</v>
      </c>
      <c r="P45" s="2">
        <v>-3003286.0627037445</v>
      </c>
      <c r="Q45" s="2">
        <v>3210409.239441934</v>
      </c>
      <c r="R45" s="2">
        <v>3210409.239441934</v>
      </c>
      <c r="S45" s="2">
        <v>3210409.239441934</v>
      </c>
    </row>
    <row r="46" spans="1:19" x14ac:dyDescent="0.3">
      <c r="E46" s="24">
        <v>320</v>
      </c>
      <c r="F46" s="4">
        <v>682320.93416212313</v>
      </c>
      <c r="H46" s="25">
        <f t="shared" si="6"/>
        <v>320</v>
      </c>
      <c r="I46" s="2">
        <v>682320.93416212313</v>
      </c>
      <c r="J46" s="2">
        <v>194948.83833203511</v>
      </c>
      <c r="K46" s="2">
        <v>-292423.2574980529</v>
      </c>
      <c r="L46" s="2">
        <v>-779795.35332814092</v>
      </c>
      <c r="M46" s="2">
        <v>-1267167.4491582289</v>
      </c>
      <c r="N46" s="2">
        <v>-1754539.5449883174</v>
      </c>
      <c r="O46" s="2">
        <v>-2241911.640818405</v>
      </c>
      <c r="P46" s="2">
        <v>-2729283.7366484934</v>
      </c>
      <c r="Q46" s="2">
        <v>3119181.4133125637</v>
      </c>
      <c r="R46" s="2">
        <v>3119181.4133125637</v>
      </c>
      <c r="S46" s="2">
        <v>3119181.4133125637</v>
      </c>
    </row>
    <row r="47" spans="1:19" x14ac:dyDescent="0.3">
      <c r="E47" s="24">
        <v>330</v>
      </c>
      <c r="F47" s="4">
        <v>735329.86392835062</v>
      </c>
      <c r="H47" s="25">
        <f t="shared" si="6"/>
        <v>330</v>
      </c>
      <c r="I47" s="2">
        <v>735329.86392835062</v>
      </c>
      <c r="J47" s="2">
        <v>275748.69897313137</v>
      </c>
      <c r="K47" s="2">
        <v>-183832.46598208742</v>
      </c>
      <c r="L47" s="2">
        <v>-643413.63093730668</v>
      </c>
      <c r="M47" s="2">
        <v>-1102994.7958925259</v>
      </c>
      <c r="N47" s="2">
        <v>-1562575.9608477447</v>
      </c>
      <c r="O47" s="2">
        <v>-2022157.125802964</v>
      </c>
      <c r="P47" s="2">
        <v>-2481738.2907581832</v>
      </c>
      <c r="Q47" s="2">
        <v>3033235.688704446</v>
      </c>
      <c r="R47" s="2">
        <v>3033235.688704446</v>
      </c>
      <c r="S47" s="2">
        <v>3033235.688704446</v>
      </c>
    </row>
    <row r="48" spans="1:19" x14ac:dyDescent="0.3">
      <c r="E48" s="24">
        <v>340</v>
      </c>
      <c r="F48" s="4">
        <v>781443.44106265297</v>
      </c>
      <c r="H48" s="25">
        <f t="shared" si="6"/>
        <v>340</v>
      </c>
      <c r="I48" s="2">
        <v>781443.44106265297</v>
      </c>
      <c r="J48" s="2">
        <v>347308.19602784561</v>
      </c>
      <c r="K48" s="2">
        <v>-86827.049006961286</v>
      </c>
      <c r="L48" s="2">
        <v>-520962.29404176865</v>
      </c>
      <c r="M48" s="2">
        <v>-955097.53907657554</v>
      </c>
      <c r="N48" s="2">
        <v>-1389232.7841113824</v>
      </c>
      <c r="O48" s="2">
        <v>-1823368.0291461898</v>
      </c>
      <c r="P48" s="2">
        <v>-2257503.2741809972</v>
      </c>
      <c r="Q48" s="2">
        <v>2952119.6662366884</v>
      </c>
      <c r="R48" s="2">
        <v>2952119.6662366884</v>
      </c>
      <c r="S48" s="2">
        <v>2952119.6662366884</v>
      </c>
    </row>
    <row r="49" spans="5:19" x14ac:dyDescent="0.3">
      <c r="E49" s="24">
        <v>350</v>
      </c>
      <c r="F49" s="4">
        <v>821551.86522268457</v>
      </c>
      <c r="H49" s="25">
        <f t="shared" si="6"/>
        <v>350</v>
      </c>
      <c r="I49" s="2">
        <v>821551.86522268457</v>
      </c>
      <c r="J49" s="2">
        <v>410775.93261134205</v>
      </c>
      <c r="K49" s="2">
        <v>0</v>
      </c>
      <c r="L49" s="2">
        <v>-410775.93261134205</v>
      </c>
      <c r="M49" s="2">
        <v>-821551.86522268457</v>
      </c>
      <c r="N49" s="2">
        <v>-1232327.7978340266</v>
      </c>
      <c r="O49" s="2">
        <v>-1643103.7304453691</v>
      </c>
      <c r="P49" s="2">
        <v>-2053879.6630567117</v>
      </c>
      <c r="Q49" s="2">
        <v>2875431.5282793958</v>
      </c>
      <c r="R49" s="2">
        <v>2875431.5282793958</v>
      </c>
      <c r="S49" s="2">
        <v>2875431.5282793958</v>
      </c>
    </row>
    <row r="50" spans="5:19" x14ac:dyDescent="0.3">
      <c r="E50" s="24">
        <v>360</v>
      </c>
      <c r="F50" s="4">
        <v>856415.12424477958</v>
      </c>
      <c r="H50" s="25">
        <f t="shared" si="6"/>
        <v>360</v>
      </c>
      <c r="I50" s="2">
        <v>856415.12424477958</v>
      </c>
      <c r="J50" s="2">
        <v>467135.52231533453</v>
      </c>
      <c r="K50" s="2">
        <v>77855.920385889243</v>
      </c>
      <c r="L50" s="2">
        <v>-311423.68154355604</v>
      </c>
      <c r="M50" s="2">
        <v>-700703.28347300133</v>
      </c>
      <c r="N50" s="2">
        <v>-1089982.8854024466</v>
      </c>
      <c r="O50" s="2">
        <v>-1479262.4873318919</v>
      </c>
      <c r="P50" s="2">
        <v>-1868542.0892613367</v>
      </c>
      <c r="Q50" s="2">
        <v>2802813.1338920058</v>
      </c>
      <c r="R50" s="2">
        <v>2802813.1338920058</v>
      </c>
      <c r="S50" s="2">
        <v>2802813.1338920058</v>
      </c>
    </row>
    <row r="51" spans="5:19" x14ac:dyDescent="0.3">
      <c r="E51" s="24">
        <v>370</v>
      </c>
      <c r="F51" s="4">
        <v>886684.61116254725</v>
      </c>
      <c r="H51" s="25">
        <f t="shared" si="6"/>
        <v>370</v>
      </c>
      <c r="I51" s="2">
        <v>886684.61116254725</v>
      </c>
      <c r="J51" s="2">
        <v>517232.68984481925</v>
      </c>
      <c r="K51" s="2">
        <v>147780.76852709148</v>
      </c>
      <c r="L51" s="2">
        <v>-221671.15279063676</v>
      </c>
      <c r="M51" s="2">
        <v>-591123.07410836453</v>
      </c>
      <c r="N51" s="2">
        <v>-960574.9954260923</v>
      </c>
      <c r="O51" s="2">
        <v>-1330026.9167438205</v>
      </c>
      <c r="P51" s="2">
        <v>-1699478.8380615483</v>
      </c>
      <c r="Q51" s="2">
        <v>2733944.2177511868</v>
      </c>
      <c r="R51" s="2">
        <v>2733944.2177511868</v>
      </c>
      <c r="S51" s="2">
        <v>2733944.2177511868</v>
      </c>
    </row>
    <row r="52" spans="5:19" x14ac:dyDescent="0.3">
      <c r="E52" s="24">
        <v>380</v>
      </c>
      <c r="F52" s="4">
        <v>912920.72098907013</v>
      </c>
      <c r="H52" s="25">
        <f t="shared" si="6"/>
        <v>380</v>
      </c>
      <c r="I52" s="2">
        <v>912920.72098907013</v>
      </c>
      <c r="J52" s="2">
        <v>561797.36676250491</v>
      </c>
      <c r="K52" s="2">
        <v>210674.01253593946</v>
      </c>
      <c r="L52" s="2">
        <v>-140449.341690626</v>
      </c>
      <c r="M52" s="2">
        <v>-491572.69591719145</v>
      </c>
      <c r="N52" s="2">
        <v>-842696.05014375644</v>
      </c>
      <c r="O52" s="2">
        <v>-1193819.4043703219</v>
      </c>
      <c r="P52" s="2">
        <v>-1544942.7585968869</v>
      </c>
      <c r="Q52" s="2">
        <v>2668537.4921218967</v>
      </c>
      <c r="R52" s="2">
        <v>2668537.4921218967</v>
      </c>
      <c r="S52" s="2">
        <v>2668537.4921218967</v>
      </c>
    </row>
    <row r="53" spans="5:19" x14ac:dyDescent="0.3">
      <c r="E53" s="24">
        <v>390</v>
      </c>
      <c r="F53" s="4">
        <v>935607.253438466</v>
      </c>
      <c r="H53" s="25">
        <f t="shared" si="6"/>
        <v>390</v>
      </c>
      <c r="I53" s="2">
        <v>935607.253438466</v>
      </c>
      <c r="J53" s="2">
        <v>601461.80578187108</v>
      </c>
      <c r="K53" s="2">
        <v>267316.35812527593</v>
      </c>
      <c r="L53" s="2">
        <v>-66829.08953131875</v>
      </c>
      <c r="M53" s="2">
        <v>-400974.5371879139</v>
      </c>
      <c r="N53" s="2">
        <v>-735119.98484450858</v>
      </c>
      <c r="O53" s="2">
        <v>-1069265.4325011037</v>
      </c>
      <c r="P53" s="2">
        <v>-1403410.8801576984</v>
      </c>
      <c r="Q53" s="2">
        <v>2606334.4917214406</v>
      </c>
      <c r="R53" s="2">
        <v>2606334.4917214406</v>
      </c>
      <c r="S53" s="2">
        <v>2606334.4917214406</v>
      </c>
    </row>
    <row r="54" spans="5:19" x14ac:dyDescent="0.3">
      <c r="E54" s="24">
        <v>400</v>
      </c>
      <c r="F54" s="4">
        <v>955163.26238462282</v>
      </c>
      <c r="H54" s="25">
        <f t="shared" si="6"/>
        <v>400</v>
      </c>
      <c r="I54" s="2">
        <v>955163.26238462282</v>
      </c>
      <c r="J54" s="2">
        <v>636775.50825641514</v>
      </c>
      <c r="K54" s="2">
        <v>318387.75412820745</v>
      </c>
      <c r="L54" s="2">
        <v>0</v>
      </c>
      <c r="M54" s="2">
        <v>-318387.75412820745</v>
      </c>
      <c r="N54" s="2">
        <v>-636775.50825641491</v>
      </c>
      <c r="O54" s="2">
        <v>-955163.26238462236</v>
      </c>
      <c r="P54" s="2">
        <v>-1273551.0165128303</v>
      </c>
      <c r="Q54" s="2">
        <v>2547102.0330256606</v>
      </c>
      <c r="R54" s="2">
        <v>2547102.0330256606</v>
      </c>
      <c r="S54" s="2">
        <v>2547102.0330256606</v>
      </c>
    </row>
    <row r="55" spans="5:19" x14ac:dyDescent="0.3">
      <c r="E55" s="24">
        <v>410</v>
      </c>
      <c r="F55" s="4">
        <v>971952.85243747453</v>
      </c>
      <c r="H55" s="25">
        <f t="shared" si="6"/>
        <v>410</v>
      </c>
      <c r="I55" s="2">
        <v>971952.85243747453</v>
      </c>
      <c r="J55" s="2">
        <v>668217.58605076349</v>
      </c>
      <c r="K55" s="2">
        <v>364482.31966405269</v>
      </c>
      <c r="L55" s="2">
        <v>60747.053277342115</v>
      </c>
      <c r="M55" s="2">
        <v>-242988.21310936892</v>
      </c>
      <c r="N55" s="2">
        <v>-546723.4794960795</v>
      </c>
      <c r="O55" s="2">
        <v>-850458.74588279054</v>
      </c>
      <c r="P55" s="2">
        <v>-1154194.0122695016</v>
      </c>
      <c r="Q55" s="2">
        <v>2490629.1843710286</v>
      </c>
      <c r="R55" s="2">
        <v>2490629.1843710286</v>
      </c>
      <c r="S55" s="2">
        <v>2490629.1843710286</v>
      </c>
    </row>
    <row r="56" spans="5:19" x14ac:dyDescent="0.3">
      <c r="E56" s="24">
        <v>420</v>
      </c>
      <c r="F56" s="4">
        <v>986293.31587235699</v>
      </c>
      <c r="H56" s="25">
        <f t="shared" si="6"/>
        <v>420</v>
      </c>
      <c r="I56" s="2">
        <v>986293.31587235699</v>
      </c>
      <c r="J56" s="2">
        <v>696207.04649813427</v>
      </c>
      <c r="K56" s="2">
        <v>406120.77712391177</v>
      </c>
      <c r="L56" s="2">
        <v>116034.50774968928</v>
      </c>
      <c r="M56" s="2">
        <v>-174051.76162453368</v>
      </c>
      <c r="N56" s="2">
        <v>-464138.03099875618</v>
      </c>
      <c r="O56" s="2">
        <v>-754224.30037297867</v>
      </c>
      <c r="P56" s="2">
        <v>-1044310.5697472016</v>
      </c>
      <c r="Q56" s="2">
        <v>2436724.6627434702</v>
      </c>
      <c r="R56" s="2">
        <v>2436724.6627434702</v>
      </c>
      <c r="S56" s="2">
        <v>2436724.6627434702</v>
      </c>
    </row>
    <row r="57" spans="5:19" x14ac:dyDescent="0.3">
      <c r="E57" s="24">
        <v>430</v>
      </c>
      <c r="F57" s="4">
        <v>998461.92082203622</v>
      </c>
      <c r="H57" s="25">
        <f t="shared" si="6"/>
        <v>430</v>
      </c>
      <c r="I57" s="2">
        <v>998461.92082203622</v>
      </c>
      <c r="J57" s="2">
        <v>721111.38726035948</v>
      </c>
      <c r="K57" s="2">
        <v>443760.85369868297</v>
      </c>
      <c r="L57" s="2">
        <v>166410.32013700623</v>
      </c>
      <c r="M57" s="2">
        <v>-110940.21342467051</v>
      </c>
      <c r="N57" s="2">
        <v>-388290.74698634725</v>
      </c>
      <c r="O57" s="2">
        <v>-665641.28054802399</v>
      </c>
      <c r="P57" s="2">
        <v>-942991.81410970073</v>
      </c>
      <c r="Q57" s="2">
        <v>2385214.5886304197</v>
      </c>
      <c r="R57" s="2">
        <v>2385214.5886304197</v>
      </c>
      <c r="S57" s="2">
        <v>2385214.5886304197</v>
      </c>
    </row>
    <row r="58" spans="5:19" x14ac:dyDescent="0.3">
      <c r="E58" s="24">
        <v>440</v>
      </c>
      <c r="F58" s="4">
        <v>1008701.5979665397</v>
      </c>
      <c r="H58" s="25">
        <f t="shared" si="6"/>
        <v>440</v>
      </c>
      <c r="I58" s="2">
        <v>1008701.5979665397</v>
      </c>
      <c r="J58" s="2">
        <v>743253.80902797659</v>
      </c>
      <c r="K58" s="2">
        <v>477806.02008941351</v>
      </c>
      <c r="L58" s="2">
        <v>212358.23115085065</v>
      </c>
      <c r="M58" s="2">
        <v>-53089.557787712663</v>
      </c>
      <c r="N58" s="2">
        <v>-318537.34672627551</v>
      </c>
      <c r="O58" s="2">
        <v>-583985.13566483883</v>
      </c>
      <c r="P58" s="2">
        <v>-849432.92460340168</v>
      </c>
      <c r="Q58" s="2">
        <v>2335940.5426593549</v>
      </c>
      <c r="R58" s="2">
        <v>2335940.5426593549</v>
      </c>
      <c r="S58" s="2">
        <v>2335940.5426593549</v>
      </c>
    </row>
    <row r="59" spans="5:19" x14ac:dyDescent="0.3">
      <c r="E59" s="24">
        <v>450</v>
      </c>
      <c r="F59" s="4">
        <v>1017225.7233983984</v>
      </c>
      <c r="H59" s="25">
        <f t="shared" si="6"/>
        <v>450</v>
      </c>
      <c r="I59" s="2">
        <v>1017225.7233983984</v>
      </c>
      <c r="J59" s="2">
        <v>762919.29254879872</v>
      </c>
      <c r="K59" s="2">
        <v>508612.86169919907</v>
      </c>
      <c r="L59" s="2">
        <v>254306.43084959942</v>
      </c>
      <c r="M59" s="2">
        <v>0</v>
      </c>
      <c r="N59" s="2">
        <v>-254306.43084959965</v>
      </c>
      <c r="O59" s="2">
        <v>-508612.8616991993</v>
      </c>
      <c r="P59" s="2">
        <v>-762919.29254879896</v>
      </c>
      <c r="Q59" s="2">
        <v>2288757.8776463964</v>
      </c>
      <c r="R59" s="2">
        <v>2288757.8776463964</v>
      </c>
      <c r="S59" s="2">
        <v>2288757.8776463964</v>
      </c>
    </row>
    <row r="60" spans="5:19" x14ac:dyDescent="0.3">
      <c r="E60" s="24">
        <v>460</v>
      </c>
      <c r="F60" s="4">
        <v>1024222.1565401531</v>
      </c>
      <c r="H60" s="25">
        <f t="shared" si="6"/>
        <v>460</v>
      </c>
      <c r="I60" s="2">
        <v>1024222.1565401531</v>
      </c>
      <c r="J60" s="2">
        <v>780359.73831630708</v>
      </c>
      <c r="K60" s="2">
        <v>536497.3200924613</v>
      </c>
      <c r="L60" s="2">
        <v>292634.9018686153</v>
      </c>
      <c r="M60" s="2">
        <v>48772.483644769527</v>
      </c>
      <c r="N60" s="2">
        <v>-195089.93457907671</v>
      </c>
      <c r="O60" s="2">
        <v>-438952.35280292248</v>
      </c>
      <c r="P60" s="2">
        <v>-682814.77102676872</v>
      </c>
      <c r="Q60" s="2">
        <v>2243534.2476593829</v>
      </c>
      <c r="R60" s="2">
        <v>2243534.2476593829</v>
      </c>
      <c r="S60" s="2">
        <v>2243534.2476593829</v>
      </c>
    </row>
    <row r="61" spans="5:19" x14ac:dyDescent="0.3">
      <c r="E61" s="24">
        <v>470</v>
      </c>
      <c r="F61" s="4">
        <v>1029856.6614397548</v>
      </c>
      <c r="H61" s="25">
        <f t="shared" si="6"/>
        <v>470</v>
      </c>
      <c r="I61" s="2">
        <v>1029856.6614397548</v>
      </c>
      <c r="J61" s="2">
        <v>795798.32929435605</v>
      </c>
      <c r="K61" s="2">
        <v>561739.9971489571</v>
      </c>
      <c r="L61" s="2">
        <v>327681.66500355839</v>
      </c>
      <c r="M61" s="2">
        <v>93623.332858159672</v>
      </c>
      <c r="N61" s="2">
        <v>-140434.99928723928</v>
      </c>
      <c r="O61" s="2">
        <v>-374493.33143263776</v>
      </c>
      <c r="P61" s="2">
        <v>-608551.66357803671</v>
      </c>
      <c r="Q61" s="2">
        <v>2200148.3221667488</v>
      </c>
      <c r="R61" s="2">
        <v>2200148.3221667488</v>
      </c>
      <c r="S61" s="2">
        <v>2200148.3221667488</v>
      </c>
    </row>
    <row r="62" spans="5:19" x14ac:dyDescent="0.3">
      <c r="E62" s="24">
        <v>480</v>
      </c>
      <c r="F62" s="4">
        <v>1034275.8155834542</v>
      </c>
      <c r="H62" s="25">
        <f t="shared" si="6"/>
        <v>480</v>
      </c>
      <c r="I62" s="2">
        <v>1034275.8155834542</v>
      </c>
      <c r="J62" s="2">
        <v>809433.24697835557</v>
      </c>
      <c r="K62" s="2">
        <v>584590.67837325693</v>
      </c>
      <c r="L62" s="2">
        <v>359748.10976815806</v>
      </c>
      <c r="M62" s="2">
        <v>134905.54116305942</v>
      </c>
      <c r="N62" s="2">
        <v>-89937.027442039456</v>
      </c>
      <c r="O62" s="2">
        <v>-314779.59604713786</v>
      </c>
      <c r="P62" s="2">
        <v>-539622.16465223674</v>
      </c>
      <c r="Q62" s="2">
        <v>2158488.6586089479</v>
      </c>
      <c r="R62" s="2">
        <v>2158488.6586089479</v>
      </c>
      <c r="S62" s="2">
        <v>2158488.6586089479</v>
      </c>
    </row>
    <row r="63" spans="5:19" x14ac:dyDescent="0.3">
      <c r="E63" s="24">
        <v>490</v>
      </c>
      <c r="F63" s="4">
        <v>1037609.4911199291</v>
      </c>
      <c r="H63" s="25">
        <f t="shared" si="6"/>
        <v>490</v>
      </c>
      <c r="I63" s="2">
        <v>1037609.4911199291</v>
      </c>
      <c r="J63" s="2">
        <v>821440.84713661065</v>
      </c>
      <c r="K63" s="2">
        <v>605272.20315329218</v>
      </c>
      <c r="L63" s="2">
        <v>389103.55916997371</v>
      </c>
      <c r="M63" s="2">
        <v>172934.91518665501</v>
      </c>
      <c r="N63" s="2">
        <v>-43233.728796663694</v>
      </c>
      <c r="O63" s="2">
        <v>-259402.37277998216</v>
      </c>
      <c r="P63" s="2">
        <v>-475571.01676330063</v>
      </c>
      <c r="Q63" s="2">
        <v>2118452.7110365219</v>
      </c>
      <c r="R63" s="2">
        <v>2118452.7110365219</v>
      </c>
      <c r="S63" s="2">
        <v>2118452.7110365219</v>
      </c>
    </row>
    <row r="64" spans="5:19" x14ac:dyDescent="0.3">
      <c r="E64" s="24">
        <v>500</v>
      </c>
      <c r="F64" s="4">
        <v>1039972.9779989794</v>
      </c>
      <c r="H64" s="25">
        <f t="shared" si="6"/>
        <v>500</v>
      </c>
      <c r="I64" s="2">
        <v>1039972.9779989794</v>
      </c>
      <c r="J64" s="2">
        <v>831978.3823991837</v>
      </c>
      <c r="K64" s="2">
        <v>623983.78679938777</v>
      </c>
      <c r="L64" s="2">
        <v>415989.19119959185</v>
      </c>
      <c r="M64" s="2">
        <v>207994.59559979592</v>
      </c>
      <c r="N64" s="2">
        <v>0</v>
      </c>
      <c r="O64" s="2">
        <v>-207994.59559979569</v>
      </c>
      <c r="P64" s="2">
        <v>-415989.19119959138</v>
      </c>
      <c r="Q64" s="2">
        <v>2079945.9559979588</v>
      </c>
      <c r="R64" s="2">
        <v>2079945.9559979588</v>
      </c>
      <c r="S64" s="2">
        <v>2079945.9559979588</v>
      </c>
    </row>
    <row r="65" spans="5:19" x14ac:dyDescent="0.3">
      <c r="E65" s="24">
        <v>510</v>
      </c>
      <c r="F65" s="4">
        <v>1041468.8061629091</v>
      </c>
      <c r="H65" s="25">
        <f t="shared" si="6"/>
        <v>510</v>
      </c>
      <c r="I65" s="2">
        <v>1041468.8061629091</v>
      </c>
      <c r="J65" s="2">
        <v>841186.34343927284</v>
      </c>
      <c r="K65" s="2">
        <v>640903.8807156363</v>
      </c>
      <c r="L65" s="2">
        <v>440621.417992</v>
      </c>
      <c r="M65" s="2">
        <v>240338.9552683637</v>
      </c>
      <c r="N65" s="2">
        <v>40056.4925447274</v>
      </c>
      <c r="O65" s="2">
        <v>-160225.97017890913</v>
      </c>
      <c r="P65" s="2">
        <v>-360508.4329025452</v>
      </c>
      <c r="Q65" s="2">
        <v>2042881.1197810909</v>
      </c>
      <c r="R65" s="2">
        <v>2042881.1197810909</v>
      </c>
      <c r="S65" s="2">
        <v>2042881.1197810909</v>
      </c>
    </row>
    <row r="66" spans="5:19" x14ac:dyDescent="0.3">
      <c r="E66" s="24">
        <v>520</v>
      </c>
      <c r="F66" s="4">
        <v>1042188.3139489595</v>
      </c>
      <c r="H66" s="25">
        <f t="shared" si="6"/>
        <v>520</v>
      </c>
      <c r="I66" s="2">
        <v>1042188.3139489595</v>
      </c>
      <c r="J66" s="2">
        <v>849190.47803248558</v>
      </c>
      <c r="K66" s="2">
        <v>656192.64211601159</v>
      </c>
      <c r="L66" s="2">
        <v>463194.80619953759</v>
      </c>
      <c r="M66" s="2">
        <v>270196.97028306359</v>
      </c>
      <c r="N66" s="2">
        <v>77199.134366589598</v>
      </c>
      <c r="O66" s="2">
        <v>-115798.70154988416</v>
      </c>
      <c r="P66" s="2">
        <v>-308796.53746635816</v>
      </c>
      <c r="Q66" s="2">
        <v>2007177.4935313293</v>
      </c>
      <c r="R66" s="2">
        <v>2007177.4935313293</v>
      </c>
      <c r="S66" s="2">
        <v>2007177.4935313293</v>
      </c>
    </row>
    <row r="67" spans="5:19" x14ac:dyDescent="0.3">
      <c r="E67" s="24">
        <v>530</v>
      </c>
      <c r="F67" s="4">
        <v>1042213.0017719698</v>
      </c>
      <c r="H67" s="25">
        <f t="shared" si="6"/>
        <v>530</v>
      </c>
      <c r="I67" s="2">
        <v>1042213.0017719698</v>
      </c>
      <c r="J67" s="2">
        <v>856103.53716983227</v>
      </c>
      <c r="K67" s="2">
        <v>669994.07256769482</v>
      </c>
      <c r="L67" s="2">
        <v>483884.60796555737</v>
      </c>
      <c r="M67" s="2">
        <v>297775.14336341992</v>
      </c>
      <c r="N67" s="2">
        <v>111665.67876128247</v>
      </c>
      <c r="O67" s="2">
        <v>-74443.78584085498</v>
      </c>
      <c r="P67" s="2">
        <v>-260553.25044299266</v>
      </c>
      <c r="Q67" s="2">
        <v>1972760.3247826572</v>
      </c>
      <c r="R67" s="2">
        <v>1972760.3247826572</v>
      </c>
      <c r="S67" s="2">
        <v>1972760.3247826572</v>
      </c>
    </row>
    <row r="68" spans="5:19" x14ac:dyDescent="0.3">
      <c r="E68" s="24">
        <v>540</v>
      </c>
      <c r="F68" s="4">
        <v>1041615.7035724644</v>
      </c>
      <c r="H68" s="25">
        <f t="shared" si="6"/>
        <v>540</v>
      </c>
      <c r="I68" s="2">
        <v>1041615.7035724644</v>
      </c>
      <c r="J68" s="2">
        <v>862026.78916341881</v>
      </c>
      <c r="K68" s="2">
        <v>682437.87475437322</v>
      </c>
      <c r="L68" s="2">
        <v>502848.96034532762</v>
      </c>
      <c r="M68" s="2">
        <v>323260.04593628203</v>
      </c>
      <c r="N68" s="2">
        <v>143671.13152723666</v>
      </c>
      <c r="O68" s="2">
        <v>-35917.782881808933</v>
      </c>
      <c r="P68" s="2">
        <v>-215506.69729085453</v>
      </c>
      <c r="Q68" s="2">
        <v>1939560.2756176922</v>
      </c>
      <c r="R68" s="2">
        <v>1939560.2756176922</v>
      </c>
      <c r="S68" s="2">
        <v>1939560.2756176922</v>
      </c>
    </row>
    <row r="69" spans="5:19" x14ac:dyDescent="0.3">
      <c r="E69" s="24">
        <v>550</v>
      </c>
      <c r="F69" s="4">
        <v>1040461.6031350964</v>
      </c>
      <c r="H69" s="25">
        <f t="shared" si="6"/>
        <v>550</v>
      </c>
      <c r="I69" s="2">
        <v>1040461.6031350964</v>
      </c>
      <c r="J69" s="2">
        <v>867051.33594591368</v>
      </c>
      <c r="K69" s="2">
        <v>693641.06875673099</v>
      </c>
      <c r="L69" s="2">
        <v>520230.80156754819</v>
      </c>
      <c r="M69" s="2">
        <v>346820.53437836538</v>
      </c>
      <c r="N69" s="2">
        <v>173410.26718918281</v>
      </c>
      <c r="O69" s="2">
        <v>0</v>
      </c>
      <c r="P69" s="2">
        <v>-173410.26718918257</v>
      </c>
      <c r="Q69" s="2">
        <v>1907512.9390810099</v>
      </c>
      <c r="R69" s="2">
        <v>1907512.9390810099</v>
      </c>
      <c r="S69" s="2">
        <v>1907512.9390810099</v>
      </c>
    </row>
    <row r="70" spans="5:19" x14ac:dyDescent="0.3">
      <c r="E70" s="24">
        <v>560</v>
      </c>
      <c r="F70" s="4">
        <v>1038809.1179690239</v>
      </c>
      <c r="H70" s="25">
        <f t="shared" si="6"/>
        <v>560</v>
      </c>
      <c r="I70" s="2">
        <v>1038809.1179690239</v>
      </c>
      <c r="J70" s="2">
        <v>871259.26023208455</v>
      </c>
      <c r="K70" s="2">
        <v>703709.4024951451</v>
      </c>
      <c r="L70" s="2">
        <v>536159.544758206</v>
      </c>
      <c r="M70" s="2">
        <v>368609.68702126667</v>
      </c>
      <c r="N70" s="2">
        <v>201059.82928432734</v>
      </c>
      <c r="O70" s="2">
        <v>33509.971547388006</v>
      </c>
      <c r="P70" s="2">
        <v>-134039.88618955133</v>
      </c>
      <c r="Q70" s="2">
        <v>1876558.4066537204</v>
      </c>
      <c r="R70" s="2">
        <v>1876558.4066537204</v>
      </c>
      <c r="S70" s="2">
        <v>1876558.4066537204</v>
      </c>
    </row>
    <row r="71" spans="5:19" x14ac:dyDescent="0.3">
      <c r="E71" s="24">
        <v>570</v>
      </c>
      <c r="F71" s="4">
        <v>1036710.669808225</v>
      </c>
      <c r="H71" s="25">
        <f t="shared" si="6"/>
        <v>570</v>
      </c>
      <c r="I71" s="2">
        <v>1036710.669808225</v>
      </c>
      <c r="J71" s="2">
        <v>874724.6276506898</v>
      </c>
      <c r="K71" s="2">
        <v>712738.58549315459</v>
      </c>
      <c r="L71" s="2">
        <v>550752.54333561938</v>
      </c>
      <c r="M71" s="2">
        <v>388766.50117808441</v>
      </c>
      <c r="N71" s="2">
        <v>226780.4590205492</v>
      </c>
      <c r="O71" s="2">
        <v>64794.41686301399</v>
      </c>
      <c r="P71" s="2">
        <v>-97191.625294521218</v>
      </c>
      <c r="Q71" s="2">
        <v>1846640.8805959008</v>
      </c>
      <c r="R71" s="2">
        <v>1846640.8805959008</v>
      </c>
      <c r="S71" s="2">
        <v>1846640.8805959008</v>
      </c>
    </row>
    <row r="72" spans="5:19" x14ac:dyDescent="0.3">
      <c r="E72" s="24">
        <v>580</v>
      </c>
      <c r="F72" s="4">
        <v>1034213.3577876764</v>
      </c>
      <c r="H72" s="25">
        <f t="shared" si="6"/>
        <v>580</v>
      </c>
      <c r="I72" s="2">
        <v>1034213.3577876764</v>
      </c>
      <c r="J72" s="2">
        <v>877514.36418348295</v>
      </c>
      <c r="K72" s="2">
        <v>720815.37057928951</v>
      </c>
      <c r="L72" s="2">
        <v>564116.37697509606</v>
      </c>
      <c r="M72" s="2">
        <v>407417.38337090285</v>
      </c>
      <c r="N72" s="2">
        <v>250718.38976670941</v>
      </c>
      <c r="O72" s="2">
        <v>94019.396162515972</v>
      </c>
      <c r="P72" s="2">
        <v>-62679.59744167747</v>
      </c>
      <c r="Q72" s="2">
        <v>1817708.3258086434</v>
      </c>
      <c r="R72" s="2">
        <v>1817708.3258086434</v>
      </c>
      <c r="S72" s="2">
        <v>1817708.3258086434</v>
      </c>
    </row>
    <row r="73" spans="5:19" x14ac:dyDescent="0.3">
      <c r="E73" s="24">
        <v>590</v>
      </c>
      <c r="F73" s="4">
        <v>1031359.5478624469</v>
      </c>
      <c r="H73" s="25">
        <f t="shared" si="6"/>
        <v>590</v>
      </c>
      <c r="I73" s="2">
        <v>1031359.5478624469</v>
      </c>
      <c r="J73" s="2">
        <v>879689.02611796942</v>
      </c>
      <c r="K73" s="2">
        <v>728018.50437349197</v>
      </c>
      <c r="L73" s="2">
        <v>576347.98262901441</v>
      </c>
      <c r="M73" s="2">
        <v>424677.46088453708</v>
      </c>
      <c r="N73" s="2">
        <v>273006.93914005952</v>
      </c>
      <c r="O73" s="2">
        <v>121336.41739558196</v>
      </c>
      <c r="P73" s="2">
        <v>-30334.104348895373</v>
      </c>
      <c r="Q73" s="2">
        <v>1789712.1565848342</v>
      </c>
      <c r="R73" s="2">
        <v>1789712.1565848342</v>
      </c>
      <c r="S73" s="2">
        <v>1789712.1565848342</v>
      </c>
    </row>
    <row r="74" spans="5:19" x14ac:dyDescent="0.3">
      <c r="E74" s="24">
        <v>600</v>
      </c>
      <c r="F74" s="4">
        <v>1028187.3899667513</v>
      </c>
      <c r="H74" s="25">
        <f t="shared" si="6"/>
        <v>600</v>
      </c>
      <c r="I74" s="2">
        <v>1028187.3899667513</v>
      </c>
      <c r="J74" s="2">
        <v>881303.47711435833</v>
      </c>
      <c r="K74" s="2">
        <v>734419.56426196522</v>
      </c>
      <c r="L74" s="2">
        <v>587535.65140957222</v>
      </c>
      <c r="M74" s="2">
        <v>440651.73855717899</v>
      </c>
      <c r="N74" s="2">
        <v>293767.825704786</v>
      </c>
      <c r="O74" s="2">
        <v>146883.912852393</v>
      </c>
      <c r="P74" s="2">
        <v>0</v>
      </c>
      <c r="Q74" s="2">
        <v>1762606.9542287167</v>
      </c>
      <c r="R74" s="2">
        <v>1762606.9542287167</v>
      </c>
      <c r="S74" s="2">
        <v>1762606.9542287167</v>
      </c>
    </row>
  </sheetData>
  <mergeCells count="7">
    <mergeCell ref="I37:P37"/>
    <mergeCell ref="A1:C1"/>
    <mergeCell ref="E17:F17"/>
    <mergeCell ref="G17:H17"/>
    <mergeCell ref="I17:J17"/>
    <mergeCell ref="E36:F36"/>
    <mergeCell ref="H36:P36"/>
  </mergeCells>
  <conditionalFormatting sqref="F38:F74">
    <cfRule type="cellIs" dxfId="4" priority="6" operator="equal">
      <formula>"max"</formula>
    </cfRule>
  </conditionalFormatting>
  <conditionalFormatting sqref="F39:F74">
    <cfRule type="cellIs" dxfId="3" priority="5" operator="equal">
      <formula>MAX($F$39:$F$74)</formula>
    </cfRule>
  </conditionalFormatting>
  <conditionalFormatting sqref="I39:I74">
    <cfRule type="cellIs" dxfId="2" priority="4" operator="equal">
      <formula>MAX($I$39:$I$74)</formula>
    </cfRule>
  </conditionalFormatting>
  <conditionalFormatting sqref="J39:J74">
    <cfRule type="cellIs" dxfId="1" priority="3" operator="equal">
      <formula>MAX($J$39:$J$74)</formula>
    </cfRule>
  </conditionalFormatting>
  <conditionalFormatting sqref="K39:K74">
    <cfRule type="cellIs" dxfId="0" priority="2" operator="equal">
      <formula>MAX($K$39:$K$74)</formula>
    </cfRule>
  </conditionalFormatting>
  <conditionalFormatting sqref="I39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nmani</dc:creator>
  <cp:lastModifiedBy>nmani</cp:lastModifiedBy>
  <dcterms:created xsi:type="dcterms:W3CDTF">2023-06-03T22:12:10Z</dcterms:created>
  <dcterms:modified xsi:type="dcterms:W3CDTF">2023-06-03T22:13:09Z</dcterms:modified>
</cp:coreProperties>
</file>