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NationalGrid680/Shared Documents/Strategy/ROM/"/>
    </mc:Choice>
  </mc:AlternateContent>
  <xr:revisionPtr revIDLastSave="0" documentId="8_{3218D6F6-4F24-4CD0-B03B-571CCD40B567}" xr6:coauthVersionLast="45" xr6:coauthVersionMax="45" xr10:uidLastSave="{00000000-0000-0000-0000-000000000000}"/>
  <bookViews>
    <workbookView xWindow="-120" yWindow="-120" windowWidth="20640" windowHeight="11160" xr2:uid="{1F7DFF7A-D79F-456B-879F-9E253FA870D2}"/>
  </bookViews>
  <sheets>
    <sheet name="FY 22" sheetId="1" r:id="rId1"/>
    <sheet name="FY 23" sheetId="2" r:id="rId2"/>
    <sheet name="Total Program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9" i="3"/>
  <c r="F20" i="3"/>
  <c r="F17" i="3"/>
  <c r="E21" i="3"/>
  <c r="E22" i="3"/>
  <c r="E23" i="3"/>
  <c r="E18" i="3"/>
  <c r="E19" i="3"/>
  <c r="E20" i="3"/>
  <c r="E17" i="3"/>
  <c r="F14" i="3"/>
  <c r="D18" i="3"/>
  <c r="D19" i="3"/>
  <c r="D20" i="3"/>
  <c r="D17" i="3"/>
  <c r="E14" i="3"/>
  <c r="D14" i="3"/>
  <c r="F11" i="3"/>
  <c r="E11" i="3"/>
  <c r="D11" i="3"/>
  <c r="E8" i="3"/>
  <c r="D8" i="3"/>
  <c r="F5" i="3"/>
  <c r="E5" i="3"/>
  <c r="D5" i="3"/>
  <c r="E2" i="3"/>
  <c r="D2" i="3"/>
  <c r="D21" i="2"/>
  <c r="D21" i="3" l="1"/>
  <c r="F2" i="3"/>
  <c r="F8" i="3"/>
  <c r="D22" i="2"/>
  <c r="D23" i="2" s="1"/>
  <c r="H20" i="2" s="1"/>
  <c r="F21" i="3" l="1"/>
  <c r="D22" i="3"/>
  <c r="D21" i="1"/>
  <c r="D22" i="1" s="1"/>
  <c r="D23" i="1" s="1"/>
  <c r="H20" i="1" s="1"/>
  <c r="F22" i="3" l="1"/>
  <c r="D23" i="3"/>
  <c r="F23" i="3" s="1"/>
  <c r="G20" i="3" s="1"/>
</calcChain>
</file>

<file path=xl/sharedStrings.xml><?xml version="1.0" encoding="utf-8"?>
<sst xmlns="http://schemas.openxmlformats.org/spreadsheetml/2006/main" count="167" uniqueCount="60">
  <si>
    <t>`</t>
  </si>
  <si>
    <t>Epic/Delivery Area</t>
  </si>
  <si>
    <t>Description</t>
  </si>
  <si>
    <t>Q1</t>
  </si>
  <si>
    <t>Q2</t>
  </si>
  <si>
    <t>Q3</t>
  </si>
  <si>
    <t>Q4</t>
  </si>
  <si>
    <t>Delivered Epics - Data Platform</t>
  </si>
  <si>
    <t>Persistent Key Identifier</t>
  </si>
  <si>
    <t xml:space="preserve">•	A Customer Key that can be mastered in core SoRs and propagated throughout landscape.
•	Unbundle ACCOUNT-imbedded CUSTOMER, and create relationship between CUSTOMER and ACCOUNT	</t>
  </si>
  <si>
    <t>Trusted Data Elements</t>
  </si>
  <si>
    <t>•	Resolving high priority data issues for Key Customer, with initial focus on CSS and CRIS information 
•	Establish Data Owners and an operating model to escalate high priority data issues to resolution (such as Customer Domain centric governance organization)
•	Establish processes for addressing data issues and adhering to data standards across the data governance organization
•	Provide clear and concise ownership of customer data
•	Proactively managing data quality with established DQ processes built into the development processes</t>
  </si>
  <si>
    <t>MDM</t>
  </si>
  <si>
    <t xml:space="preserve">•	Build an MDM COE focusing on customer data and prioritizing key MDM initiatives, with owners established for key customer data elements
•	Establish a common definition of key Customer MDM entities
•	Adjust Business processes they adhere to ensure they adhere to the definition of a Customer
•	Align data from key source systems of data 
•	Define the “Golden Record” for Master Data items
•	Install tools to enable MDM are available and connected within the data landscape
•	Enable data users with consumable data that is aligned to common MDM definition and entities
•	Define the MDM Operating Model and establish the strategy integrated with Data Governance program
</t>
  </si>
  <si>
    <t>Delivered Epics - Predictive Analytics</t>
  </si>
  <si>
    <t>Customer 360 View</t>
  </si>
  <si>
    <t>•	Build an end to end holistic self service capability that shows integrated real time customer data 
•	Build aggregated insights with a 360 view of a customer</t>
  </si>
  <si>
    <t>Digital Insights and Omni- Channel Analytics</t>
  </si>
  <si>
    <t xml:space="preserve">•	Capture, integrate, derive behavioral patterns from digital customer interaction data and  omni-channel data
•	Provide traceable digital customer error capability
•	Deliver in moment specific insights throughout individual interactions across channels
•	Link core customer data components to drive holistic digital insights by moment and channel	</t>
  </si>
  <si>
    <t>Longitudinal Views - Actionable Insights</t>
  </si>
  <si>
    <t xml:space="preserve">•	Build and maintain macro customer baseline (history, journey tracking, segmentation tracking) including baseline to measure changes against and longitudinal customer view to map to customer lifecycle
•	Develop triggers next best actions and major treatment/segmentation changes </t>
  </si>
  <si>
    <t>Delivered Epics - Trusted Data Program</t>
  </si>
  <si>
    <t>CSR Analytics and Optimization</t>
  </si>
  <si>
    <t>•	Provide analytics to support CSR performance and optimization needs expanded beyond current AIMS/Calabrio capabilities:
o	Integrate call log and IVR data with downstream outcome data (CIS SoR outcomes and measure of success/customer action completion)
o	Integrate upstream customer experience data (web and other channel activity prior to call) to assess effectiveness of engagement prior to reaching CSR
o	Support end-to-end analytics focused on streamlined journey for customer and delivery by NG
o	Identify insights that can be fed back into broader customer insight base (for segmentation, treatment, proactive engagement, personalization channels)</t>
  </si>
  <si>
    <t>Campaign Management</t>
  </si>
  <si>
    <t>•	Consolidate and manage all relevant data and flows that support campaign development, execution and outcome measurement to minimize data handling and maximize time to market and precision of outreach</t>
  </si>
  <si>
    <t>Situational Awareness</t>
  </si>
  <si>
    <t xml:space="preserve">•	Expand capability to (as best as possible) know and have ready information on real-time, in-the-moment awareness of everything that is going on with a customer, and create highly-responsive or proactive treatments </t>
  </si>
  <si>
    <t>Phase 1 Shared Services</t>
  </si>
  <si>
    <t>CoreTeam/PMO</t>
  </si>
  <si>
    <t>•	Leadership Team, Portfolio Management Office, Solution Architects, Domain Architects, Information Architects, SMEs</t>
  </si>
  <si>
    <t>Change Management</t>
  </si>
  <si>
    <t>•	Change Leaders, Communication Leads, Change Analysts</t>
  </si>
  <si>
    <t>Security</t>
  </si>
  <si>
    <t>•	Security Lead, Security Managers</t>
  </si>
  <si>
    <t>Phase 1 Other Services</t>
  </si>
  <si>
    <t>Release Managemant</t>
  </si>
  <si>
    <t xml:space="preserve"> •	Release Train Engineers, Release Managers, Release Planners, Device Rollout Manager, Cutover Manager</t>
  </si>
  <si>
    <t>Training/Business Readiness</t>
  </si>
  <si>
    <t>•	Training Leads, Training Developers, Trainers, Business Readiness Team</t>
  </si>
  <si>
    <t>Technial Support/Dev Ops</t>
  </si>
  <si>
    <t>•	Environment Managers, DevOps Leads, DevOps Analysts</t>
  </si>
  <si>
    <t>Other Costs</t>
  </si>
  <si>
    <t>Legacy System Project Support</t>
  </si>
  <si>
    <t>Legacy Team members to support Progam work</t>
  </si>
  <si>
    <t>Other Infrastructure Costs</t>
  </si>
  <si>
    <t>Any additional infrastructure costs incurred in the delivery of the application development and releases</t>
  </si>
  <si>
    <t>In Scope Software License/Subscription</t>
  </si>
  <si>
    <t>The cost of licenses or subscriptions for AIP, EAM, APM, GIS, CPM, and F&amp;AA</t>
  </si>
  <si>
    <t>Other Software Costs</t>
  </si>
  <si>
    <t>Any additional software costs that might be needed in support of the Program</t>
  </si>
  <si>
    <t>Without AFUDC and Contingency</t>
  </si>
  <si>
    <t>AFUDC (5.91%)</t>
  </si>
  <si>
    <t>Allowance for Funds Used During Construction</t>
  </si>
  <si>
    <t>Other (Contingency 20%)</t>
  </si>
  <si>
    <t>Total Costs</t>
  </si>
  <si>
    <t>Phase</t>
  </si>
  <si>
    <t>FY 22</t>
  </si>
  <si>
    <t>FY23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</si>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</sst>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0.00,,&quot; M&quot;;"/>
    <numFmt numFmtId="165" formatCode="#,##0.0_);\(#,##0.0\)"/>
    <numFmt numFmtId="166" formatCode="&quot;$&quot;#0.0,,&quot; M&quot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top"/>
    </xf>
    <xf numFmtId="165" fontId="3" fillId="0" borderId="0" xfId="0" applyNumberFormat="1" applyFont="1" applyAlignment="1">
      <alignment horizontal="center" vertical="top"/>
    </xf>
    <xf numFmtId="165" fontId="3" fillId="0" borderId="4" xfId="0" applyNumberFormat="1" applyFont="1" applyBorder="1" applyAlignment="1">
      <alignment vertical="top"/>
    </xf>
    <xf numFmtId="0" fontId="5" fillId="3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165" fontId="2" fillId="3" borderId="3" xfId="0" applyNumberFormat="1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165" fontId="2" fillId="3" borderId="3" xfId="0" applyNumberFormat="1" applyFont="1" applyFill="1" applyBorder="1" applyAlignment="1">
      <alignment vertical="top" wrapText="1"/>
    </xf>
    <xf numFmtId="165" fontId="2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165" fontId="3" fillId="0" borderId="5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top" wrapText="1"/>
    </xf>
    <xf numFmtId="165" fontId="3" fillId="3" borderId="4" xfId="0" applyNumberFormat="1" applyFont="1" applyFill="1" applyBorder="1" applyAlignment="1">
      <alignment vertical="top"/>
    </xf>
    <xf numFmtId="166" fontId="4" fillId="3" borderId="1" xfId="0" applyNumberFormat="1" applyFont="1" applyFill="1" applyBorder="1" applyAlignment="1">
      <alignment vertical="center"/>
    </xf>
    <xf numFmtId="166" fontId="4" fillId="3" borderId="4" xfId="0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166" fontId="4" fillId="3" borderId="3" xfId="0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 vertical="center" textRotation="90"/>
    </xf>
    <xf numFmtId="165" fontId="3" fillId="4" borderId="8" xfId="0" applyNumberFormat="1" applyFont="1" applyFill="1" applyBorder="1" applyAlignment="1">
      <alignment horizontal="center" vertical="center" textRotation="90"/>
    </xf>
    <xf numFmtId="165" fontId="3" fillId="4" borderId="9" xfId="0" applyNumberFormat="1" applyFont="1" applyFill="1" applyBorder="1" applyAlignment="1">
      <alignment horizontal="center" vertical="center" textRotation="90"/>
    </xf>
    <xf numFmtId="165" fontId="3" fillId="2" borderId="7" xfId="0" applyNumberFormat="1" applyFont="1" applyFill="1" applyBorder="1" applyAlignment="1">
      <alignment horizontal="center" vertical="center" textRotation="90" wrapText="1"/>
    </xf>
    <xf numFmtId="165" fontId="3" fillId="2" borderId="8" xfId="0" applyNumberFormat="1" applyFont="1" applyFill="1" applyBorder="1" applyAlignment="1">
      <alignment horizontal="center" vertical="center" textRotation="90" wrapText="1"/>
    </xf>
    <xf numFmtId="166" fontId="2" fillId="3" borderId="7" xfId="1" applyNumberFormat="1" applyFont="1" applyFill="1" applyBorder="1" applyAlignment="1">
      <alignment horizontal="center" vertical="center"/>
    </xf>
    <xf numFmtId="166" fontId="2" fillId="3" borderId="8" xfId="1" applyNumberFormat="1" applyFont="1" applyFill="1" applyBorder="1" applyAlignment="1">
      <alignment horizontal="center" vertical="center"/>
    </xf>
    <xf numFmtId="166" fontId="2" fillId="3" borderId="9" xfId="1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 textRotation="90" wrapText="1"/>
    </xf>
    <xf numFmtId="165" fontId="3" fillId="2" borderId="6" xfId="0" applyNumberFormat="1" applyFont="1" applyFill="1" applyBorder="1" applyAlignment="1">
      <alignment horizontal="center" vertical="center" textRotation="90" wrapText="1"/>
    </xf>
    <xf numFmtId="165" fontId="3" fillId="2" borderId="4" xfId="0" applyNumberFormat="1" applyFont="1" applyFill="1" applyBorder="1" applyAlignment="1">
      <alignment horizontal="center" vertical="center" textRotation="90" wrapText="1"/>
    </xf>
    <xf numFmtId="165" fontId="3" fillId="2" borderId="5" xfId="0" applyNumberFormat="1" applyFont="1" applyFill="1" applyBorder="1" applyAlignment="1">
      <alignment horizontal="center" vertical="center" textRotation="90" wrapText="1"/>
    </xf>
    <xf numFmtId="164" fontId="2" fillId="3" borderId="6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657D-5403-4045-8430-18DF5EBBDB27}">
  <dimension ref="A1:S23"/>
  <sheetViews>
    <sheetView tabSelected="1" workbookViewId="0">
      <selection activeCell="E5" sqref="E5:E7"/>
    </sheetView>
  </sheetViews>
  <sheetFormatPr defaultColWidth="9.140625" defaultRowHeight="12.75" x14ac:dyDescent="0.2"/>
  <cols>
    <col min="1" max="1" width="11.5703125" style="2" customWidth="1"/>
    <col min="2" max="2" width="38.28515625" style="2" customWidth="1"/>
    <col min="3" max="3" width="54.7109375" style="2" customWidth="1"/>
    <col min="4" max="7" width="15.7109375" style="2" customWidth="1"/>
    <col min="8" max="8" width="13.85546875" style="2" bestFit="1" customWidth="1"/>
    <col min="9" max="9" width="10.7109375" style="2" customWidth="1"/>
    <col min="10" max="10" width="11.140625" style="2" bestFit="1" customWidth="1"/>
    <col min="11" max="11" width="14.28515625" style="2" customWidth="1"/>
    <col min="12" max="18" width="9.140625" style="2"/>
    <col min="19" max="19" width="9.140625" style="1"/>
    <col min="20" max="16384" width="9.140625" style="2"/>
  </cols>
  <sheetData>
    <row r="1" spans="1:19" ht="13.5" thickBot="1" x14ac:dyDescent="0.25">
      <c r="A1" s="5" t="s">
        <v>0</v>
      </c>
      <c r="B1" s="6" t="s">
        <v>1</v>
      </c>
      <c r="C1" s="6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19" ht="51" x14ac:dyDescent="0.2">
      <c r="A2" s="30" t="s">
        <v>7</v>
      </c>
      <c r="B2" s="9" t="s">
        <v>8</v>
      </c>
      <c r="C2" s="12" t="s">
        <v>9</v>
      </c>
      <c r="D2" s="32">
        <v>631250</v>
      </c>
      <c r="E2" s="32">
        <v>915625</v>
      </c>
      <c r="F2" s="32">
        <v>716250</v>
      </c>
      <c r="G2" s="32">
        <v>984375</v>
      </c>
      <c r="S2" s="3"/>
    </row>
    <row r="3" spans="1:19" ht="127.5" x14ac:dyDescent="0.2">
      <c r="A3" s="31"/>
      <c r="B3" s="10" t="s">
        <v>10</v>
      </c>
      <c r="C3" s="13" t="s">
        <v>11</v>
      </c>
      <c r="D3" s="33"/>
      <c r="E3" s="33"/>
      <c r="F3" s="33"/>
      <c r="G3" s="33"/>
    </row>
    <row r="4" spans="1:19" ht="192" thickBot="1" x14ac:dyDescent="0.25">
      <c r="A4" s="31"/>
      <c r="B4" s="11" t="s">
        <v>12</v>
      </c>
      <c r="C4" s="12" t="s">
        <v>13</v>
      </c>
      <c r="D4" s="34"/>
      <c r="E4" s="34"/>
      <c r="F4" s="34"/>
      <c r="G4" s="34"/>
    </row>
    <row r="5" spans="1:19" ht="51.75" customHeight="1" x14ac:dyDescent="0.2">
      <c r="A5" s="30" t="s">
        <v>14</v>
      </c>
      <c r="B5" s="11" t="s">
        <v>15</v>
      </c>
      <c r="C5" s="12" t="s">
        <v>16</v>
      </c>
      <c r="D5" s="32">
        <v>234375</v>
      </c>
      <c r="E5" s="32">
        <v>218125</v>
      </c>
      <c r="F5" s="32">
        <v>251250</v>
      </c>
      <c r="G5" s="32">
        <v>451875</v>
      </c>
      <c r="S5" s="3"/>
    </row>
    <row r="6" spans="1:19" ht="89.25" x14ac:dyDescent="0.2">
      <c r="A6" s="31"/>
      <c r="B6" s="11" t="s">
        <v>17</v>
      </c>
      <c r="C6" s="12" t="s">
        <v>18</v>
      </c>
      <c r="D6" s="33"/>
      <c r="E6" s="33"/>
      <c r="F6" s="33"/>
      <c r="G6" s="33"/>
      <c r="S6" s="3"/>
    </row>
    <row r="7" spans="1:19" ht="77.25" thickBot="1" x14ac:dyDescent="0.25">
      <c r="A7" s="35"/>
      <c r="B7" s="9" t="s">
        <v>19</v>
      </c>
      <c r="C7" s="12" t="s">
        <v>20</v>
      </c>
      <c r="D7" s="34"/>
      <c r="E7" s="34"/>
      <c r="F7" s="34"/>
      <c r="G7" s="34"/>
      <c r="S7" s="3"/>
    </row>
    <row r="8" spans="1:19" ht="178.5" x14ac:dyDescent="0.2">
      <c r="A8" s="30" t="s">
        <v>21</v>
      </c>
      <c r="B8" s="11" t="s">
        <v>22</v>
      </c>
      <c r="C8" s="12" t="s">
        <v>23</v>
      </c>
      <c r="D8" s="32">
        <v>0</v>
      </c>
      <c r="E8" s="32">
        <v>0</v>
      </c>
      <c r="F8" s="32">
        <v>50625</v>
      </c>
      <c r="G8" s="32">
        <v>302500</v>
      </c>
    </row>
    <row r="9" spans="1:19" ht="51" x14ac:dyDescent="0.2">
      <c r="A9" s="31"/>
      <c r="B9" s="10" t="s">
        <v>24</v>
      </c>
      <c r="C9" s="13" t="s">
        <v>25</v>
      </c>
      <c r="D9" s="33"/>
      <c r="E9" s="33"/>
      <c r="F9" s="33"/>
      <c r="G9" s="33"/>
    </row>
    <row r="10" spans="1:19" ht="51.75" thickBot="1" x14ac:dyDescent="0.25">
      <c r="A10" s="35"/>
      <c r="B10" s="10" t="s">
        <v>26</v>
      </c>
      <c r="C10" s="13" t="s">
        <v>27</v>
      </c>
      <c r="D10" s="34"/>
      <c r="E10" s="34"/>
      <c r="F10" s="34"/>
      <c r="G10" s="34"/>
    </row>
    <row r="11" spans="1:19" ht="25.5" x14ac:dyDescent="0.2">
      <c r="A11" s="36" t="s">
        <v>28</v>
      </c>
      <c r="B11" s="7" t="s">
        <v>29</v>
      </c>
      <c r="C11" s="7" t="s">
        <v>30</v>
      </c>
      <c r="D11" s="39">
        <v>1066875</v>
      </c>
      <c r="E11" s="39">
        <v>1066875</v>
      </c>
      <c r="F11" s="39">
        <v>1116875</v>
      </c>
      <c r="G11" s="39">
        <v>1183750</v>
      </c>
    </row>
    <row r="12" spans="1:19" x14ac:dyDescent="0.2">
      <c r="A12" s="37"/>
      <c r="B12" s="7" t="s">
        <v>31</v>
      </c>
      <c r="C12" s="7" t="s">
        <v>32</v>
      </c>
      <c r="D12" s="23"/>
      <c r="E12" s="23"/>
      <c r="F12" s="23"/>
      <c r="G12" s="23"/>
    </row>
    <row r="13" spans="1:19" ht="13.5" thickBot="1" x14ac:dyDescent="0.25">
      <c r="A13" s="38"/>
      <c r="B13" s="7" t="s">
        <v>33</v>
      </c>
      <c r="C13" s="7" t="s">
        <v>34</v>
      </c>
      <c r="D13" s="23"/>
      <c r="E13" s="23"/>
      <c r="F13" s="23"/>
      <c r="G13" s="23"/>
    </row>
    <row r="14" spans="1:19" ht="25.5" customHeight="1" x14ac:dyDescent="0.2">
      <c r="A14" s="30" t="s">
        <v>35</v>
      </c>
      <c r="B14" s="10" t="s">
        <v>36</v>
      </c>
      <c r="C14" s="7" t="s">
        <v>37</v>
      </c>
      <c r="D14" s="23">
        <v>250000</v>
      </c>
      <c r="E14" s="23">
        <v>250000</v>
      </c>
      <c r="F14" s="23">
        <v>250000</v>
      </c>
      <c r="G14" s="23">
        <v>250000</v>
      </c>
    </row>
    <row r="15" spans="1:19" ht="25.5" x14ac:dyDescent="0.2">
      <c r="A15" s="31"/>
      <c r="B15" s="10" t="s">
        <v>38</v>
      </c>
      <c r="C15" s="7" t="s">
        <v>39</v>
      </c>
      <c r="D15" s="23"/>
      <c r="E15" s="23"/>
      <c r="F15" s="23"/>
      <c r="G15" s="23"/>
    </row>
    <row r="16" spans="1:19" ht="13.5" thickBot="1" x14ac:dyDescent="0.25">
      <c r="A16" s="35"/>
      <c r="B16" s="10" t="s">
        <v>40</v>
      </c>
      <c r="C16" s="7" t="s">
        <v>41</v>
      </c>
      <c r="D16" s="23"/>
      <c r="E16" s="23"/>
      <c r="F16" s="23"/>
      <c r="G16" s="23"/>
    </row>
    <row r="17" spans="1:19" x14ac:dyDescent="0.2">
      <c r="A17" s="27" t="s">
        <v>42</v>
      </c>
      <c r="B17" s="15" t="s">
        <v>43</v>
      </c>
      <c r="C17" s="8" t="s">
        <v>44</v>
      </c>
      <c r="D17" s="24">
        <v>150000</v>
      </c>
      <c r="E17" s="25"/>
      <c r="F17" s="25"/>
      <c r="G17" s="26"/>
      <c r="S17" s="3"/>
    </row>
    <row r="18" spans="1:19" ht="25.5" x14ac:dyDescent="0.2">
      <c r="A18" s="28"/>
      <c r="B18" s="15" t="s">
        <v>45</v>
      </c>
      <c r="C18" s="8" t="s">
        <v>46</v>
      </c>
      <c r="D18" s="24">
        <v>50000</v>
      </c>
      <c r="E18" s="25"/>
      <c r="F18" s="25"/>
      <c r="G18" s="26"/>
    </row>
    <row r="19" spans="1:19" ht="25.5" x14ac:dyDescent="0.2">
      <c r="A19" s="28"/>
      <c r="B19" s="15" t="s">
        <v>47</v>
      </c>
      <c r="C19" s="8" t="s">
        <v>48</v>
      </c>
      <c r="D19" s="24">
        <v>500000</v>
      </c>
      <c r="E19" s="25"/>
      <c r="F19" s="25"/>
      <c r="G19" s="26"/>
    </row>
    <row r="20" spans="1:19" ht="25.5" x14ac:dyDescent="0.2">
      <c r="A20" s="28"/>
      <c r="B20" s="15" t="s">
        <v>49</v>
      </c>
      <c r="C20" s="8" t="s">
        <v>50</v>
      </c>
      <c r="D20" s="24">
        <v>100000</v>
      </c>
      <c r="E20" s="25"/>
      <c r="F20" s="25"/>
      <c r="G20" s="26"/>
      <c r="H20" s="23">
        <f>D23-D22-D21</f>
        <v>10990625</v>
      </c>
      <c r="I20" s="2" t="s">
        <v>51</v>
      </c>
    </row>
    <row r="21" spans="1:19" x14ac:dyDescent="0.2">
      <c r="A21" s="28"/>
      <c r="B21" s="15" t="s">
        <v>52</v>
      </c>
      <c r="C21" s="8" t="s">
        <v>53</v>
      </c>
      <c r="D21" s="24">
        <f>SUM(D2:G20)*0.0591*0.7</f>
        <v>454682.15625</v>
      </c>
      <c r="E21" s="25"/>
      <c r="F21" s="25"/>
      <c r="G21" s="26"/>
      <c r="H21" s="23"/>
    </row>
    <row r="22" spans="1:19" ht="13.5" thickBot="1" x14ac:dyDescent="0.25">
      <c r="A22" s="29"/>
      <c r="B22" s="15" t="s">
        <v>54</v>
      </c>
      <c r="C22" s="8"/>
      <c r="D22" s="24">
        <f>SUM(D2:G21)*0.2</f>
        <v>2289061.4312499999</v>
      </c>
      <c r="E22" s="25"/>
      <c r="F22" s="25"/>
      <c r="G22" s="26"/>
      <c r="H22" s="23"/>
    </row>
    <row r="23" spans="1:19" x14ac:dyDescent="0.2">
      <c r="A23" s="4"/>
      <c r="B23" s="16" t="s">
        <v>55</v>
      </c>
      <c r="C23" s="16"/>
      <c r="D23" s="20">
        <f>SUM(D2:G22)</f>
        <v>13734368.5875</v>
      </c>
      <c r="E23" s="21"/>
      <c r="F23" s="21"/>
      <c r="G23" s="22"/>
    </row>
  </sheetData>
  <mergeCells count="34">
    <mergeCell ref="F2:F4"/>
    <mergeCell ref="G2:G4"/>
    <mergeCell ref="F5:F7"/>
    <mergeCell ref="G5:G7"/>
    <mergeCell ref="H20:H22"/>
    <mergeCell ref="F8:F10"/>
    <mergeCell ref="G8:G10"/>
    <mergeCell ref="F11:F13"/>
    <mergeCell ref="G11:G13"/>
    <mergeCell ref="D21:G21"/>
    <mergeCell ref="D22:G22"/>
    <mergeCell ref="A17:A22"/>
    <mergeCell ref="A2:A4"/>
    <mergeCell ref="D2:D4"/>
    <mergeCell ref="E2:E4"/>
    <mergeCell ref="A5:A7"/>
    <mergeCell ref="D5:D7"/>
    <mergeCell ref="E5:E7"/>
    <mergeCell ref="A8:A10"/>
    <mergeCell ref="A14:A16"/>
    <mergeCell ref="D14:D16"/>
    <mergeCell ref="D8:D10"/>
    <mergeCell ref="E8:E10"/>
    <mergeCell ref="A11:A13"/>
    <mergeCell ref="D11:D13"/>
    <mergeCell ref="E11:E13"/>
    <mergeCell ref="D20:G20"/>
    <mergeCell ref="D23:G23"/>
    <mergeCell ref="E14:E16"/>
    <mergeCell ref="F14:F16"/>
    <mergeCell ref="G14:G16"/>
    <mergeCell ref="D17:G17"/>
    <mergeCell ref="D18:G18"/>
    <mergeCell ref="D19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8D57-9948-413B-9B95-046FD3F7E64E}">
  <dimension ref="A1:S23"/>
  <sheetViews>
    <sheetView topLeftCell="A8" workbookViewId="0">
      <selection activeCell="H20" sqref="H20:I22"/>
    </sheetView>
  </sheetViews>
  <sheetFormatPr defaultColWidth="9.140625" defaultRowHeight="12.75" x14ac:dyDescent="0.2"/>
  <cols>
    <col min="1" max="1" width="11.5703125" style="2" customWidth="1"/>
    <col min="2" max="2" width="38.28515625" style="2" customWidth="1"/>
    <col min="3" max="3" width="54.7109375" style="2" customWidth="1"/>
    <col min="4" max="7" width="15.7109375" style="2" customWidth="1"/>
    <col min="8" max="9" width="10.7109375" style="2" customWidth="1"/>
    <col min="10" max="10" width="11.140625" style="2" bestFit="1" customWidth="1"/>
    <col min="11" max="11" width="14.28515625" style="2" customWidth="1"/>
    <col min="12" max="18" width="9.140625" style="2"/>
    <col min="19" max="19" width="9.140625" style="1"/>
    <col min="20" max="16384" width="9.140625" style="2"/>
  </cols>
  <sheetData>
    <row r="1" spans="1:19" ht="13.5" thickBot="1" x14ac:dyDescent="0.25">
      <c r="A1" s="5" t="s">
        <v>56</v>
      </c>
      <c r="B1" s="6" t="s">
        <v>1</v>
      </c>
      <c r="C1" s="6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19" ht="51" x14ac:dyDescent="0.2">
      <c r="A2" s="30" t="s">
        <v>7</v>
      </c>
      <c r="B2" s="9" t="s">
        <v>8</v>
      </c>
      <c r="C2" s="12" t="s">
        <v>9</v>
      </c>
      <c r="D2" s="32">
        <v>268125</v>
      </c>
      <c r="E2" s="32">
        <v>393750</v>
      </c>
      <c r="F2" s="32">
        <v>661875</v>
      </c>
      <c r="G2" s="32">
        <v>268125</v>
      </c>
      <c r="S2" s="3"/>
    </row>
    <row r="3" spans="1:19" ht="127.5" x14ac:dyDescent="0.2">
      <c r="A3" s="31"/>
      <c r="B3" s="10" t="s">
        <v>10</v>
      </c>
      <c r="C3" s="13" t="s">
        <v>11</v>
      </c>
      <c r="D3" s="33"/>
      <c r="E3" s="33"/>
      <c r="F3" s="33"/>
      <c r="G3" s="33"/>
    </row>
    <row r="4" spans="1:19" ht="192" thickBot="1" x14ac:dyDescent="0.25">
      <c r="A4" s="31"/>
      <c r="B4" s="11" t="s">
        <v>12</v>
      </c>
      <c r="C4" s="12" t="s">
        <v>13</v>
      </c>
      <c r="D4" s="34"/>
      <c r="E4" s="34"/>
      <c r="F4" s="34"/>
      <c r="G4" s="34"/>
    </row>
    <row r="5" spans="1:19" ht="51.75" customHeight="1" x14ac:dyDescent="0.2">
      <c r="A5" s="30" t="s">
        <v>14</v>
      </c>
      <c r="B5" s="11" t="s">
        <v>15</v>
      </c>
      <c r="C5" s="12" t="s">
        <v>16</v>
      </c>
      <c r="D5" s="32">
        <v>268125</v>
      </c>
      <c r="E5" s="32">
        <v>167500</v>
      </c>
      <c r="F5" s="32">
        <v>90000</v>
      </c>
      <c r="G5" s="32">
        <v>190000</v>
      </c>
      <c r="S5" s="3"/>
    </row>
    <row r="6" spans="1:19" ht="89.25" x14ac:dyDescent="0.2">
      <c r="A6" s="31"/>
      <c r="B6" s="11" t="s">
        <v>17</v>
      </c>
      <c r="C6" s="12" t="s">
        <v>18</v>
      </c>
      <c r="D6" s="33"/>
      <c r="E6" s="33"/>
      <c r="F6" s="33"/>
      <c r="G6" s="33"/>
      <c r="S6" s="3"/>
    </row>
    <row r="7" spans="1:19" ht="77.25" thickBot="1" x14ac:dyDescent="0.25">
      <c r="A7" s="35"/>
      <c r="B7" s="9" t="s">
        <v>19</v>
      </c>
      <c r="C7" s="12" t="s">
        <v>20</v>
      </c>
      <c r="D7" s="34"/>
      <c r="E7" s="34"/>
      <c r="F7" s="34"/>
      <c r="G7" s="34"/>
      <c r="S7" s="3"/>
    </row>
    <row r="8" spans="1:19" ht="178.5" x14ac:dyDescent="0.2">
      <c r="A8" s="30" t="s">
        <v>21</v>
      </c>
      <c r="B8" s="11" t="s">
        <v>22</v>
      </c>
      <c r="C8" s="12" t="s">
        <v>23</v>
      </c>
      <c r="D8" s="32">
        <v>520625</v>
      </c>
      <c r="E8" s="32">
        <v>302500</v>
      </c>
      <c r="F8" s="32">
        <v>128125</v>
      </c>
      <c r="G8" s="32">
        <v>229375</v>
      </c>
    </row>
    <row r="9" spans="1:19" ht="51" x14ac:dyDescent="0.2">
      <c r="A9" s="31"/>
      <c r="B9" s="10" t="s">
        <v>24</v>
      </c>
      <c r="C9" s="13" t="s">
        <v>25</v>
      </c>
      <c r="D9" s="33"/>
      <c r="E9" s="33"/>
      <c r="F9" s="33"/>
      <c r="G9" s="33"/>
    </row>
    <row r="10" spans="1:19" ht="51.75" thickBot="1" x14ac:dyDescent="0.25">
      <c r="A10" s="35"/>
      <c r="B10" s="10" t="s">
        <v>26</v>
      </c>
      <c r="C10" s="13" t="s">
        <v>27</v>
      </c>
      <c r="D10" s="34"/>
      <c r="E10" s="34"/>
      <c r="F10" s="34"/>
      <c r="G10" s="34"/>
    </row>
    <row r="11" spans="1:19" ht="25.5" x14ac:dyDescent="0.2">
      <c r="A11" s="36" t="s">
        <v>28</v>
      </c>
      <c r="B11" s="7" t="s">
        <v>29</v>
      </c>
      <c r="C11" s="7" t="s">
        <v>30</v>
      </c>
      <c r="D11" s="39">
        <v>1283750</v>
      </c>
      <c r="E11" s="39">
        <v>1183750</v>
      </c>
      <c r="F11" s="39">
        <v>1183750</v>
      </c>
      <c r="G11" s="39">
        <v>1233750</v>
      </c>
    </row>
    <row r="12" spans="1:19" x14ac:dyDescent="0.2">
      <c r="A12" s="37"/>
      <c r="B12" s="7" t="s">
        <v>31</v>
      </c>
      <c r="C12" s="7" t="s">
        <v>32</v>
      </c>
      <c r="D12" s="23"/>
      <c r="E12" s="23"/>
      <c r="F12" s="23"/>
      <c r="G12" s="23"/>
    </row>
    <row r="13" spans="1:19" ht="13.5" thickBot="1" x14ac:dyDescent="0.25">
      <c r="A13" s="38"/>
      <c r="B13" s="7" t="s">
        <v>33</v>
      </c>
      <c r="C13" s="7" t="s">
        <v>34</v>
      </c>
      <c r="D13" s="23"/>
      <c r="E13" s="23"/>
      <c r="F13" s="23"/>
      <c r="G13" s="23"/>
    </row>
    <row r="14" spans="1:19" ht="25.5" customHeight="1" x14ac:dyDescent="0.2">
      <c r="A14" s="30" t="s">
        <v>35</v>
      </c>
      <c r="B14" s="10" t="s">
        <v>36</v>
      </c>
      <c r="C14" s="7" t="s">
        <v>37</v>
      </c>
      <c r="D14" s="23">
        <v>250000</v>
      </c>
      <c r="E14" s="23">
        <v>250001</v>
      </c>
      <c r="F14" s="23">
        <v>250002</v>
      </c>
      <c r="G14" s="23">
        <v>250003</v>
      </c>
    </row>
    <row r="15" spans="1:19" ht="25.5" x14ac:dyDescent="0.2">
      <c r="A15" s="31"/>
      <c r="B15" s="10" t="s">
        <v>38</v>
      </c>
      <c r="C15" s="7" t="s">
        <v>39</v>
      </c>
      <c r="D15" s="23"/>
      <c r="E15" s="23"/>
      <c r="F15" s="23"/>
      <c r="G15" s="23"/>
    </row>
    <row r="16" spans="1:19" ht="13.5" thickBot="1" x14ac:dyDescent="0.25">
      <c r="A16" s="35"/>
      <c r="B16" s="10" t="s">
        <v>40</v>
      </c>
      <c r="C16" s="7" t="s">
        <v>41</v>
      </c>
      <c r="D16" s="23"/>
      <c r="E16" s="23"/>
      <c r="F16" s="23"/>
      <c r="G16" s="23"/>
    </row>
    <row r="17" spans="1:19" x14ac:dyDescent="0.2">
      <c r="A17" s="27" t="s">
        <v>42</v>
      </c>
      <c r="B17" s="15" t="s">
        <v>43</v>
      </c>
      <c r="C17" s="8" t="s">
        <v>44</v>
      </c>
      <c r="D17" s="24">
        <v>150000</v>
      </c>
      <c r="E17" s="25"/>
      <c r="F17" s="25"/>
      <c r="G17" s="26"/>
      <c r="S17" s="3"/>
    </row>
    <row r="18" spans="1:19" ht="25.5" x14ac:dyDescent="0.2">
      <c r="A18" s="28"/>
      <c r="B18" s="15" t="s">
        <v>45</v>
      </c>
      <c r="C18" s="8" t="s">
        <v>46</v>
      </c>
      <c r="D18" s="24">
        <v>50000</v>
      </c>
      <c r="E18" s="25"/>
      <c r="F18" s="25"/>
      <c r="G18" s="26"/>
    </row>
    <row r="19" spans="1:19" ht="25.5" x14ac:dyDescent="0.2">
      <c r="A19" s="28"/>
      <c r="B19" s="15" t="s">
        <v>47</v>
      </c>
      <c r="C19" s="8" t="s">
        <v>48</v>
      </c>
      <c r="D19" s="24">
        <v>500000</v>
      </c>
      <c r="E19" s="25"/>
      <c r="F19" s="25"/>
      <c r="G19" s="26"/>
    </row>
    <row r="20" spans="1:19" ht="25.5" x14ac:dyDescent="0.2">
      <c r="A20" s="28"/>
      <c r="B20" s="15" t="s">
        <v>49</v>
      </c>
      <c r="C20" s="8" t="s">
        <v>50</v>
      </c>
      <c r="D20" s="24">
        <v>100000</v>
      </c>
      <c r="E20" s="25"/>
      <c r="F20" s="25"/>
      <c r="G20" s="26"/>
      <c r="H20" s="23">
        <f>D23-D22-D21</f>
        <v>10173130.999999998</v>
      </c>
      <c r="I20" s="2" t="s">
        <v>51</v>
      </c>
    </row>
    <row r="21" spans="1:19" x14ac:dyDescent="0.2">
      <c r="A21" s="28"/>
      <c r="B21" s="15" t="s">
        <v>52</v>
      </c>
      <c r="C21" s="8" t="s">
        <v>53</v>
      </c>
      <c r="D21" s="24">
        <f>SUM(D2:G20)*0.0591*0.7</f>
        <v>420862.42946999997</v>
      </c>
      <c r="E21" s="25"/>
      <c r="F21" s="25"/>
      <c r="G21" s="26"/>
      <c r="H21" s="23"/>
    </row>
    <row r="22" spans="1:19" ht="13.5" thickBot="1" x14ac:dyDescent="0.25">
      <c r="A22" s="29"/>
      <c r="B22" s="15" t="s">
        <v>54</v>
      </c>
      <c r="C22" s="8"/>
      <c r="D22" s="24">
        <f>SUM(D2:G21)*0.2</f>
        <v>2118798.6858940003</v>
      </c>
      <c r="E22" s="25"/>
      <c r="F22" s="25"/>
      <c r="G22" s="26"/>
      <c r="H22" s="23"/>
    </row>
    <row r="23" spans="1:19" x14ac:dyDescent="0.2">
      <c r="A23" s="4"/>
      <c r="B23" s="16" t="s">
        <v>55</v>
      </c>
      <c r="C23" s="16"/>
      <c r="D23" s="20">
        <f>SUM(D2:G22)</f>
        <v>12712792.115364</v>
      </c>
      <c r="E23" s="21"/>
      <c r="F23" s="21"/>
      <c r="G23" s="22"/>
    </row>
  </sheetData>
  <mergeCells count="34">
    <mergeCell ref="H20:H22"/>
    <mergeCell ref="A2:A4"/>
    <mergeCell ref="A5:A7"/>
    <mergeCell ref="A8:A10"/>
    <mergeCell ref="D8:D10"/>
    <mergeCell ref="D17:G17"/>
    <mergeCell ref="D2:D4"/>
    <mergeCell ref="D5:D7"/>
    <mergeCell ref="E2:E4"/>
    <mergeCell ref="F2:F4"/>
    <mergeCell ref="A11:A13"/>
    <mergeCell ref="D11:D13"/>
    <mergeCell ref="A14:A16"/>
    <mergeCell ref="D14:D16"/>
    <mergeCell ref="A17:A22"/>
    <mergeCell ref="E8:E10"/>
    <mergeCell ref="F8:F10"/>
    <mergeCell ref="G8:G10"/>
    <mergeCell ref="G2:G4"/>
    <mergeCell ref="E5:E7"/>
    <mergeCell ref="F5:F7"/>
    <mergeCell ref="G5:G7"/>
    <mergeCell ref="D23:G23"/>
    <mergeCell ref="E14:E16"/>
    <mergeCell ref="F14:F16"/>
    <mergeCell ref="G14:G16"/>
    <mergeCell ref="E11:E13"/>
    <mergeCell ref="F11:F13"/>
    <mergeCell ref="G11:G13"/>
    <mergeCell ref="D18:G18"/>
    <mergeCell ref="D19:G19"/>
    <mergeCell ref="D20:G20"/>
    <mergeCell ref="D21:G21"/>
    <mergeCell ref="D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C7EE-C313-4F7E-81DF-59A9DD4E060B}">
  <dimension ref="A1:Q23"/>
  <sheetViews>
    <sheetView topLeftCell="A12" workbookViewId="0">
      <selection activeCell="H27" sqref="H27"/>
    </sheetView>
  </sheetViews>
  <sheetFormatPr defaultColWidth="9.140625" defaultRowHeight="12.75" x14ac:dyDescent="0.2"/>
  <cols>
    <col min="1" max="1" width="11.5703125" style="2" customWidth="1"/>
    <col min="2" max="2" width="38.28515625" style="2" customWidth="1"/>
    <col min="3" max="3" width="54.7109375" style="2" customWidth="1"/>
    <col min="4" max="6" width="15.7109375" style="2" customWidth="1"/>
    <col min="7" max="7" width="10.7109375" style="2" customWidth="1"/>
    <col min="8" max="8" width="11.140625" style="2" bestFit="1" customWidth="1"/>
    <col min="9" max="9" width="14.28515625" style="2" customWidth="1"/>
    <col min="10" max="16" width="9.140625" style="2"/>
    <col min="17" max="17" width="9.140625" style="1"/>
    <col min="18" max="16384" width="9.140625" style="2"/>
  </cols>
  <sheetData>
    <row r="1" spans="1:17" ht="13.5" thickBot="1" x14ac:dyDescent="0.25">
      <c r="A1" s="5" t="s">
        <v>56</v>
      </c>
      <c r="B1" s="6" t="s">
        <v>1</v>
      </c>
      <c r="C1" s="6" t="s">
        <v>2</v>
      </c>
      <c r="D1" s="14" t="s">
        <v>57</v>
      </c>
      <c r="E1" s="14" t="s">
        <v>58</v>
      </c>
      <c r="F1" s="14" t="s">
        <v>59</v>
      </c>
    </row>
    <row r="2" spans="1:17" ht="51" x14ac:dyDescent="0.2">
      <c r="A2" s="30" t="s">
        <v>7</v>
      </c>
      <c r="B2" s="9" t="s">
        <v>8</v>
      </c>
      <c r="C2" s="12" t="s">
        <v>9</v>
      </c>
      <c r="D2" s="32">
        <f>'FY 22'!D2+'FY 22'!E2+'FY 22'!F2+'FY 22'!G2</f>
        <v>3247500</v>
      </c>
      <c r="E2" s="32">
        <f>'FY 23'!D2+'FY 23'!E2+'FY 23'!F2+'FY 23'!G2</f>
        <v>1591875</v>
      </c>
      <c r="F2" s="32">
        <f>D2+E2</f>
        <v>4839375</v>
      </c>
      <c r="Q2" s="3"/>
    </row>
    <row r="3" spans="1:17" ht="127.5" x14ac:dyDescent="0.2">
      <c r="A3" s="31"/>
      <c r="B3" s="10" t="s">
        <v>10</v>
      </c>
      <c r="C3" s="13" t="s">
        <v>11</v>
      </c>
      <c r="D3" s="33"/>
      <c r="E3" s="33"/>
      <c r="F3" s="33"/>
    </row>
    <row r="4" spans="1:17" ht="192" thickBot="1" x14ac:dyDescent="0.25">
      <c r="A4" s="31"/>
      <c r="B4" s="11" t="s">
        <v>12</v>
      </c>
      <c r="C4" s="12" t="s">
        <v>13</v>
      </c>
      <c r="D4" s="34"/>
      <c r="E4" s="34"/>
      <c r="F4" s="34"/>
    </row>
    <row r="5" spans="1:17" ht="51.75" customHeight="1" x14ac:dyDescent="0.2">
      <c r="A5" s="30" t="s">
        <v>14</v>
      </c>
      <c r="B5" s="11" t="s">
        <v>15</v>
      </c>
      <c r="C5" s="12" t="s">
        <v>16</v>
      </c>
      <c r="D5" s="32">
        <f>'FY 22'!D5+'FY 22'!E5+'FY 22'!F5+'FY 22'!G5</f>
        <v>1155625</v>
      </c>
      <c r="E5" s="32">
        <f>'FY 23'!D5+'FY 23'!E5+'FY 23'!F5+'FY 23'!G5</f>
        <v>715625</v>
      </c>
      <c r="F5" s="32">
        <f>D5+E5</f>
        <v>1871250</v>
      </c>
      <c r="Q5" s="3"/>
    </row>
    <row r="6" spans="1:17" ht="89.25" x14ac:dyDescent="0.2">
      <c r="A6" s="31"/>
      <c r="B6" s="11" t="s">
        <v>17</v>
      </c>
      <c r="C6" s="12" t="s">
        <v>18</v>
      </c>
      <c r="D6" s="33"/>
      <c r="E6" s="33"/>
      <c r="F6" s="33"/>
      <c r="Q6" s="3"/>
    </row>
    <row r="7" spans="1:17" ht="77.25" thickBot="1" x14ac:dyDescent="0.25">
      <c r="A7" s="35"/>
      <c r="B7" s="9" t="s">
        <v>19</v>
      </c>
      <c r="C7" s="12" t="s">
        <v>20</v>
      </c>
      <c r="D7" s="34"/>
      <c r="E7" s="34"/>
      <c r="F7" s="34"/>
      <c r="Q7" s="3"/>
    </row>
    <row r="8" spans="1:17" ht="178.5" x14ac:dyDescent="0.2">
      <c r="A8" s="30" t="s">
        <v>21</v>
      </c>
      <c r="B8" s="11" t="s">
        <v>22</v>
      </c>
      <c r="C8" s="12" t="s">
        <v>23</v>
      </c>
      <c r="D8" s="32">
        <f>'FY 22'!D8+'FY 22'!E8+'FY 22'!F8+'FY 22'!G8</f>
        <v>353125</v>
      </c>
      <c r="E8" s="32">
        <f>'FY 23'!D8+'FY 23'!E8+'FY 23'!F8+'FY 23'!G8</f>
        <v>1180625</v>
      </c>
      <c r="F8" s="32">
        <f>D8+E8</f>
        <v>1533750</v>
      </c>
    </row>
    <row r="9" spans="1:17" ht="51" x14ac:dyDescent="0.2">
      <c r="A9" s="31"/>
      <c r="B9" s="10" t="s">
        <v>24</v>
      </c>
      <c r="C9" s="13" t="s">
        <v>25</v>
      </c>
      <c r="D9" s="33"/>
      <c r="E9" s="33"/>
      <c r="F9" s="33"/>
    </row>
    <row r="10" spans="1:17" ht="51.75" thickBot="1" x14ac:dyDescent="0.25">
      <c r="A10" s="35"/>
      <c r="B10" s="10" t="s">
        <v>26</v>
      </c>
      <c r="C10" s="13" t="s">
        <v>27</v>
      </c>
      <c r="D10" s="34"/>
      <c r="E10" s="34"/>
      <c r="F10" s="34"/>
    </row>
    <row r="11" spans="1:17" ht="25.5" x14ac:dyDescent="0.2">
      <c r="A11" s="36" t="s">
        <v>28</v>
      </c>
      <c r="B11" s="7" t="s">
        <v>29</v>
      </c>
      <c r="C11" s="7" t="s">
        <v>30</v>
      </c>
      <c r="D11" s="39">
        <f>'FY 22'!D11+'FY 22'!E11+'FY 22'!F11+'FY 22'!G11</f>
        <v>4434375</v>
      </c>
      <c r="E11" s="39">
        <f>'FY 23'!D11+'FY 23'!E11+'FY 23'!F11+'FY 23'!G11</f>
        <v>4885000</v>
      </c>
      <c r="F11" s="39">
        <f>D11+E11</f>
        <v>9319375</v>
      </c>
    </row>
    <row r="12" spans="1:17" x14ac:dyDescent="0.2">
      <c r="A12" s="37"/>
      <c r="B12" s="7" t="s">
        <v>31</v>
      </c>
      <c r="C12" s="7" t="s">
        <v>32</v>
      </c>
      <c r="D12" s="23"/>
      <c r="E12" s="23"/>
      <c r="F12" s="23"/>
    </row>
    <row r="13" spans="1:17" ht="13.5" thickBot="1" x14ac:dyDescent="0.25">
      <c r="A13" s="38"/>
      <c r="B13" s="7" t="s">
        <v>33</v>
      </c>
      <c r="C13" s="7" t="s">
        <v>34</v>
      </c>
      <c r="D13" s="23"/>
      <c r="E13" s="23"/>
      <c r="F13" s="23"/>
    </row>
    <row r="14" spans="1:17" ht="25.5" customHeight="1" x14ac:dyDescent="0.2">
      <c r="A14" s="30" t="s">
        <v>35</v>
      </c>
      <c r="B14" s="10" t="s">
        <v>36</v>
      </c>
      <c r="C14" s="7" t="s">
        <v>37</v>
      </c>
      <c r="D14" s="23">
        <f>'FY 22'!D14+'FY 22'!E14+'FY 22'!F14+'FY 22'!G14</f>
        <v>1000000</v>
      </c>
      <c r="E14" s="23">
        <f>'FY 23'!D14+'FY 23'!E14+'FY 23'!F14+'FY 23'!G14</f>
        <v>1000006</v>
      </c>
      <c r="F14" s="23">
        <f>D14+E14</f>
        <v>2000006</v>
      </c>
    </row>
    <row r="15" spans="1:17" ht="25.5" x14ac:dyDescent="0.2">
      <c r="A15" s="31"/>
      <c r="B15" s="10" t="s">
        <v>38</v>
      </c>
      <c r="C15" s="7" t="s">
        <v>39</v>
      </c>
      <c r="D15" s="23"/>
      <c r="E15" s="23"/>
      <c r="F15" s="23"/>
    </row>
    <row r="16" spans="1:17" ht="13.5" thickBot="1" x14ac:dyDescent="0.25">
      <c r="A16" s="35"/>
      <c r="B16" s="10" t="s">
        <v>40</v>
      </c>
      <c r="C16" s="7" t="s">
        <v>41</v>
      </c>
      <c r="D16" s="23"/>
      <c r="E16" s="23"/>
      <c r="F16" s="23"/>
    </row>
    <row r="17" spans="1:17" x14ac:dyDescent="0.2">
      <c r="A17" s="27" t="s">
        <v>42</v>
      </c>
      <c r="B17" s="15" t="s">
        <v>43</v>
      </c>
      <c r="C17" s="8" t="s">
        <v>44</v>
      </c>
      <c r="D17" s="19">
        <f>'FY 22'!D17</f>
        <v>150000</v>
      </c>
      <c r="E17" s="19">
        <f>'FY 23'!D17</f>
        <v>150000</v>
      </c>
      <c r="F17" s="19">
        <f>D17+E17</f>
        <v>300000</v>
      </c>
      <c r="Q17" s="3"/>
    </row>
    <row r="18" spans="1:17" ht="25.5" x14ac:dyDescent="0.2">
      <c r="A18" s="28"/>
      <c r="B18" s="15" t="s">
        <v>45</v>
      </c>
      <c r="C18" s="8" t="s">
        <v>46</v>
      </c>
      <c r="D18" s="19">
        <f>'FY 22'!D18</f>
        <v>50000</v>
      </c>
      <c r="E18" s="19">
        <f>'FY 23'!D18</f>
        <v>50000</v>
      </c>
      <c r="F18" s="19">
        <f t="shared" ref="F18:F22" si="0">D18+E18</f>
        <v>100000</v>
      </c>
    </row>
    <row r="19" spans="1:17" ht="25.5" x14ac:dyDescent="0.2">
      <c r="A19" s="28"/>
      <c r="B19" s="15" t="s">
        <v>47</v>
      </c>
      <c r="C19" s="8" t="s">
        <v>48</v>
      </c>
      <c r="D19" s="19">
        <f>'FY 22'!D19</f>
        <v>500000</v>
      </c>
      <c r="E19" s="19">
        <f>'FY 23'!D19</f>
        <v>500000</v>
      </c>
      <c r="F19" s="19">
        <f t="shared" si="0"/>
        <v>1000000</v>
      </c>
    </row>
    <row r="20" spans="1:17" ht="25.5" x14ac:dyDescent="0.2">
      <c r="A20" s="28"/>
      <c r="B20" s="15" t="s">
        <v>49</v>
      </c>
      <c r="C20" s="8" t="s">
        <v>50</v>
      </c>
      <c r="D20" s="19">
        <f>'FY 22'!D20</f>
        <v>100000</v>
      </c>
      <c r="E20" s="19">
        <f>'FY 23'!D20</f>
        <v>100000</v>
      </c>
      <c r="F20" s="19">
        <f t="shared" si="0"/>
        <v>200000</v>
      </c>
      <c r="G20" s="23">
        <f>F23-F22-F21</f>
        <v>21163756</v>
      </c>
      <c r="H20" s="2" t="s">
        <v>51</v>
      </c>
    </row>
    <row r="21" spans="1:17" x14ac:dyDescent="0.2">
      <c r="A21" s="28"/>
      <c r="B21" s="15" t="s">
        <v>52</v>
      </c>
      <c r="C21" s="8" t="s">
        <v>53</v>
      </c>
      <c r="D21" s="19">
        <f>SUM(D2:D20)*0.0591*0.7</f>
        <v>454682.15625</v>
      </c>
      <c r="E21" s="19">
        <f>SUM(E2:E20)*0.0591*0.7</f>
        <v>420862.42946999997</v>
      </c>
      <c r="F21" s="19">
        <f t="shared" si="0"/>
        <v>875544.58571999997</v>
      </c>
      <c r="G21" s="23"/>
    </row>
    <row r="22" spans="1:17" ht="13.5" thickBot="1" x14ac:dyDescent="0.25">
      <c r="A22" s="29"/>
      <c r="B22" s="15" t="s">
        <v>54</v>
      </c>
      <c r="C22" s="8"/>
      <c r="D22" s="19">
        <f>SUM(D2:D21)*0.2</f>
        <v>2289061.4312499999</v>
      </c>
      <c r="E22" s="19">
        <f>SUM(E2:E21)*0.2</f>
        <v>2118798.6858940003</v>
      </c>
      <c r="F22" s="19">
        <f t="shared" si="0"/>
        <v>4407860.1171439998</v>
      </c>
      <c r="G22" s="23"/>
    </row>
    <row r="23" spans="1:17" x14ac:dyDescent="0.2">
      <c r="A23" s="4"/>
      <c r="B23" s="16" t="s">
        <v>55</v>
      </c>
      <c r="C23" s="16"/>
      <c r="D23" s="17">
        <f>SUM(D2:D22)</f>
        <v>13734368.5875</v>
      </c>
      <c r="E23" s="17">
        <f>SUM(E2:E22)</f>
        <v>12712792.115364</v>
      </c>
      <c r="F23" s="18">
        <f>D23+E23</f>
        <v>26447160.702863999</v>
      </c>
    </row>
  </sheetData>
  <mergeCells count="22">
    <mergeCell ref="G20:G22"/>
    <mergeCell ref="F2:F4"/>
    <mergeCell ref="F5:F7"/>
    <mergeCell ref="F8:F10"/>
    <mergeCell ref="F11:F13"/>
    <mergeCell ref="F14:F16"/>
    <mergeCell ref="A14:A16"/>
    <mergeCell ref="D14:D16"/>
    <mergeCell ref="E14:E16"/>
    <mergeCell ref="A17:A22"/>
    <mergeCell ref="A8:A10"/>
    <mergeCell ref="D8:D10"/>
    <mergeCell ref="E8:E10"/>
    <mergeCell ref="A11:A13"/>
    <mergeCell ref="D11:D13"/>
    <mergeCell ref="E11:E13"/>
    <mergeCell ref="A2:A4"/>
    <mergeCell ref="D2:D4"/>
    <mergeCell ref="E2:E4"/>
    <mergeCell ref="A5:A7"/>
    <mergeCell ref="D5:D7"/>
    <mergeCell ref="E5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3568E9EAF3B6438420E01018A20C11" ma:contentTypeVersion="11" ma:contentTypeDescription="Create a new document." ma:contentTypeScope="" ma:versionID="ec830c2ec3528c7fc782e35934e530ea">
  <xsd:schema xmlns:xsd="http://www.w3.org/2001/XMLSchema" xmlns:xs="http://www.w3.org/2001/XMLSchema" xmlns:p="http://schemas.microsoft.com/office/2006/metadata/properties" xmlns:ns2="396e6507-7f84-40b1-a5d4-3e86fc118c97" xmlns:ns3="79988a37-b17c-48fe-a207-ae2c3cbbfdd3" targetNamespace="http://schemas.microsoft.com/office/2006/metadata/properties" ma:root="true" ma:fieldsID="83960af62be1fcc77d2405724cc2ea4a" ns2:_="" ns3:_="">
    <xsd:import namespace="396e6507-7f84-40b1-a5d4-3e86fc118c97"/>
    <xsd:import namespace="79988a37-b17c-48fe-a207-ae2c3cbbfd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e6507-7f84-40b1-a5d4-3e86fc118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8a37-b17c-48fe-a207-ae2c3cbbfdd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45D3C7-03EC-45AF-8E8B-E77595A1B8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CA18A1-B52C-4FF6-863E-2F893756D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e6507-7f84-40b1-a5d4-3e86fc118c97"/>
    <ds:schemaRef ds:uri="79988a37-b17c-48fe-a207-ae2c3cbbfd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25DA9B-EBB2-41E6-AC9C-282B777292B7}">
  <ds:schemaRefs>
    <ds:schemaRef ds:uri="http://purl.org/dc/elements/1.1/"/>
    <ds:schemaRef ds:uri="http://schemas.microsoft.com/office/2006/metadata/properties"/>
    <ds:schemaRef ds:uri="396e6507-7f84-40b1-a5d4-3e86fc118c97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9988a37-b17c-48fe-a207-ae2c3cbbfd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22</vt:lpstr>
      <vt:lpstr>FY 23</vt:lpstr>
      <vt:lpstr>Total Program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Basedow, Frederick H</dc:creator>
  <cp:keywords/>
  <dc:description/>
  <cp:lastModifiedBy>Basedow, Frederick H</cp:lastModifiedBy>
  <cp:revision/>
  <dcterms:created xsi:type="dcterms:W3CDTF">2020-08-20T10:18:21Z</dcterms:created>
  <dcterms:modified xsi:type="dcterms:W3CDTF">2020-08-21T13:04:43Z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0x0101007A3568E9EAF3B6438420E01018A20C11</vt:lpwstr>
  </property>
</Properties>
</file>