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.sharepoint.com/sites/NationalGrid680/Shared Documents/Strategy/ROM/"/>
    </mc:Choice>
  </mc:AlternateContent>
  <xr:revisionPtr revIDLastSave="44" documentId="8_{E3F54494-B0A4-411E-8F31-F5F3C6FC20A9}" xr6:coauthVersionLast="45" xr6:coauthVersionMax="45" xr10:uidLastSave="{FB17D6C7-F373-4EAD-83E4-CF3E9C48A952}"/>
  <bookViews>
    <workbookView xWindow="-120" yWindow="-120" windowWidth="20640" windowHeight="11160" firstSheet="1" activeTab="1" xr2:uid="{00000000-000D-0000-FFFF-FFFF00000000}"/>
  </bookViews>
  <sheets>
    <sheet name="Assumptions" sheetId="20" r:id="rId1"/>
    <sheet name="Resource Chart  Phase 1" sheetId="19" r:id="rId2"/>
    <sheet name="Phase 1 Epics Top Sheet" sheetId="32" r:id="rId3"/>
    <sheet name="Phase 1 Epic 1" sheetId="5" r:id="rId4"/>
    <sheet name="Phase 1 Epic 2" sheetId="6" r:id="rId5"/>
    <sheet name="Phase 1 Epic 3" sheetId="7" r:id="rId6"/>
    <sheet name="Phase 1 Epic 4" sheetId="8" r:id="rId7"/>
    <sheet name="Phase 1 Epic 5" sheetId="9" r:id="rId8"/>
    <sheet name="Phase 1 Epic 6" sheetId="10" r:id="rId9"/>
    <sheet name="Phase 1 Epic 7" sheetId="11" r:id="rId10"/>
    <sheet name="Phase 1 Epic 8" sheetId="12" r:id="rId11"/>
    <sheet name="Phase 1 Epic 9" sheetId="21" r:id="rId12"/>
    <sheet name="Phase 1 Epic 10" sheetId="13" r:id="rId13"/>
    <sheet name="Phase 1 Epic 11" sheetId="22" r:id="rId14"/>
    <sheet name="Phase 1 Epic 12" sheetId="23" r:id="rId15"/>
    <sheet name="Phase 1 Epic 13" sheetId="24" r:id="rId16"/>
    <sheet name="Phase 1 Epic 14" sheetId="31" r:id="rId17"/>
    <sheet name="Phase 1 Epic 15" sheetId="30" r:id="rId18"/>
    <sheet name="Phase 1 Epic 16" sheetId="29" r:id="rId19"/>
    <sheet name="Phase 1 Epic 17" sheetId="28" r:id="rId20"/>
    <sheet name="Phase 1 Epic 18" sheetId="27" r:id="rId21"/>
    <sheet name="Phase 1 Epic 19" sheetId="33" r:id="rId22"/>
    <sheet name="Phase 1 Epic 21" sheetId="25" r:id="rId23"/>
  </sheets>
  <definedNames>
    <definedName name="_xlnm._FilterDatabase" localSheetId="3" hidden="1">'Phase 1 Epic 1'!$C$8:$S$9</definedName>
    <definedName name="_xlnm._FilterDatabase" localSheetId="4" hidden="1">'Phase 1 Epic 2'!$B$10:$J$138</definedName>
    <definedName name="_xlnm._FilterDatabase" localSheetId="5" hidden="1">'Phase 1 Epic 3'!$B$9:$E$134</definedName>
    <definedName name="_xlnm._FilterDatabase" localSheetId="2" hidden="1">'Phase 1 Epics Top Sheet'!$A$4:$X$358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1" i="19" l="1"/>
  <c r="H179" i="19"/>
  <c r="I181" i="19" s="1"/>
  <c r="H177" i="19"/>
  <c r="H175" i="19"/>
  <c r="H173" i="19"/>
  <c r="I177" i="19" s="1"/>
  <c r="H171" i="19"/>
  <c r="H169" i="19"/>
  <c r="H167" i="19"/>
  <c r="H183" i="19" s="1"/>
  <c r="L181" i="19"/>
  <c r="L179" i="19"/>
  <c r="M181" i="19" s="1"/>
  <c r="L177" i="19"/>
  <c r="L175" i="19"/>
  <c r="L173" i="19"/>
  <c r="M177" i="19" s="1"/>
  <c r="L171" i="19"/>
  <c r="L169" i="19"/>
  <c r="L167" i="19"/>
  <c r="L183" i="19" s="1"/>
  <c r="P181" i="19"/>
  <c r="P179" i="19"/>
  <c r="Q181" i="19" s="1"/>
  <c r="P177" i="19"/>
  <c r="P175" i="19"/>
  <c r="P173" i="19"/>
  <c r="Q177" i="19" s="1"/>
  <c r="P171" i="19"/>
  <c r="P169" i="19"/>
  <c r="P167" i="19"/>
  <c r="P183" i="19" s="1"/>
  <c r="T181" i="19"/>
  <c r="T179" i="19"/>
  <c r="U181" i="19" s="1"/>
  <c r="T177" i="19"/>
  <c r="T175" i="19"/>
  <c r="T173" i="19"/>
  <c r="U177" i="19" s="1"/>
  <c r="T171" i="19"/>
  <c r="T169" i="19"/>
  <c r="T167" i="19"/>
  <c r="T183" i="19" s="1"/>
  <c r="X181" i="19"/>
  <c r="X179" i="19"/>
  <c r="Y181" i="19" s="1"/>
  <c r="X177" i="19"/>
  <c r="X175" i="19"/>
  <c r="X173" i="19"/>
  <c r="Y177" i="19" s="1"/>
  <c r="X171" i="19"/>
  <c r="X169" i="19"/>
  <c r="X167" i="19"/>
  <c r="X183" i="19" s="1"/>
  <c r="AB181" i="19"/>
  <c r="AB179" i="19"/>
  <c r="AC181" i="19" s="1"/>
  <c r="AB177" i="19"/>
  <c r="AB175" i="19"/>
  <c r="AB173" i="19"/>
  <c r="AC177" i="19" s="1"/>
  <c r="AB171" i="19"/>
  <c r="AB169" i="19"/>
  <c r="AB167" i="19"/>
  <c r="AB183" i="19" s="1"/>
  <c r="AF181" i="19"/>
  <c r="AF179" i="19"/>
  <c r="AG181" i="19" s="1"/>
  <c r="AF177" i="19"/>
  <c r="AF175" i="19"/>
  <c r="AF173" i="19"/>
  <c r="AG177" i="19" s="1"/>
  <c r="AF171" i="19"/>
  <c r="AF169" i="19"/>
  <c r="AF167" i="19"/>
  <c r="AF183" i="19" s="1"/>
  <c r="AK181" i="19"/>
  <c r="AK177" i="19"/>
  <c r="K8" i="19" l="1"/>
  <c r="K18" i="19"/>
  <c r="L29" i="19" l="1"/>
  <c r="L27" i="19"/>
  <c r="L26" i="19"/>
  <c r="L25" i="19"/>
  <c r="L24" i="19"/>
  <c r="L22" i="19"/>
  <c r="L20" i="19"/>
  <c r="L7" i="19"/>
  <c r="AJ37" i="19" l="1"/>
  <c r="AF37" i="19"/>
  <c r="AB37" i="19"/>
  <c r="X37" i="19"/>
  <c r="T37" i="19"/>
  <c r="P37" i="19"/>
  <c r="L37" i="19"/>
  <c r="H37" i="19"/>
  <c r="AJ179" i="19"/>
  <c r="AJ161" i="19"/>
  <c r="AF161" i="19"/>
  <c r="AB161" i="19"/>
  <c r="X161" i="19"/>
  <c r="T161" i="19"/>
  <c r="P161" i="19"/>
  <c r="L161" i="19"/>
  <c r="H161" i="19"/>
  <c r="E145" i="19"/>
  <c r="E144" i="19"/>
  <c r="E143" i="19"/>
  <c r="AL177" i="19" l="1"/>
  <c r="AJ181" i="19"/>
  <c r="AJ175" i="19"/>
  <c r="AL175" i="19"/>
  <c r="AJ177" i="19"/>
  <c r="AL181" i="19" l="1"/>
  <c r="AL179" i="19"/>
  <c r="AJ38" i="19" l="1"/>
  <c r="AF38" i="19"/>
  <c r="AB38" i="19"/>
  <c r="X38" i="19"/>
  <c r="T38" i="19"/>
  <c r="P38" i="19"/>
  <c r="L38" i="19"/>
  <c r="H38" i="19"/>
  <c r="S26" i="19" l="1"/>
  <c r="G8" i="19"/>
  <c r="G18" i="19"/>
  <c r="D134" i="32" l="1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W127" i="19" l="1"/>
  <c r="AA127" i="19" s="1"/>
  <c r="AE127" i="19" s="1"/>
  <c r="AI127" i="19" s="1"/>
  <c r="K125" i="19"/>
  <c r="O125" i="19" s="1"/>
  <c r="S125" i="19" s="1"/>
  <c r="W125" i="19" s="1"/>
  <c r="AA125" i="19" s="1"/>
  <c r="AE125" i="19" s="1"/>
  <c r="AI125" i="19" s="1"/>
  <c r="K126" i="19"/>
  <c r="O126" i="19" s="1"/>
  <c r="S126" i="19" s="1"/>
  <c r="W126" i="19" s="1"/>
  <c r="AA126" i="19" s="1"/>
  <c r="AE126" i="19" s="1"/>
  <c r="AI126" i="19" s="1"/>
  <c r="J127" i="19"/>
  <c r="N127" i="19" s="1"/>
  <c r="R127" i="19" s="1"/>
  <c r="V127" i="19" s="1"/>
  <c r="Z127" i="19" s="1"/>
  <c r="AD127" i="19" s="1"/>
  <c r="AH127" i="19" s="1"/>
  <c r="R126" i="19"/>
  <c r="V126" i="19" s="1"/>
  <c r="Z126" i="19" s="1"/>
  <c r="AD126" i="19" s="1"/>
  <c r="AH126" i="19" s="1"/>
  <c r="R125" i="19"/>
  <c r="V125" i="19" s="1"/>
  <c r="Z125" i="19" s="1"/>
  <c r="AD125" i="19" s="1"/>
  <c r="AH125" i="19" s="1"/>
  <c r="AJ118" i="19" l="1"/>
  <c r="AJ117" i="19"/>
  <c r="AF118" i="19"/>
  <c r="AF117" i="19"/>
  <c r="AB118" i="19"/>
  <c r="AB117" i="19"/>
  <c r="X118" i="19"/>
  <c r="X117" i="19"/>
  <c r="T118" i="19"/>
  <c r="T117" i="19"/>
  <c r="P118" i="19"/>
  <c r="P117" i="19"/>
  <c r="L118" i="19"/>
  <c r="L117" i="19"/>
  <c r="H118" i="19"/>
  <c r="H117" i="19"/>
  <c r="J108" i="19" l="1"/>
  <c r="N108" i="19" s="1"/>
  <c r="R108" i="19" s="1"/>
  <c r="V108" i="19" s="1"/>
  <c r="Z108" i="19" s="1"/>
  <c r="AD108" i="19" s="1"/>
  <c r="AH108" i="19" s="1"/>
  <c r="J107" i="19"/>
  <c r="N107" i="19" s="1"/>
  <c r="R107" i="19" s="1"/>
  <c r="V107" i="19" s="1"/>
  <c r="Z107" i="19" s="1"/>
  <c r="AD107" i="19" s="1"/>
  <c r="AH107" i="19" s="1"/>
  <c r="J130" i="19" l="1"/>
  <c r="K130" i="19"/>
  <c r="O130" i="19" s="1"/>
  <c r="S130" i="19" s="1"/>
  <c r="W130" i="19" s="1"/>
  <c r="AA130" i="19" s="1"/>
  <c r="AE130" i="19" s="1"/>
  <c r="AI130" i="19" s="1"/>
  <c r="J131" i="19"/>
  <c r="K131" i="19"/>
  <c r="O131" i="19" s="1"/>
  <c r="S131" i="19" s="1"/>
  <c r="W131" i="19" s="1"/>
  <c r="AA131" i="19" s="1"/>
  <c r="AE131" i="19" s="1"/>
  <c r="AI131" i="19" s="1"/>
  <c r="K129" i="19"/>
  <c r="J129" i="19"/>
  <c r="N129" i="19" s="1"/>
  <c r="J122" i="19"/>
  <c r="K122" i="19"/>
  <c r="O122" i="19" s="1"/>
  <c r="S122" i="19" s="1"/>
  <c r="W122" i="19" s="1"/>
  <c r="AA122" i="19" s="1"/>
  <c r="AE122" i="19" s="1"/>
  <c r="AI122" i="19" s="1"/>
  <c r="K121" i="19"/>
  <c r="O121" i="19" s="1"/>
  <c r="S121" i="19" s="1"/>
  <c r="W121" i="19" s="1"/>
  <c r="AA121" i="19" s="1"/>
  <c r="AE121" i="19" s="1"/>
  <c r="AI121" i="19" s="1"/>
  <c r="J121" i="19"/>
  <c r="N121" i="19" s="1"/>
  <c r="R121" i="19" s="1"/>
  <c r="V121" i="19" s="1"/>
  <c r="Z121" i="19" s="1"/>
  <c r="AD121" i="19" s="1"/>
  <c r="AH121" i="19" s="1"/>
  <c r="J115" i="19"/>
  <c r="N115" i="19" s="1"/>
  <c r="K115" i="19"/>
  <c r="J111" i="19"/>
  <c r="K111" i="19"/>
  <c r="J112" i="19"/>
  <c r="K112" i="19"/>
  <c r="O112" i="19" s="1"/>
  <c r="S112" i="19" s="1"/>
  <c r="W112" i="19" s="1"/>
  <c r="AA112" i="19" s="1"/>
  <c r="AE112" i="19" s="1"/>
  <c r="AI112" i="19" s="1"/>
  <c r="J113" i="19"/>
  <c r="K113" i="19"/>
  <c r="O113" i="19" s="1"/>
  <c r="S113" i="19" s="1"/>
  <c r="W113" i="19" s="1"/>
  <c r="AA113" i="19" s="1"/>
  <c r="AE113" i="19" s="1"/>
  <c r="AI113" i="19" s="1"/>
  <c r="K110" i="19"/>
  <c r="O110" i="19" s="1"/>
  <c r="J110" i="19"/>
  <c r="AJ107" i="19"/>
  <c r="AJ108" i="19"/>
  <c r="AJ88" i="19"/>
  <c r="AJ89" i="19"/>
  <c r="AJ91" i="19"/>
  <c r="AJ80" i="19"/>
  <c r="AJ81" i="19"/>
  <c r="AJ82" i="19"/>
  <c r="AJ83" i="19"/>
  <c r="AJ84" i="19"/>
  <c r="AJ67" i="19"/>
  <c r="AJ68" i="19"/>
  <c r="AJ69" i="19"/>
  <c r="AJ70" i="19"/>
  <c r="AJ71" i="19"/>
  <c r="AJ75" i="19"/>
  <c r="AJ76" i="19"/>
  <c r="AJ60" i="19"/>
  <c r="AJ61" i="19"/>
  <c r="AJ65" i="19"/>
  <c r="AJ47" i="19"/>
  <c r="AJ48" i="19"/>
  <c r="AJ49" i="19"/>
  <c r="AJ50" i="19"/>
  <c r="AJ51" i="19"/>
  <c r="AJ52" i="19"/>
  <c r="AJ53" i="19"/>
  <c r="AJ54" i="19"/>
  <c r="AJ55" i="19"/>
  <c r="AJ56" i="19"/>
  <c r="AJ20" i="19"/>
  <c r="AJ21" i="19"/>
  <c r="AJ22" i="19"/>
  <c r="AJ23" i="19"/>
  <c r="AJ24" i="19"/>
  <c r="AJ25" i="19"/>
  <c r="AJ26" i="19"/>
  <c r="AJ27" i="19"/>
  <c r="AJ28" i="19"/>
  <c r="AJ29" i="19"/>
  <c r="AJ30" i="19"/>
  <c r="AJ31" i="19"/>
  <c r="AJ7" i="19"/>
  <c r="AJ8" i="19"/>
  <c r="AJ9" i="19"/>
  <c r="AJ10" i="19"/>
  <c r="AJ11" i="19"/>
  <c r="AJ12" i="19"/>
  <c r="AJ13" i="19"/>
  <c r="AJ14" i="19"/>
  <c r="AJ15" i="19"/>
  <c r="AJ16" i="19"/>
  <c r="AJ17" i="19"/>
  <c r="AJ18" i="19"/>
  <c r="AF107" i="19"/>
  <c r="AF108" i="19"/>
  <c r="AF88" i="19"/>
  <c r="AF89" i="19"/>
  <c r="AF91" i="19"/>
  <c r="AF80" i="19"/>
  <c r="AF81" i="19"/>
  <c r="AF82" i="19"/>
  <c r="AF83" i="19"/>
  <c r="AF84" i="19"/>
  <c r="AF85" i="19"/>
  <c r="AF86" i="19"/>
  <c r="AF67" i="19"/>
  <c r="AF68" i="19"/>
  <c r="AF69" i="19"/>
  <c r="AF70" i="19"/>
  <c r="AF71" i="19"/>
  <c r="AF72" i="19"/>
  <c r="AF73" i="19"/>
  <c r="AF74" i="19"/>
  <c r="AF75" i="19"/>
  <c r="AF76" i="19"/>
  <c r="AF58" i="19"/>
  <c r="AF59" i="19"/>
  <c r="AF60" i="19"/>
  <c r="AF61" i="19"/>
  <c r="AF65" i="19"/>
  <c r="AF47" i="19"/>
  <c r="AF48" i="19"/>
  <c r="AF49" i="19"/>
  <c r="AF50" i="19"/>
  <c r="AF51" i="19"/>
  <c r="AF52" i="19"/>
  <c r="AF53" i="19"/>
  <c r="AF54" i="19"/>
  <c r="AF55" i="19"/>
  <c r="AF56" i="19"/>
  <c r="AF24" i="19"/>
  <c r="AF28" i="19"/>
  <c r="AF29" i="19"/>
  <c r="AF11" i="19"/>
  <c r="AF12" i="19"/>
  <c r="AF17" i="19"/>
  <c r="AB107" i="19"/>
  <c r="AB108" i="19"/>
  <c r="AB94" i="19"/>
  <c r="AB95" i="19"/>
  <c r="AB88" i="19"/>
  <c r="AB89" i="19"/>
  <c r="AB90" i="19"/>
  <c r="AB91" i="19"/>
  <c r="AB92" i="19"/>
  <c r="AB78" i="19"/>
  <c r="AB79" i="19"/>
  <c r="AB80" i="19"/>
  <c r="AB81" i="19"/>
  <c r="AB82" i="19"/>
  <c r="AB83" i="19"/>
  <c r="AB84" i="19"/>
  <c r="AB85" i="19"/>
  <c r="AB86" i="19"/>
  <c r="AB58" i="19"/>
  <c r="AB59" i="19"/>
  <c r="AB60" i="19"/>
  <c r="AB61" i="19"/>
  <c r="AB62" i="19"/>
  <c r="AB63" i="19"/>
  <c r="AB64" i="19"/>
  <c r="AB65" i="19"/>
  <c r="AB49" i="19"/>
  <c r="AB52" i="19"/>
  <c r="AB53" i="19"/>
  <c r="AB55" i="19"/>
  <c r="AB33" i="19"/>
  <c r="AB34" i="19"/>
  <c r="AB35" i="19"/>
  <c r="AB36" i="19"/>
  <c r="AB39" i="19"/>
  <c r="AB40" i="19"/>
  <c r="AB41" i="19"/>
  <c r="AB42" i="19"/>
  <c r="AB43" i="19"/>
  <c r="AB44" i="19"/>
  <c r="AB45" i="19"/>
  <c r="AB20" i="19"/>
  <c r="AB21" i="19"/>
  <c r="AB22" i="19"/>
  <c r="AB23" i="19"/>
  <c r="AB24" i="19"/>
  <c r="AB25" i="19"/>
  <c r="AB26" i="19"/>
  <c r="AB27" i="19"/>
  <c r="AB28" i="19"/>
  <c r="AB29" i="19"/>
  <c r="AB30" i="19"/>
  <c r="AB31" i="19"/>
  <c r="AB11" i="19"/>
  <c r="AB12" i="19"/>
  <c r="AB17" i="19"/>
  <c r="X107" i="19"/>
  <c r="X108" i="19"/>
  <c r="X92" i="19"/>
  <c r="X78" i="19"/>
  <c r="X79" i="19"/>
  <c r="X81" i="19"/>
  <c r="X86" i="19"/>
  <c r="X58" i="19"/>
  <c r="X59" i="19"/>
  <c r="X60" i="19"/>
  <c r="X61" i="19"/>
  <c r="X62" i="19"/>
  <c r="X63" i="19"/>
  <c r="X64" i="19"/>
  <c r="X65" i="19"/>
  <c r="X49" i="19"/>
  <c r="X52" i="19"/>
  <c r="X53" i="19"/>
  <c r="X55" i="19"/>
  <c r="X33" i="19"/>
  <c r="X35" i="19"/>
  <c r="X36" i="19"/>
  <c r="X39" i="19"/>
  <c r="X40" i="19"/>
  <c r="X41" i="19"/>
  <c r="X21" i="19"/>
  <c r="X22" i="19"/>
  <c r="X28" i="19"/>
  <c r="X29" i="19"/>
  <c r="X31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T107" i="19"/>
  <c r="T108" i="19"/>
  <c r="T94" i="19"/>
  <c r="T95" i="19"/>
  <c r="T88" i="19"/>
  <c r="T89" i="19"/>
  <c r="T90" i="19"/>
  <c r="T91" i="19"/>
  <c r="T78" i="19"/>
  <c r="T79" i="19"/>
  <c r="T80" i="19"/>
  <c r="T82" i="19"/>
  <c r="T85" i="19"/>
  <c r="T86" i="19"/>
  <c r="T49" i="19"/>
  <c r="T51" i="19"/>
  <c r="T52" i="19"/>
  <c r="T53" i="19"/>
  <c r="T54" i="19"/>
  <c r="T55" i="19"/>
  <c r="T56" i="19"/>
  <c r="T45" i="19"/>
  <c r="T28" i="19"/>
  <c r="T11" i="19"/>
  <c r="T13" i="19"/>
  <c r="P98" i="19"/>
  <c r="P107" i="19"/>
  <c r="P108" i="19"/>
  <c r="P94" i="19"/>
  <c r="P95" i="19"/>
  <c r="P88" i="19"/>
  <c r="P89" i="19"/>
  <c r="P90" i="19"/>
  <c r="P91" i="19"/>
  <c r="P78" i="19"/>
  <c r="P79" i="19"/>
  <c r="P80" i="19"/>
  <c r="P82" i="19"/>
  <c r="P85" i="19"/>
  <c r="P86" i="19"/>
  <c r="P67" i="19"/>
  <c r="P68" i="19"/>
  <c r="P69" i="19"/>
  <c r="P71" i="19"/>
  <c r="P72" i="19"/>
  <c r="P73" i="19"/>
  <c r="P76" i="19"/>
  <c r="P58" i="19"/>
  <c r="P59" i="19"/>
  <c r="P60" i="19"/>
  <c r="P61" i="19"/>
  <c r="P62" i="19"/>
  <c r="P63" i="19"/>
  <c r="P64" i="19"/>
  <c r="P65" i="19"/>
  <c r="P51" i="19"/>
  <c r="P56" i="19"/>
  <c r="P45" i="19"/>
  <c r="P24" i="19"/>
  <c r="P28" i="19"/>
  <c r="P11" i="19"/>
  <c r="P13" i="19"/>
  <c r="L104" i="19"/>
  <c r="L105" i="19"/>
  <c r="L106" i="19"/>
  <c r="L107" i="19"/>
  <c r="L108" i="19"/>
  <c r="L94" i="19"/>
  <c r="L95" i="19"/>
  <c r="L88" i="19"/>
  <c r="L89" i="19"/>
  <c r="L90" i="19"/>
  <c r="L91" i="19"/>
  <c r="L92" i="19"/>
  <c r="L78" i="19"/>
  <c r="L79" i="19"/>
  <c r="L80" i="19"/>
  <c r="L81" i="19"/>
  <c r="L82" i="19"/>
  <c r="L83" i="19"/>
  <c r="L84" i="19"/>
  <c r="L85" i="19"/>
  <c r="L86" i="19"/>
  <c r="L67" i="19"/>
  <c r="L68" i="19"/>
  <c r="L69" i="19"/>
  <c r="L71" i="19"/>
  <c r="L72" i="19"/>
  <c r="L73" i="19"/>
  <c r="L76" i="19"/>
  <c r="L58" i="19"/>
  <c r="L59" i="19"/>
  <c r="L60" i="19"/>
  <c r="L61" i="19"/>
  <c r="L62" i="19"/>
  <c r="L63" i="19"/>
  <c r="L64" i="19"/>
  <c r="L65" i="19"/>
  <c r="L56" i="19"/>
  <c r="L39" i="19"/>
  <c r="L44" i="19"/>
  <c r="L45" i="19"/>
  <c r="L11" i="19"/>
  <c r="L13" i="19"/>
  <c r="H130" i="19"/>
  <c r="H131" i="19"/>
  <c r="H129" i="19"/>
  <c r="H122" i="19"/>
  <c r="H121" i="19"/>
  <c r="H125" i="19"/>
  <c r="H126" i="19"/>
  <c r="H127" i="19"/>
  <c r="H115" i="19"/>
  <c r="H111" i="19"/>
  <c r="H112" i="19"/>
  <c r="H113" i="19"/>
  <c r="H110" i="19"/>
  <c r="H99" i="19"/>
  <c r="H100" i="19"/>
  <c r="H101" i="19"/>
  <c r="H102" i="19"/>
  <c r="H103" i="19"/>
  <c r="H104" i="19"/>
  <c r="H105" i="19"/>
  <c r="H106" i="19"/>
  <c r="H107" i="19"/>
  <c r="H108" i="19"/>
  <c r="H94" i="19"/>
  <c r="H95" i="19"/>
  <c r="H88" i="19"/>
  <c r="H89" i="19"/>
  <c r="H90" i="19"/>
  <c r="H91" i="19"/>
  <c r="H92" i="19"/>
  <c r="H79" i="19"/>
  <c r="H80" i="19"/>
  <c r="H81" i="19"/>
  <c r="H82" i="19"/>
  <c r="H83" i="19"/>
  <c r="H84" i="19"/>
  <c r="H85" i="19"/>
  <c r="H86" i="19"/>
  <c r="H78" i="19"/>
  <c r="H68" i="19"/>
  <c r="H69" i="19"/>
  <c r="H70" i="19"/>
  <c r="H71" i="19"/>
  <c r="H72" i="19"/>
  <c r="H73" i="19"/>
  <c r="H74" i="19"/>
  <c r="H75" i="19"/>
  <c r="H76" i="19"/>
  <c r="H67" i="19"/>
  <c r="H59" i="19"/>
  <c r="H60" i="19"/>
  <c r="H61" i="19"/>
  <c r="H62" i="19"/>
  <c r="H63" i="19"/>
  <c r="H64" i="19"/>
  <c r="H65" i="19"/>
  <c r="H58" i="19"/>
  <c r="H51" i="19"/>
  <c r="H55" i="19"/>
  <c r="H39" i="19"/>
  <c r="H44" i="19"/>
  <c r="H22" i="19"/>
  <c r="H9" i="19"/>
  <c r="H10" i="19"/>
  <c r="H12" i="19"/>
  <c r="H13" i="19"/>
  <c r="H14" i="19"/>
  <c r="H15" i="19"/>
  <c r="H16" i="19"/>
  <c r="H17" i="19"/>
  <c r="H7" i="19"/>
  <c r="O106" i="19"/>
  <c r="N104" i="19"/>
  <c r="N105" i="19"/>
  <c r="K103" i="19"/>
  <c r="O103" i="19" s="1"/>
  <c r="S103" i="19" s="1"/>
  <c r="W103" i="19" s="1"/>
  <c r="AA103" i="19" s="1"/>
  <c r="AE103" i="19" s="1"/>
  <c r="AI103" i="19" s="1"/>
  <c r="J103" i="19"/>
  <c r="J102" i="19"/>
  <c r="J101" i="19"/>
  <c r="J100" i="19"/>
  <c r="J99" i="19"/>
  <c r="G30" i="19"/>
  <c r="G45" i="19"/>
  <c r="G31" i="19"/>
  <c r="G28" i="19"/>
  <c r="G23" i="19"/>
  <c r="G21" i="19"/>
  <c r="G49" i="19"/>
  <c r="G42" i="19"/>
  <c r="K40" i="19"/>
  <c r="L40" i="19" s="1"/>
  <c r="G40" i="19"/>
  <c r="G35" i="19"/>
  <c r="F33" i="19"/>
  <c r="L12" i="19"/>
  <c r="L17" i="19"/>
  <c r="L16" i="19"/>
  <c r="K14" i="19"/>
  <c r="L14" i="19" s="1"/>
  <c r="S18" i="19"/>
  <c r="T18" i="19" s="1"/>
  <c r="O18" i="19"/>
  <c r="P18" i="19" s="1"/>
  <c r="S16" i="19"/>
  <c r="T16" i="19" s="1"/>
  <c r="O16" i="19"/>
  <c r="P16" i="19" s="1"/>
  <c r="S15" i="19"/>
  <c r="T15" i="19" s="1"/>
  <c r="S14" i="19"/>
  <c r="T14" i="19" s="1"/>
  <c r="O14" i="19"/>
  <c r="P14" i="19" s="1"/>
  <c r="S10" i="19"/>
  <c r="O10" i="19"/>
  <c r="S9" i="19"/>
  <c r="O9" i="19"/>
  <c r="S8" i="19"/>
  <c r="T8" i="19" s="1"/>
  <c r="O8" i="19"/>
  <c r="P8" i="19" s="1"/>
  <c r="R7" i="19"/>
  <c r="N7" i="19"/>
  <c r="P20" i="19"/>
  <c r="W44" i="19"/>
  <c r="X44" i="19" s="1"/>
  <c r="AE44" i="19"/>
  <c r="AF44" i="19" s="1"/>
  <c r="AI44" i="19"/>
  <c r="AJ44" i="19" s="1"/>
  <c r="W45" i="19"/>
  <c r="X45" i="19" s="1"/>
  <c r="AE45" i="19"/>
  <c r="AF45" i="19" s="1"/>
  <c r="AI45" i="19"/>
  <c r="AJ45" i="19" s="1"/>
  <c r="S35" i="19"/>
  <c r="T35" i="19" s="1"/>
  <c r="T33" i="19"/>
  <c r="P33" i="19"/>
  <c r="S92" i="19"/>
  <c r="T92" i="19" s="1"/>
  <c r="O92" i="19"/>
  <c r="P92" i="19" s="1"/>
  <c r="S50" i="19"/>
  <c r="T50" i="19" s="1"/>
  <c r="S48" i="19"/>
  <c r="T48" i="19" s="1"/>
  <c r="S75" i="19"/>
  <c r="T75" i="19" s="1"/>
  <c r="S73" i="19"/>
  <c r="T73" i="19" s="1"/>
  <c r="W70" i="19"/>
  <c r="X70" i="19" s="1"/>
  <c r="AA69" i="19"/>
  <c r="AB69" i="19" s="1"/>
  <c r="AE10" i="19"/>
  <c r="AA10" i="19"/>
  <c r="E3" i="5"/>
  <c r="D3" i="6"/>
  <c r="F47" i="19"/>
  <c r="G48" i="19"/>
  <c r="G50" i="19"/>
  <c r="G52" i="19"/>
  <c r="G53" i="19"/>
  <c r="G54" i="19"/>
  <c r="G56" i="19"/>
  <c r="D3" i="7"/>
  <c r="K98" i="19"/>
  <c r="K51" i="19"/>
  <c r="L51" i="19" s="1"/>
  <c r="D3" i="8"/>
  <c r="J33" i="19"/>
  <c r="G34" i="19"/>
  <c r="K35" i="19"/>
  <c r="L35" i="19" s="1"/>
  <c r="G36" i="19"/>
  <c r="G41" i="19"/>
  <c r="K42" i="19"/>
  <c r="L42" i="19" s="1"/>
  <c r="G43" i="19"/>
  <c r="D3" i="9"/>
  <c r="K9" i="19"/>
  <c r="L9" i="19" s="1"/>
  <c r="K10" i="19"/>
  <c r="L10" i="19" s="1"/>
  <c r="K15" i="19"/>
  <c r="L15" i="19" s="1"/>
  <c r="D3" i="10"/>
  <c r="L4" i="10"/>
  <c r="M4" i="10"/>
  <c r="N4" i="10"/>
  <c r="S17" i="19" s="1"/>
  <c r="T17" i="19" s="1"/>
  <c r="S12" i="19"/>
  <c r="D3" i="11"/>
  <c r="F4" i="11"/>
  <c r="S21" i="19" s="1"/>
  <c r="T21" i="19" s="1"/>
  <c r="G4" i="11"/>
  <c r="S22" i="19" s="1"/>
  <c r="T22" i="19" s="1"/>
  <c r="H4" i="11"/>
  <c r="O23" i="19" s="1"/>
  <c r="P23" i="19" s="1"/>
  <c r="P25" i="19"/>
  <c r="P26" i="19"/>
  <c r="I4" i="11"/>
  <c r="S31" i="19" s="1"/>
  <c r="T31" i="19" s="1"/>
  <c r="J4" i="11"/>
  <c r="O30" i="19" s="1"/>
  <c r="P30" i="19" s="1"/>
  <c r="T29" i="19"/>
  <c r="D3" i="12"/>
  <c r="F4" i="12"/>
  <c r="O34" i="19" s="1"/>
  <c r="P34" i="19" s="1"/>
  <c r="G4" i="12"/>
  <c r="O35" i="19" s="1"/>
  <c r="P35" i="19" s="1"/>
  <c r="H4" i="12"/>
  <c r="O36" i="19" s="1"/>
  <c r="P36" i="19" s="1"/>
  <c r="I4" i="12"/>
  <c r="S40" i="19" s="1"/>
  <c r="T40" i="19" s="1"/>
  <c r="J4" i="12"/>
  <c r="S41" i="19" s="1"/>
  <c r="T41" i="19" s="1"/>
  <c r="K4" i="12"/>
  <c r="L4" i="12"/>
  <c r="T44" i="19"/>
  <c r="M4" i="12"/>
  <c r="S39" i="19" s="1"/>
  <c r="T39" i="19" s="1"/>
  <c r="AI86" i="19"/>
  <c r="AJ86" i="19" s="1"/>
  <c r="AI85" i="19"/>
  <c r="AJ85" i="19" s="1"/>
  <c r="AI74" i="19"/>
  <c r="AJ74" i="19" s="1"/>
  <c r="AI73" i="19"/>
  <c r="AJ73" i="19" s="1"/>
  <c r="AI72" i="19"/>
  <c r="AJ72" i="19" s="1"/>
  <c r="AI59" i="19"/>
  <c r="AJ59" i="19" s="1"/>
  <c r="AH58" i="19"/>
  <c r="F4" i="21"/>
  <c r="K48" i="19" s="1"/>
  <c r="G4" i="21"/>
  <c r="O49" i="19" s="1"/>
  <c r="P49" i="19" s="1"/>
  <c r="H4" i="21"/>
  <c r="O50" i="19" s="1"/>
  <c r="P50" i="19" s="1"/>
  <c r="I4" i="21"/>
  <c r="K52" i="19" s="1"/>
  <c r="L52" i="19" s="1"/>
  <c r="J4" i="21"/>
  <c r="K53" i="19" s="1"/>
  <c r="L53" i="19" s="1"/>
  <c r="P74" i="19"/>
  <c r="K4" i="21"/>
  <c r="K55" i="19" s="1"/>
  <c r="L55" i="19" s="1"/>
  <c r="P75" i="19"/>
  <c r="P70" i="19"/>
  <c r="D3" i="21"/>
  <c r="E3" i="13"/>
  <c r="G4" i="13"/>
  <c r="R47" i="19" s="1"/>
  <c r="H4" i="13"/>
  <c r="I4" i="13"/>
  <c r="J4" i="13"/>
  <c r="S81" i="19" s="1"/>
  <c r="K4" i="13"/>
  <c r="S83" i="19" s="1"/>
  <c r="L4" i="13"/>
  <c r="S84" i="19" s="1"/>
  <c r="T84" i="19" s="1"/>
  <c r="M4" i="13"/>
  <c r="G5" i="22"/>
  <c r="AA68" i="19" s="1"/>
  <c r="AB68" i="19" s="1"/>
  <c r="H5" i="22"/>
  <c r="S69" i="19" s="1"/>
  <c r="T69" i="19" s="1"/>
  <c r="I5" i="22"/>
  <c r="S70" i="19" s="1"/>
  <c r="T70" i="19" s="1"/>
  <c r="J5" i="22"/>
  <c r="S71" i="19" s="1"/>
  <c r="T71" i="19" s="1"/>
  <c r="K5" i="22"/>
  <c r="S72" i="19" s="1"/>
  <c r="T72" i="19" s="1"/>
  <c r="L5" i="22"/>
  <c r="M5" i="22"/>
  <c r="N5" i="22"/>
  <c r="AA75" i="19" s="1"/>
  <c r="AB75" i="19" s="1"/>
  <c r="O5" i="22"/>
  <c r="T81" i="19" l="1"/>
  <c r="P7" i="19"/>
  <c r="T47" i="19"/>
  <c r="L98" i="19"/>
  <c r="T7" i="19"/>
  <c r="N122" i="19"/>
  <c r="T9" i="19"/>
  <c r="L48" i="19"/>
  <c r="L33" i="19"/>
  <c r="T83" i="19"/>
  <c r="AJ58" i="19"/>
  <c r="P9" i="19"/>
  <c r="N111" i="19"/>
  <c r="N130" i="19"/>
  <c r="S68" i="19"/>
  <c r="T68" i="19" s="1"/>
  <c r="W69" i="19"/>
  <c r="X69" i="19" s="1"/>
  <c r="AA70" i="19"/>
  <c r="AB70" i="19" s="1"/>
  <c r="S74" i="19"/>
  <c r="T74" i="19" s="1"/>
  <c r="W75" i="19"/>
  <c r="X75" i="19" s="1"/>
  <c r="S76" i="19"/>
  <c r="T76" i="19" s="1"/>
  <c r="W68" i="19"/>
  <c r="X68" i="19" s="1"/>
  <c r="O83" i="19"/>
  <c r="O81" i="19"/>
  <c r="O84" i="19"/>
  <c r="P84" i="19" s="1"/>
  <c r="P47" i="19"/>
  <c r="O53" i="19"/>
  <c r="P53" i="19" s="1"/>
  <c r="K49" i="19"/>
  <c r="L49" i="19" s="1"/>
  <c r="O55" i="19"/>
  <c r="P55" i="19" s="1"/>
  <c r="K50" i="19"/>
  <c r="L50" i="19" s="1"/>
  <c r="O52" i="19"/>
  <c r="P52" i="19" s="1"/>
  <c r="O48" i="19"/>
  <c r="S36" i="19"/>
  <c r="T36" i="19" s="1"/>
  <c r="O42" i="19"/>
  <c r="P42" i="19" s="1"/>
  <c r="O39" i="19"/>
  <c r="P39" i="19" s="1"/>
  <c r="O40" i="19"/>
  <c r="P40" i="19" s="1"/>
  <c r="O41" i="19"/>
  <c r="P41" i="19" s="1"/>
  <c r="O43" i="19"/>
  <c r="P43" i="19" s="1"/>
  <c r="P44" i="19"/>
  <c r="O21" i="19"/>
  <c r="P21" i="19" s="1"/>
  <c r="P15" i="19"/>
  <c r="O17" i="19"/>
  <c r="P17" i="19" s="1"/>
  <c r="K34" i="19"/>
  <c r="L34" i="19" s="1"/>
  <c r="K36" i="19"/>
  <c r="L36" i="19" s="1"/>
  <c r="K41" i="19"/>
  <c r="L41" i="19" s="1"/>
  <c r="K43" i="19"/>
  <c r="L43" i="19" s="1"/>
  <c r="L130" i="19"/>
  <c r="L122" i="19"/>
  <c r="L126" i="19"/>
  <c r="T67" i="19"/>
  <c r="L47" i="19"/>
  <c r="L70" i="19"/>
  <c r="L75" i="19"/>
  <c r="L74" i="19"/>
  <c r="P29" i="19"/>
  <c r="O22" i="19"/>
  <c r="P22" i="19" s="1"/>
  <c r="P27" i="19"/>
  <c r="O31" i="19"/>
  <c r="P31" i="19" s="1"/>
  <c r="T12" i="19"/>
  <c r="O12" i="19"/>
  <c r="G135" i="19"/>
  <c r="H143" i="19" s="1"/>
  <c r="H98" i="19"/>
  <c r="L121" i="19"/>
  <c r="P121" i="19" s="1"/>
  <c r="T121" i="19" s="1"/>
  <c r="X121" i="19" s="1"/>
  <c r="AB121" i="19" s="1"/>
  <c r="AF121" i="19" s="1"/>
  <c r="AJ121" i="19" s="1"/>
  <c r="H33" i="19"/>
  <c r="H35" i="19"/>
  <c r="H36" i="19"/>
  <c r="H40" i="19"/>
  <c r="H41" i="19"/>
  <c r="H42" i="19"/>
  <c r="H43" i="19"/>
  <c r="H47" i="19"/>
  <c r="H48" i="19"/>
  <c r="H49" i="19"/>
  <c r="H50" i="19"/>
  <c r="H52" i="19"/>
  <c r="H53" i="19"/>
  <c r="H54" i="19"/>
  <c r="H56" i="19"/>
  <c r="H21" i="19"/>
  <c r="L21" i="19" s="1"/>
  <c r="H23" i="19"/>
  <c r="L23" i="19" s="1"/>
  <c r="H34" i="19"/>
  <c r="H24" i="19"/>
  <c r="H28" i="19"/>
  <c r="L28" i="19" s="1"/>
  <c r="H25" i="19"/>
  <c r="H26" i="19"/>
  <c r="H27" i="19"/>
  <c r="H31" i="19"/>
  <c r="L31" i="19" s="1"/>
  <c r="H45" i="19"/>
  <c r="H30" i="19"/>
  <c r="L30" i="19" s="1"/>
  <c r="H29" i="19"/>
  <c r="H11" i="19"/>
  <c r="AB10" i="19"/>
  <c r="AF10" i="19"/>
  <c r="P10" i="19"/>
  <c r="T10" i="19"/>
  <c r="H20" i="19"/>
  <c r="F133" i="19"/>
  <c r="H145" i="19" s="1"/>
  <c r="G133" i="19"/>
  <c r="H8" i="19"/>
  <c r="L8" i="19" s="1"/>
  <c r="H18" i="19"/>
  <c r="L18" i="19" s="1"/>
  <c r="N99" i="19"/>
  <c r="L99" i="19"/>
  <c r="N100" i="19"/>
  <c r="L100" i="19"/>
  <c r="N101" i="19"/>
  <c r="L101" i="19"/>
  <c r="N102" i="19"/>
  <c r="L102" i="19"/>
  <c r="N103" i="19"/>
  <c r="L103" i="19"/>
  <c r="R105" i="19"/>
  <c r="P105" i="19"/>
  <c r="R104" i="19"/>
  <c r="P104" i="19"/>
  <c r="S106" i="19"/>
  <c r="P106" i="19"/>
  <c r="L110" i="19"/>
  <c r="N110" i="19"/>
  <c r="L113" i="19"/>
  <c r="N113" i="19"/>
  <c r="L112" i="19"/>
  <c r="N112" i="19"/>
  <c r="P112" i="19" s="1"/>
  <c r="L111" i="19"/>
  <c r="O111" i="19"/>
  <c r="P111" i="19" s="1"/>
  <c r="R111" i="19"/>
  <c r="L115" i="19"/>
  <c r="O115" i="19"/>
  <c r="S115" i="19" s="1"/>
  <c r="W115" i="19" s="1"/>
  <c r="AA115" i="19" s="1"/>
  <c r="AE115" i="19" s="1"/>
  <c r="AI115" i="19" s="1"/>
  <c r="P115" i="19"/>
  <c r="R122" i="19"/>
  <c r="P122" i="19"/>
  <c r="L127" i="19"/>
  <c r="J133" i="19"/>
  <c r="L145" i="19" s="1"/>
  <c r="P126" i="19"/>
  <c r="R129" i="19"/>
  <c r="V129" i="19" s="1"/>
  <c r="L129" i="19"/>
  <c r="O129" i="19"/>
  <c r="L131" i="19"/>
  <c r="N131" i="19"/>
  <c r="R130" i="19"/>
  <c r="S110" i="19"/>
  <c r="R115" i="19"/>
  <c r="L125" i="19"/>
  <c r="E4" i="22"/>
  <c r="G5" i="24"/>
  <c r="H5" i="24"/>
  <c r="W34" i="19" s="1"/>
  <c r="X34" i="19" s="1"/>
  <c r="I5" i="24"/>
  <c r="J5" i="24"/>
  <c r="W23" i="19" s="1"/>
  <c r="X23" i="19" s="1"/>
  <c r="K5" i="24"/>
  <c r="L5" i="24"/>
  <c r="M5" i="24"/>
  <c r="N5" i="24"/>
  <c r="O5" i="24"/>
  <c r="W43" i="19" s="1"/>
  <c r="X43" i="19" s="1"/>
  <c r="I5" i="32"/>
  <c r="H6" i="33"/>
  <c r="I6" i="33"/>
  <c r="J6" i="33"/>
  <c r="K6" i="33"/>
  <c r="L6" i="33"/>
  <c r="M6" i="33"/>
  <c r="N6" i="33"/>
  <c r="P81" i="19" l="1"/>
  <c r="P130" i="19"/>
  <c r="P48" i="19"/>
  <c r="T122" i="19"/>
  <c r="V111" i="19"/>
  <c r="P83" i="19"/>
  <c r="AE92" i="19"/>
  <c r="AF92" i="19" s="1"/>
  <c r="AI95" i="19"/>
  <c r="AJ95" i="19" s="1"/>
  <c r="AE95" i="19"/>
  <c r="AF95" i="19" s="1"/>
  <c r="AI92" i="19"/>
  <c r="AJ92" i="19" s="1"/>
  <c r="AI79" i="19"/>
  <c r="AE79" i="19"/>
  <c r="AI98" i="19"/>
  <c r="AE98" i="19"/>
  <c r="AE63" i="19"/>
  <c r="AF63" i="19" s="1"/>
  <c r="AI63" i="19"/>
  <c r="AJ63" i="19" s="1"/>
  <c r="AH78" i="19"/>
  <c r="AD78" i="19"/>
  <c r="W27" i="19"/>
  <c r="X27" i="19" s="1"/>
  <c r="T27" i="19"/>
  <c r="W42" i="19"/>
  <c r="X42" i="19" s="1"/>
  <c r="W26" i="19"/>
  <c r="X26" i="19" s="1"/>
  <c r="T26" i="19"/>
  <c r="S25" i="19"/>
  <c r="T25" i="19" s="1"/>
  <c r="W25" i="19"/>
  <c r="X25" i="19" s="1"/>
  <c r="S98" i="19"/>
  <c r="S23" i="19"/>
  <c r="S34" i="19"/>
  <c r="T34" i="19" s="1"/>
  <c r="S42" i="19"/>
  <c r="T42" i="19" s="1"/>
  <c r="T20" i="19"/>
  <c r="V20" i="19"/>
  <c r="W24" i="19"/>
  <c r="X24" i="19" s="1"/>
  <c r="S24" i="19"/>
  <c r="S43" i="19"/>
  <c r="T43" i="19" s="1"/>
  <c r="R112" i="19"/>
  <c r="V112" i="19" s="1"/>
  <c r="V122" i="19"/>
  <c r="K135" i="19"/>
  <c r="L143" i="19" s="1"/>
  <c r="AB67" i="19"/>
  <c r="AI94" i="19"/>
  <c r="AJ94" i="19" s="1"/>
  <c r="AE94" i="19"/>
  <c r="AF94" i="19" s="1"/>
  <c r="AI90" i="19"/>
  <c r="AE64" i="19"/>
  <c r="AF64" i="19" s="1"/>
  <c r="AI64" i="19"/>
  <c r="AJ64" i="19" s="1"/>
  <c r="AE90" i="19"/>
  <c r="AI62" i="19"/>
  <c r="AE62" i="19"/>
  <c r="L54" i="19"/>
  <c r="K133" i="19"/>
  <c r="P54" i="19"/>
  <c r="P12" i="19"/>
  <c r="O135" i="19"/>
  <c r="P143" i="19" s="1"/>
  <c r="H133" i="19"/>
  <c r="Z129" i="19"/>
  <c r="Z111" i="19"/>
  <c r="R131" i="19"/>
  <c r="P131" i="19"/>
  <c r="S129" i="19"/>
  <c r="P129" i="19"/>
  <c r="P127" i="19"/>
  <c r="P125" i="19"/>
  <c r="S111" i="19"/>
  <c r="O133" i="19"/>
  <c r="N133" i="19"/>
  <c r="P145" i="19" s="1"/>
  <c r="R113" i="19"/>
  <c r="P113" i="19"/>
  <c r="R110" i="19"/>
  <c r="P110" i="19"/>
  <c r="W106" i="19"/>
  <c r="T106" i="19"/>
  <c r="V104" i="19"/>
  <c r="T104" i="19"/>
  <c r="V105" i="19"/>
  <c r="T105" i="19"/>
  <c r="R103" i="19"/>
  <c r="P103" i="19"/>
  <c r="R102" i="19"/>
  <c r="P102" i="19"/>
  <c r="R101" i="19"/>
  <c r="P101" i="19"/>
  <c r="R100" i="19"/>
  <c r="P100" i="19"/>
  <c r="R99" i="19"/>
  <c r="P99" i="19"/>
  <c r="G136" i="19"/>
  <c r="H144" i="19" s="1"/>
  <c r="H147" i="19" s="1"/>
  <c r="H159" i="19" s="1"/>
  <c r="H162" i="19" s="1"/>
  <c r="W110" i="19"/>
  <c r="T130" i="19"/>
  <c r="V130" i="19"/>
  <c r="T115" i="19"/>
  <c r="V115" i="19"/>
  <c r="T112" i="19"/>
  <c r="X5" i="32"/>
  <c r="W5" i="32"/>
  <c r="V5" i="32"/>
  <c r="T5" i="32"/>
  <c r="U5" i="32"/>
  <c r="S5" i="32"/>
  <c r="R5" i="32"/>
  <c r="Q5" i="32"/>
  <c r="P5" i="32"/>
  <c r="O5" i="32"/>
  <c r="N5" i="32"/>
  <c r="M5" i="32"/>
  <c r="L5" i="32"/>
  <c r="K5" i="32"/>
  <c r="J5" i="32"/>
  <c r="H5" i="32"/>
  <c r="G5" i="32"/>
  <c r="F5" i="32"/>
  <c r="E5" i="32"/>
  <c r="N5" i="23"/>
  <c r="S65" i="19" s="1"/>
  <c r="T65" i="19" s="1"/>
  <c r="M5" i="23"/>
  <c r="S64" i="19" s="1"/>
  <c r="T64" i="19" s="1"/>
  <c r="L5" i="23"/>
  <c r="S63" i="19" s="1"/>
  <c r="T63" i="19" s="1"/>
  <c r="K5" i="23"/>
  <c r="S62" i="19" s="1"/>
  <c r="T62" i="19" s="1"/>
  <c r="J5" i="23"/>
  <c r="S61" i="19" s="1"/>
  <c r="T61" i="19" s="1"/>
  <c r="I5" i="23"/>
  <c r="S60" i="19" s="1"/>
  <c r="T60" i="19" s="1"/>
  <c r="H5" i="23"/>
  <c r="S59" i="19" s="1"/>
  <c r="T59" i="19" s="1"/>
  <c r="G5" i="23"/>
  <c r="R58" i="19" s="1"/>
  <c r="P5" i="31"/>
  <c r="O5" i="31"/>
  <c r="N5" i="31"/>
  <c r="M5" i="31"/>
  <c r="L5" i="31"/>
  <c r="K5" i="31"/>
  <c r="J5" i="31"/>
  <c r="I5" i="31"/>
  <c r="AA98" i="19" s="1"/>
  <c r="H5" i="31"/>
  <c r="G5" i="31"/>
  <c r="P5" i="29"/>
  <c r="W95" i="19" s="1"/>
  <c r="X95" i="19" s="1"/>
  <c r="O5" i="29"/>
  <c r="N5" i="29"/>
  <c r="M5" i="29"/>
  <c r="W89" i="19" s="1"/>
  <c r="X89" i="19" s="1"/>
  <c r="L5" i="29"/>
  <c r="W83" i="19" s="1"/>
  <c r="K5" i="29"/>
  <c r="W82" i="19" s="1"/>
  <c r="J5" i="29"/>
  <c r="W80" i="19" s="1"/>
  <c r="I5" i="29"/>
  <c r="H5" i="29"/>
  <c r="W88" i="19" s="1"/>
  <c r="X88" i="19" s="1"/>
  <c r="G5" i="29"/>
  <c r="X67" i="19" s="1"/>
  <c r="N5" i="28"/>
  <c r="M5" i="28"/>
  <c r="L5" i="28"/>
  <c r="K5" i="28"/>
  <c r="J5" i="28"/>
  <c r="I5" i="28"/>
  <c r="H5" i="28"/>
  <c r="G5" i="28"/>
  <c r="O5" i="27"/>
  <c r="N5" i="27"/>
  <c r="M5" i="27"/>
  <c r="L5" i="27"/>
  <c r="K5" i="27"/>
  <c r="J5" i="27"/>
  <c r="I5" i="27"/>
  <c r="H5" i="27"/>
  <c r="AF31" i="19"/>
  <c r="AF30" i="19"/>
  <c r="AF27" i="19"/>
  <c r="AF22" i="19"/>
  <c r="AF20" i="19"/>
  <c r="H7" i="25"/>
  <c r="O7" i="25"/>
  <c r="N7" i="25"/>
  <c r="M7" i="25"/>
  <c r="L7" i="25"/>
  <c r="K7" i="25"/>
  <c r="J7" i="25"/>
  <c r="I7" i="25"/>
  <c r="T98" i="19" l="1"/>
  <c r="AF78" i="19"/>
  <c r="AF98" i="19"/>
  <c r="X82" i="19"/>
  <c r="AB98" i="19"/>
  <c r="AJ169" i="19"/>
  <c r="T24" i="19"/>
  <c r="AJ78" i="19"/>
  <c r="AJ171" i="19"/>
  <c r="AJ98" i="19"/>
  <c r="AJ173" i="19"/>
  <c r="X80" i="19"/>
  <c r="X20" i="19"/>
  <c r="AJ79" i="19"/>
  <c r="Z122" i="19"/>
  <c r="AF79" i="19"/>
  <c r="T58" i="19"/>
  <c r="T23" i="19"/>
  <c r="L133" i="19"/>
  <c r="AE36" i="19"/>
  <c r="AF36" i="19" s="1"/>
  <c r="AI36" i="19"/>
  <c r="AJ36" i="19" s="1"/>
  <c r="AH33" i="19"/>
  <c r="AD33" i="19"/>
  <c r="AE34" i="19"/>
  <c r="AF34" i="19" s="1"/>
  <c r="AI34" i="19"/>
  <c r="AJ34" i="19" s="1"/>
  <c r="AE39" i="19"/>
  <c r="AF39" i="19" s="1"/>
  <c r="AI39" i="19"/>
  <c r="AJ39" i="19" s="1"/>
  <c r="AI40" i="19"/>
  <c r="AJ40" i="19" s="1"/>
  <c r="AE40" i="19"/>
  <c r="AF40" i="19" s="1"/>
  <c r="AI42" i="19"/>
  <c r="AJ42" i="19" s="1"/>
  <c r="AE42" i="19"/>
  <c r="AF42" i="19" s="1"/>
  <c r="AE43" i="19"/>
  <c r="AF43" i="19" s="1"/>
  <c r="AI43" i="19"/>
  <c r="AJ43" i="19" s="1"/>
  <c r="AI35" i="19"/>
  <c r="AJ35" i="19" s="1"/>
  <c r="AE35" i="19"/>
  <c r="AF35" i="19" s="1"/>
  <c r="AE41" i="19"/>
  <c r="AF41" i="19" s="1"/>
  <c r="AI41" i="19"/>
  <c r="AJ41" i="19" s="1"/>
  <c r="AA13" i="19"/>
  <c r="AB13" i="19" s="1"/>
  <c r="AE13" i="19"/>
  <c r="AF13" i="19" s="1"/>
  <c r="AE14" i="19"/>
  <c r="AF14" i="19" s="1"/>
  <c r="AA14" i="19"/>
  <c r="AB14" i="19" s="1"/>
  <c r="AE8" i="19"/>
  <c r="AF8" i="19" s="1"/>
  <c r="AA8" i="19"/>
  <c r="AA15" i="19"/>
  <c r="AB15" i="19" s="1"/>
  <c r="AE15" i="19"/>
  <c r="AF15" i="19" s="1"/>
  <c r="W91" i="19"/>
  <c r="X91" i="19" s="1"/>
  <c r="W85" i="19"/>
  <c r="X85" i="19" s="1"/>
  <c r="W94" i="19"/>
  <c r="X94" i="19" s="1"/>
  <c r="W90" i="19"/>
  <c r="X90" i="19" s="1"/>
  <c r="W84" i="19"/>
  <c r="X84" i="19" s="1"/>
  <c r="AA72" i="19"/>
  <c r="AB72" i="19" s="1"/>
  <c r="W72" i="19"/>
  <c r="X72" i="19" s="1"/>
  <c r="AA73" i="19"/>
  <c r="AB73" i="19" s="1"/>
  <c r="W73" i="19"/>
  <c r="X73" i="19" s="1"/>
  <c r="V47" i="19"/>
  <c r="Z47" i="19"/>
  <c r="AA51" i="19"/>
  <c r="AB51" i="19" s="1"/>
  <c r="W51" i="19"/>
  <c r="X51" i="19" s="1"/>
  <c r="AA54" i="19"/>
  <c r="AB54" i="19" s="1"/>
  <c r="W54" i="19"/>
  <c r="X54" i="19" s="1"/>
  <c r="W74" i="19"/>
  <c r="X74" i="19" s="1"/>
  <c r="AA74" i="19"/>
  <c r="AB74" i="19" s="1"/>
  <c r="W98" i="19"/>
  <c r="AA50" i="19"/>
  <c r="AB50" i="19" s="1"/>
  <c r="W50" i="19"/>
  <c r="X50" i="19" s="1"/>
  <c r="AA48" i="19"/>
  <c r="W48" i="19"/>
  <c r="AA71" i="19"/>
  <c r="AB71" i="19" s="1"/>
  <c r="W71" i="19"/>
  <c r="X71" i="19" s="1"/>
  <c r="W56" i="19"/>
  <c r="X56" i="19" s="1"/>
  <c r="AA56" i="19"/>
  <c r="AB56" i="19" s="1"/>
  <c r="AA76" i="19"/>
  <c r="AB76" i="19" s="1"/>
  <c r="W76" i="19"/>
  <c r="X76" i="19" s="1"/>
  <c r="X122" i="19"/>
  <c r="K136" i="19"/>
  <c r="L144" i="19" s="1"/>
  <c r="L147" i="19" s="1"/>
  <c r="L159" i="19" s="1"/>
  <c r="L162" i="19" s="1"/>
  <c r="S133" i="19"/>
  <c r="AF7" i="19"/>
  <c r="AB7" i="19"/>
  <c r="AF90" i="19"/>
  <c r="AJ90" i="19"/>
  <c r="AF62" i="19"/>
  <c r="AJ62" i="19"/>
  <c r="AE18" i="19"/>
  <c r="AF18" i="19" s="1"/>
  <c r="AA18" i="19"/>
  <c r="AB18" i="19" s="1"/>
  <c r="AA16" i="19"/>
  <c r="AE16" i="19"/>
  <c r="AF16" i="19" s="1"/>
  <c r="AE9" i="19"/>
  <c r="AF9" i="19" s="1"/>
  <c r="AA9" i="19"/>
  <c r="X83" i="19"/>
  <c r="X30" i="19"/>
  <c r="T30" i="19"/>
  <c r="S135" i="19"/>
  <c r="T143" i="19" s="1"/>
  <c r="O136" i="19"/>
  <c r="P144" i="19" s="1"/>
  <c r="P147" i="19" s="1"/>
  <c r="P159" i="19" s="1"/>
  <c r="P162" i="19" s="1"/>
  <c r="AF23" i="19"/>
  <c r="AF25" i="19"/>
  <c r="AF26" i="19"/>
  <c r="AF21" i="19"/>
  <c r="P133" i="19"/>
  <c r="T126" i="19"/>
  <c r="X112" i="19"/>
  <c r="Z112" i="19"/>
  <c r="X115" i="19"/>
  <c r="Z115" i="19"/>
  <c r="X130" i="19"/>
  <c r="Z130" i="19"/>
  <c r="AA110" i="19"/>
  <c r="AE110" i="19" s="1"/>
  <c r="AI110" i="19" s="1"/>
  <c r="V99" i="19"/>
  <c r="T99" i="19"/>
  <c r="R133" i="19"/>
  <c r="T145" i="19" s="1"/>
  <c r="V100" i="19"/>
  <c r="T100" i="19"/>
  <c r="V101" i="19"/>
  <c r="T101" i="19"/>
  <c r="V102" i="19"/>
  <c r="T102" i="19"/>
  <c r="V103" i="19"/>
  <c r="T103" i="19"/>
  <c r="Z105" i="19"/>
  <c r="X105" i="19"/>
  <c r="Z104" i="19"/>
  <c r="X104" i="19"/>
  <c r="AA106" i="19"/>
  <c r="X106" i="19"/>
  <c r="V110" i="19"/>
  <c r="T110" i="19"/>
  <c r="V113" i="19"/>
  <c r="T113" i="19"/>
  <c r="W111" i="19"/>
  <c r="T111" i="19"/>
  <c r="T125" i="19"/>
  <c r="T127" i="19"/>
  <c r="W129" i="19"/>
  <c r="T129" i="19"/>
  <c r="V131" i="19"/>
  <c r="T131" i="19"/>
  <c r="AB122" i="19"/>
  <c r="AD111" i="19"/>
  <c r="AD129" i="19"/>
  <c r="X98" i="19" l="1"/>
  <c r="AL173" i="19"/>
  <c r="X47" i="19"/>
  <c r="AB8" i="19"/>
  <c r="AL171" i="19"/>
  <c r="AB47" i="19"/>
  <c r="AJ167" i="19"/>
  <c r="AJ183" i="19" s="1"/>
  <c r="AL169" i="19"/>
  <c r="AB48" i="19"/>
  <c r="AJ33" i="19"/>
  <c r="AD122" i="19"/>
  <c r="X48" i="19"/>
  <c r="AF33" i="19"/>
  <c r="W135" i="19"/>
  <c r="X143" i="19" s="1"/>
  <c r="S136" i="19"/>
  <c r="T144" i="19" s="1"/>
  <c r="AA135" i="19"/>
  <c r="AB143" i="19" s="1"/>
  <c r="AB16" i="19"/>
  <c r="AB9" i="19"/>
  <c r="X126" i="19"/>
  <c r="AH129" i="19"/>
  <c r="AH111" i="19"/>
  <c r="AH122" i="19"/>
  <c r="AF122" i="19"/>
  <c r="X131" i="19"/>
  <c r="Z131" i="19"/>
  <c r="AA129" i="19"/>
  <c r="X129" i="19"/>
  <c r="X127" i="19"/>
  <c r="X125" i="19"/>
  <c r="AA111" i="19"/>
  <c r="X111" i="19"/>
  <c r="W133" i="19"/>
  <c r="X113" i="19"/>
  <c r="Z113" i="19"/>
  <c r="Z110" i="19"/>
  <c r="X110" i="19"/>
  <c r="AE106" i="19"/>
  <c r="AB106" i="19"/>
  <c r="AD104" i="19"/>
  <c r="AB104" i="19"/>
  <c r="AD105" i="19"/>
  <c r="AB105" i="19"/>
  <c r="Z103" i="19"/>
  <c r="X103" i="19"/>
  <c r="Z102" i="19"/>
  <c r="X102" i="19"/>
  <c r="Z101" i="19"/>
  <c r="X101" i="19"/>
  <c r="Z100" i="19"/>
  <c r="X100" i="19"/>
  <c r="T133" i="19"/>
  <c r="Z99" i="19"/>
  <c r="X99" i="19"/>
  <c r="V133" i="19"/>
  <c r="X145" i="19" s="1"/>
  <c r="AB130" i="19"/>
  <c r="AD130" i="19"/>
  <c r="AB115" i="19"/>
  <c r="AD115" i="19"/>
  <c r="AB112" i="19"/>
  <c r="AD112" i="19"/>
  <c r="AL167" i="19" l="1"/>
  <c r="T147" i="19"/>
  <c r="AL183" i="19"/>
  <c r="AJ122" i="19"/>
  <c r="W136" i="19"/>
  <c r="X144" i="19" s="1"/>
  <c r="AA133" i="19"/>
  <c r="AB126" i="19"/>
  <c r="AF112" i="19"/>
  <c r="AH112" i="19"/>
  <c r="AJ112" i="19" s="1"/>
  <c r="AF115" i="19"/>
  <c r="AH115" i="19"/>
  <c r="AJ115" i="19" s="1"/>
  <c r="AF130" i="19"/>
  <c r="AH130" i="19"/>
  <c r="AD99" i="19"/>
  <c r="AB99" i="19"/>
  <c r="AD100" i="19"/>
  <c r="AB100" i="19"/>
  <c r="AD101" i="19"/>
  <c r="AB101" i="19"/>
  <c r="AD102" i="19"/>
  <c r="AB102" i="19"/>
  <c r="AD103" i="19"/>
  <c r="AB103" i="19"/>
  <c r="AH105" i="19"/>
  <c r="AJ105" i="19" s="1"/>
  <c r="AF105" i="19"/>
  <c r="AH104" i="19"/>
  <c r="AJ104" i="19" s="1"/>
  <c r="AF104" i="19"/>
  <c r="AI106" i="19"/>
  <c r="AF106" i="19"/>
  <c r="X133" i="19"/>
  <c r="Z133" i="19"/>
  <c r="AB145" i="19" s="1"/>
  <c r="AB110" i="19"/>
  <c r="AD110" i="19"/>
  <c r="AD113" i="19"/>
  <c r="AB113" i="19"/>
  <c r="AE111" i="19"/>
  <c r="AB111" i="19"/>
  <c r="AB125" i="19"/>
  <c r="AB127" i="19"/>
  <c r="AE129" i="19"/>
  <c r="AB129" i="19"/>
  <c r="AD131" i="19"/>
  <c r="AB131" i="19"/>
  <c r="T148" i="19" l="1"/>
  <c r="T159" i="19"/>
  <c r="T162" i="19" s="1"/>
  <c r="X147" i="19"/>
  <c r="X159" i="19" s="1"/>
  <c r="X162" i="19" s="1"/>
  <c r="AJ130" i="19"/>
  <c r="AA136" i="19"/>
  <c r="AB144" i="19" s="1"/>
  <c r="AB147" i="19" s="1"/>
  <c r="AB159" i="19" s="1"/>
  <c r="AB162" i="19" s="1"/>
  <c r="AE135" i="19"/>
  <c r="AF143" i="19" s="1"/>
  <c r="AF126" i="19"/>
  <c r="AJ126" i="19"/>
  <c r="AF131" i="19"/>
  <c r="AH131" i="19"/>
  <c r="AJ131" i="19" s="1"/>
  <c r="AI129" i="19"/>
  <c r="AJ129" i="19" s="1"/>
  <c r="AF129" i="19"/>
  <c r="AJ127" i="19"/>
  <c r="AF127" i="19"/>
  <c r="AJ125" i="19"/>
  <c r="AF125" i="19"/>
  <c r="AI111" i="19"/>
  <c r="AJ111" i="19" s="1"/>
  <c r="AF111" i="19"/>
  <c r="AE133" i="19"/>
  <c r="AH113" i="19"/>
  <c r="AJ113" i="19" s="1"/>
  <c r="AF113" i="19"/>
  <c r="AF110" i="19"/>
  <c r="AH110" i="19"/>
  <c r="AJ110" i="19" s="1"/>
  <c r="AJ106" i="19"/>
  <c r="AH103" i="19"/>
  <c r="AJ103" i="19" s="1"/>
  <c r="AF103" i="19"/>
  <c r="AH102" i="19"/>
  <c r="AJ102" i="19" s="1"/>
  <c r="AF102" i="19"/>
  <c r="AH101" i="19"/>
  <c r="AJ101" i="19" s="1"/>
  <c r="AF101" i="19"/>
  <c r="AH100" i="19"/>
  <c r="AJ100" i="19" s="1"/>
  <c r="AF100" i="19"/>
  <c r="AB133" i="19"/>
  <c r="AH99" i="19"/>
  <c r="AF99" i="19"/>
  <c r="AD133" i="19"/>
  <c r="AF145" i="19" s="1"/>
  <c r="AI135" i="19" l="1"/>
  <c r="AJ143" i="19" s="1"/>
  <c r="AI133" i="19"/>
  <c r="AE136" i="19"/>
  <c r="AF144" i="19" s="1"/>
  <c r="AF147" i="19" s="1"/>
  <c r="AF159" i="19" s="1"/>
  <c r="AF162" i="19" s="1"/>
  <c r="AF133" i="19"/>
  <c r="AJ99" i="19"/>
  <c r="AH133" i="19"/>
  <c r="AJ145" i="19" s="1"/>
  <c r="AL145" i="19" s="1"/>
  <c r="AL143" i="19" l="1"/>
  <c r="AI136" i="19"/>
  <c r="AJ144" i="19" s="1"/>
  <c r="AL144" i="19" s="1"/>
  <c r="AJ133" i="19"/>
  <c r="AL148" i="19" l="1"/>
  <c r="AJ147" i="19"/>
  <c r="AJ159" i="19" l="1"/>
  <c r="AJ162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tc={7AE7D1AB-BB9D-44F7-BFDE-6EB5A4AA2109}</author>
    <author>Kerr, Katherine</author>
  </authors>
  <commentList>
    <comment ref="Q44" authorId="0" shapeId="0" xr:uid="{7AE7D1AB-BB9D-44F7-BFDE-6EB5A4AA210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internal crews only; manage 3rd paries in phase 2</t>
      </text>
    </comment>
    <comment ref="J91" authorId="1" shapeId="0" xr:uid="{CF978D9E-4DD5-4E99-B711-943CFAF3BC0A}">
      <text>
        <r>
          <rPr>
            <b/>
            <sz val="9"/>
            <color indexed="81"/>
            <rFont val="Tahoma"/>
            <family val="2"/>
          </rPr>
          <t>Kerr, Katherine:</t>
        </r>
        <r>
          <rPr>
            <sz val="9"/>
            <color indexed="81"/>
            <rFont val="Tahoma"/>
            <family val="2"/>
          </rPr>
          <t xml:space="preserve">
add work order types for failure and tear-down that feed back to APM
</t>
        </r>
      </text>
    </comment>
    <comment ref="O91" authorId="1" shapeId="0" xr:uid="{8D41DDFB-7225-406D-A177-7E8A68DB76D0}">
      <text>
        <r>
          <rPr>
            <b/>
            <sz val="9"/>
            <color indexed="81"/>
            <rFont val="Tahoma"/>
            <family val="2"/>
          </rPr>
          <t>Kerr, Katherine:</t>
        </r>
        <r>
          <rPr>
            <sz val="9"/>
            <color indexed="81"/>
            <rFont val="Tahoma"/>
            <family val="2"/>
          </rPr>
          <t xml:space="preserve">
add work order types for failure and tear-down that feed back to APM
</t>
        </r>
      </text>
    </comment>
    <comment ref="S91" authorId="1" shapeId="0" xr:uid="{FA0A4D88-590F-4ADC-A2C8-88DFD210B113}">
      <text>
        <r>
          <rPr>
            <b/>
            <sz val="9"/>
            <color indexed="81"/>
            <rFont val="Tahoma"/>
            <family val="2"/>
          </rPr>
          <t>Kerr, Katherine:</t>
        </r>
        <r>
          <rPr>
            <sz val="9"/>
            <color indexed="81"/>
            <rFont val="Tahoma"/>
            <family val="2"/>
          </rPr>
          <t xml:space="preserve">
add work order types for failure and tear-down that feed back to APM
</t>
        </r>
      </text>
    </comment>
    <comment ref="T91" authorId="1" shapeId="0" xr:uid="{16BC708F-C2B6-4097-816C-E955B8072CBC}">
      <text>
        <r>
          <rPr>
            <b/>
            <sz val="9"/>
            <color indexed="81"/>
            <rFont val="Tahoma"/>
            <family val="2"/>
          </rPr>
          <t>Kerr, Katherine:</t>
        </r>
        <r>
          <rPr>
            <sz val="9"/>
            <color indexed="81"/>
            <rFont val="Tahoma"/>
            <family val="2"/>
          </rPr>
          <t xml:space="preserve">
add work order types for failure and tear-down that feed back to APM
</t>
        </r>
      </text>
    </comment>
  </commentList>
</comments>
</file>

<file path=xl/sharedStrings.xml><?xml version="1.0" encoding="utf-8"?>
<sst xmlns="http://schemas.openxmlformats.org/spreadsheetml/2006/main" count="1500" uniqueCount="326">
  <si>
    <t>Phase 1 Assumptions</t>
  </si>
  <si>
    <t>Data Owners, etc are chargeable to the project</t>
  </si>
  <si>
    <t>Months 1-3</t>
  </si>
  <si>
    <t>Months 4-6</t>
  </si>
  <si>
    <t>Months 7-9</t>
  </si>
  <si>
    <t>Months 10-12</t>
  </si>
  <si>
    <t>Months 13-15</t>
  </si>
  <si>
    <t>Months 16-18</t>
  </si>
  <si>
    <t>Months 19-21</t>
  </si>
  <si>
    <t>Months 22-24</t>
  </si>
  <si>
    <t>Q1</t>
  </si>
  <si>
    <t>Q2</t>
  </si>
  <si>
    <t>Q3</t>
  </si>
  <si>
    <t>Q4</t>
  </si>
  <si>
    <t>Q5</t>
  </si>
  <si>
    <t>Q6</t>
  </si>
  <si>
    <t>Q7</t>
  </si>
  <si>
    <t>Q8</t>
  </si>
  <si>
    <t>Area</t>
  </si>
  <si>
    <t>Application</t>
  </si>
  <si>
    <t>Role</t>
  </si>
  <si>
    <t>NG Count</t>
  </si>
  <si>
    <t>SI/SV Count</t>
  </si>
  <si>
    <t>Total FTE Count</t>
  </si>
  <si>
    <t>Persistent Customer ID</t>
  </si>
  <si>
    <t>Scrum Master</t>
  </si>
  <si>
    <t>Business Analyst</t>
  </si>
  <si>
    <t>Solution Architect</t>
  </si>
  <si>
    <t>Data Architect</t>
  </si>
  <si>
    <t>Data Modeler</t>
  </si>
  <si>
    <t>Integration/DBA</t>
  </si>
  <si>
    <t>Testing Lead</t>
  </si>
  <si>
    <t>Testers</t>
  </si>
  <si>
    <t>Data Qualtiy Analyst</t>
  </si>
  <si>
    <t>Data Analyst</t>
  </si>
  <si>
    <t>Trusted Customer Data</t>
  </si>
  <si>
    <t>MDM</t>
  </si>
  <si>
    <t>Infrastructure Architect</t>
  </si>
  <si>
    <t>Data Quality Analyst</t>
  </si>
  <si>
    <t>Single 360 Degree View</t>
  </si>
  <si>
    <t>Digitial Insights &amp;</t>
  </si>
  <si>
    <t>Omni Channel Analytics</t>
  </si>
  <si>
    <t>Campaign Management</t>
  </si>
  <si>
    <t>CSR Analytics and</t>
  </si>
  <si>
    <t>Optimization</t>
  </si>
  <si>
    <t>Actionable Insights</t>
  </si>
  <si>
    <t>Situaltional Awareness</t>
  </si>
  <si>
    <t>Shared Services</t>
  </si>
  <si>
    <t>Domain Architect</t>
  </si>
  <si>
    <t>Information Architect</t>
  </si>
  <si>
    <t>GSD Lead</t>
  </si>
  <si>
    <t>GSD Tech Lead</t>
  </si>
  <si>
    <t>IT Program Lead</t>
  </si>
  <si>
    <t>Business Lead</t>
  </si>
  <si>
    <t>Data Governance Lead</t>
  </si>
  <si>
    <t>Project Lead</t>
  </si>
  <si>
    <t>Business SME</t>
  </si>
  <si>
    <t>Data SME</t>
  </si>
  <si>
    <t xml:space="preserve">    Change Management </t>
  </si>
  <si>
    <t>Change Management Lead</t>
  </si>
  <si>
    <t>Program</t>
  </si>
  <si>
    <t>Change Leadership Lead</t>
  </si>
  <si>
    <t>Communication Lead</t>
  </si>
  <si>
    <t>Change Analyst</t>
  </si>
  <si>
    <t>Epic</t>
  </si>
  <si>
    <t>Stakeholder Engagment Analyst</t>
  </si>
  <si>
    <t xml:space="preserve">    Security</t>
  </si>
  <si>
    <t>Corp Security Lead/Architect</t>
  </si>
  <si>
    <t>Corp Security Analyst</t>
  </si>
  <si>
    <t xml:space="preserve">Other </t>
  </si>
  <si>
    <t>Release Management</t>
  </si>
  <si>
    <t>Release Train Engineer</t>
  </si>
  <si>
    <t>Release Manager</t>
  </si>
  <si>
    <t>ox these</t>
  </si>
  <si>
    <t>Business Readiness/</t>
  </si>
  <si>
    <t>Business Readiness Lead</t>
  </si>
  <si>
    <t>Training</t>
  </si>
  <si>
    <t>Business Readiness Analyst</t>
  </si>
  <si>
    <t>Training Dev Analyst</t>
  </si>
  <si>
    <t>Technical Support</t>
  </si>
  <si>
    <t>Environment Manager</t>
  </si>
  <si>
    <t xml:space="preserve">     Dev Ops</t>
  </si>
  <si>
    <t>Cloud Services Engineer Lead</t>
  </si>
  <si>
    <t>DevOps Engineer Lead</t>
  </si>
  <si>
    <t>Total</t>
  </si>
  <si>
    <t>Offshore</t>
  </si>
  <si>
    <t>Onshore</t>
  </si>
  <si>
    <t>Cost Breakdown</t>
  </si>
  <si>
    <t>Quarterly Cost</t>
  </si>
  <si>
    <t>Estimate Yearly Cost</t>
  </si>
  <si>
    <t>Cost per Quarter</t>
  </si>
  <si>
    <t>Offshore Rate/Qtr</t>
  </si>
  <si>
    <t>Onshore Rate/Qtr</t>
  </si>
  <si>
    <t>Onshore Rate/Qtr - NG</t>
  </si>
  <si>
    <t>CapEx/OpEx Estimate</t>
  </si>
  <si>
    <t>Category</t>
  </si>
  <si>
    <t>NG OPEX</t>
  </si>
  <si>
    <t>SI/SV OPEX Onshore</t>
  </si>
  <si>
    <t>SI/SV OPEX Offshore</t>
  </si>
  <si>
    <t>FY 2022</t>
  </si>
  <si>
    <t>TotEx</t>
  </si>
  <si>
    <t>FY 2023</t>
  </si>
  <si>
    <t>FY 2024</t>
  </si>
  <si>
    <t>OpEx</t>
  </si>
  <si>
    <t>CapEx</t>
  </si>
  <si>
    <t>Data Platform</t>
  </si>
  <si>
    <t>Predictive Analytics</t>
  </si>
  <si>
    <t>Trusted Data Program</t>
  </si>
  <si>
    <t>PMO</t>
  </si>
  <si>
    <t>Change Management/Business Readiness</t>
  </si>
  <si>
    <t>Security</t>
  </si>
  <si>
    <t>Dev/Ops (Tech Support)</t>
  </si>
  <si>
    <t>Phase 1</t>
  </si>
  <si>
    <t>Foundations</t>
  </si>
  <si>
    <t>Extend</t>
  </si>
  <si>
    <t>Enhance</t>
  </si>
  <si>
    <t>Optimize</t>
  </si>
  <si>
    <t>Operationalize</t>
  </si>
  <si>
    <t>Build Foundational Data Elements (MDM, Trusted Data)</t>
  </si>
  <si>
    <t>Build Foundational Data Elements (Insights / Analytics)</t>
  </si>
  <si>
    <t>Enterprise Data Architecture Alignment</t>
  </si>
  <si>
    <t>Implement Baseline Data Tools</t>
  </si>
  <si>
    <t>Interim Persistent Key Capability</t>
  </si>
  <si>
    <t>Extend Foundational Data Elements - Persistent Key</t>
  </si>
  <si>
    <t>Extend Foundational Data Elements - Trusted Data</t>
  </si>
  <si>
    <t>Extend Foundational Data Elements - MDM</t>
  </si>
  <si>
    <t xml:space="preserve">Implement Enhanced Data Tools </t>
  </si>
  <si>
    <t>Expand and Enhance Data Architecture Model</t>
  </si>
  <si>
    <t>Build Initial Enhanced Data Capabilities (MDM, TD)</t>
  </si>
  <si>
    <t>Build Initial Enhanced Data Capabilities (Analytics / Insights)</t>
  </si>
  <si>
    <t>Expand and Enhance Tool Usage (MDM, Trusted Data)</t>
  </si>
  <si>
    <t>Expand, Integrate and Enhance Tool Usage (Insights &amp; Analytics)</t>
  </si>
  <si>
    <t>Build Expanded Enhanced Data Capabilities</t>
  </si>
  <si>
    <t>Build Initial Enhanced Customer Interaction Capabilities</t>
  </si>
  <si>
    <t>Optimize Foundational Data Elements - Persistent Key</t>
  </si>
  <si>
    <t>Optimize Foundational Data Elements - MDM</t>
  </si>
  <si>
    <t>Build Expanded Enhanced Customer Interaction Capabilities</t>
  </si>
  <si>
    <t>Operationalize Customer Interaction Capabilities &amp; Automate Insights</t>
  </si>
  <si>
    <t>Thread</t>
  </si>
  <si>
    <t>Capability(L2)</t>
  </si>
  <si>
    <t>Capability Details (L3)</t>
  </si>
  <si>
    <t>Persistent Key Identifier</t>
  </si>
  <si>
    <t>Develop Persistent Key Identifier</t>
  </si>
  <si>
    <t>Define the persistent Customer Identifier</t>
  </si>
  <si>
    <t>*</t>
  </si>
  <si>
    <t>Assess match potential across active Residential active/prospect/archived files</t>
  </si>
  <si>
    <t>Assess match potential across active Commercial active/prospect/archived files</t>
  </si>
  <si>
    <t>Apply link across prospects and past customers</t>
  </si>
  <si>
    <t>Define the approach for contacts vs. customers, and individuals vs. households for persistent management</t>
  </si>
  <si>
    <t>Collaborate on MyAccount &amp; Personalization engine data model design and marketing data model design</t>
  </si>
  <si>
    <t>Define how CSS/CRIS or CRM overlay will manage Customer vs. Account views</t>
  </si>
  <si>
    <t>Integrate/ Append Persistent Key Identifier for Downstream applications</t>
  </si>
  <si>
    <t>Apply Persistent Key (Residential) into CSS and CRIS</t>
  </si>
  <si>
    <t>Establish data hygiene change capture and tracing for Residential name/address hygiene actions</t>
  </si>
  <si>
    <t>Integrate persistent Key into MyAccount initiative (including Personalization and Preference center mgmt.)</t>
  </si>
  <si>
    <t xml:space="preserve">Build out MyAccount and preference two-way exchange for interim contact updates into CIAP and Marketing Cloud </t>
  </si>
  <si>
    <t>x</t>
  </si>
  <si>
    <t>Enable Wave 1 new CIAP for Customer 360 using Customer Key (single view)</t>
  </si>
  <si>
    <t>Define the Bill/Pay Domain Data Capabilities - Data Matrix Wave 1</t>
  </si>
  <si>
    <t>Define interim solution to support business roadmap</t>
  </si>
  <si>
    <t>Enable future CCAE - initial ad-hoc persistent key skip-trace analytics using</t>
  </si>
  <si>
    <t>Integrate Persistent Key Idnetifieer with Upstream appilications</t>
  </si>
  <si>
    <t>Define universal validation for GF, GBE, InDemand, Vendor new customerss, establish master data design through Hub/MDM and external delta file (real -time processing</t>
  </si>
  <si>
    <t>Integrate into Campaign Mgmt environment (future Marketing Cloud) and all third-party contact and digital mechanisms for Residential customers</t>
  </si>
  <si>
    <t>Design C&amp;I and third-party data management model, including roll-ups and management within CRM environment</t>
  </si>
  <si>
    <t>Integrate into future InDemand customer utilization and validation flows</t>
  </si>
  <si>
    <t xml:space="preserve">Utilize within streamlining and migration of all data mgmt platforms (mainframe, CDI, server) </t>
  </si>
  <si>
    <t>Roll-Out Commercial customers consistent with C&amp;I Account and EE needs</t>
  </si>
  <si>
    <t>Master Data Management</t>
  </si>
  <si>
    <t>Establish the “Golden Record” and initial implementation​</t>
  </si>
  <si>
    <t>Establish a definition of a customer</t>
  </si>
  <si>
    <t>Establish a “Golden Record” for customer that contains with key data entities that should be part of a customer record and defined</t>
  </si>
  <si>
    <t>Define entity relationships (customer, premise, etc.)</t>
  </si>
  <si>
    <t xml:space="preserve">Assign teams who will be responsible for “Golden Record” </t>
  </si>
  <si>
    <t>Develop business rules to perform data profiling on key Customer MDM entities from CRIS &amp; CSS</t>
  </si>
  <si>
    <t>Implement Master Data Management Tool</t>
  </si>
  <si>
    <t>Determine architecture for Hub</t>
  </si>
  <si>
    <t>Implement initial release of Customer MDM with data from CRIS &amp; CSS</t>
  </si>
  <si>
    <t>Establish manual/batch load to CIAP</t>
  </si>
  <si>
    <t>Establish basic maintenance processes &amp; screens and security model</t>
  </si>
  <si>
    <t>Automate the integration of the customer “Golden Record”​</t>
  </si>
  <si>
    <t>Perform discrepancy analysis in accordance to customer definition between CSS and CRIS</t>
  </si>
  <si>
    <t>Establish MDM performance KPIs and SLAs</t>
  </si>
  <si>
    <t>Establishing entity relationships</t>
  </si>
  <si>
    <t>Synchronize broader governance and Customer MDM processes</t>
  </si>
  <si>
    <t>Implement workflow within MDM with the inclusion of business users</t>
  </si>
  <si>
    <t>Automate the integration of MDM solution to CIAP, GridForce, and CRM</t>
  </si>
  <si>
    <t>Enhance MDM Maintenance Screens &amp; processes</t>
  </si>
  <si>
    <t>Establish MDM COE</t>
  </si>
  <si>
    <t>Enable end-to-end management of master data​</t>
  </si>
  <si>
    <t>Integrate MDM to all downstream applications</t>
  </si>
  <si>
    <t>Establish MDM Hub with data flowing bi-directionally, real-time,  with relevant systems</t>
  </si>
  <si>
    <t>Implement front-end screens for more user management of the business rules</t>
  </si>
  <si>
    <t>Automate entity relationships</t>
  </si>
  <si>
    <t>Perform Discrepancy analysis in accordance to customer definition between customer data systems outside of CRIS and CSS</t>
  </si>
  <si>
    <t>Design the process for data profiling so that it is consistently performed and monitored</t>
  </si>
  <si>
    <t>Design the process for metadata management so that it is active for Customer definitions and accessible to business users</t>
  </si>
  <si>
    <t>Enhance and enrich data through the inclusion of 3rd party data</t>
  </si>
  <si>
    <t>Data Governance Realignment</t>
  </si>
  <si>
    <t>Fill open DG role Assignments</t>
  </si>
  <si>
    <t>Develop data governance operating charter and modify cadence</t>
  </si>
  <si>
    <t>Establish common terminology rolled out in a training curriculum for governance organizations and established for roles</t>
  </si>
  <si>
    <t>Define Role and Organizational RACI</t>
  </si>
  <si>
    <t>Define the operating model and council structure planned with tactical councils</t>
  </si>
  <si>
    <t>Initial Data Quality &amp; Remediation</t>
  </si>
  <si>
    <t>Identify critical data elements (CDE) with assigned ownership and stewardship</t>
  </si>
  <si>
    <t>Establish a common Data Quality tool</t>
  </si>
  <si>
    <t xml:space="preserve">Establish and prioritize remediation plans in joint effort with the business team for Data Quality Issues discovered during CDTA </t>
  </si>
  <si>
    <t>Define additional Business Rules for data with business Customer Data users</t>
  </si>
  <si>
    <t>Establish Customer metrics hierarchy and link to supporting data</t>
  </si>
  <si>
    <t>Collect and SummarizeD Q issues established by business group</t>
  </si>
  <si>
    <t>Perform Column Based profiling</t>
  </si>
  <si>
    <t>Enable central control of processes and procedures for governance</t>
  </si>
  <si>
    <t>Enable enhancements of Trusted Customer Data elements</t>
  </si>
  <si>
    <t>Build Metadata catalog</t>
  </si>
  <si>
    <t xml:space="preserve">Design Metadata management and supporting processes </t>
  </si>
  <si>
    <t>Assign Information Roles and Responsibilities to data and business team members</t>
  </si>
  <si>
    <t>Create Data Governance councils</t>
  </si>
  <si>
    <t>Create and communicate Principles for data management  to the data governance councils</t>
  </si>
  <si>
    <t>Define and Establish the Data Governance Council cadence</t>
  </si>
  <si>
    <t>Customer 360</t>
  </si>
  <si>
    <t>Refine NG Data Model</t>
  </si>
  <si>
    <t>Refine Customer Data Model to support the unified data platform</t>
  </si>
  <si>
    <t>Refine Event entity in the data model</t>
  </si>
  <si>
    <t>Refine Agreement entity in the data model</t>
  </si>
  <si>
    <t>Refine Promotion/Ad entity in the data model</t>
  </si>
  <si>
    <t>Refine Survey Entity in the Data Model</t>
  </si>
  <si>
    <t>Refine Equipment Entity in the Data Model</t>
  </si>
  <si>
    <t>Refine Georgraphy Entity in the Data Model</t>
  </si>
  <si>
    <t>Build Foundational Analytics Environment</t>
  </si>
  <si>
    <t>Build out detailed analytics use cases to validate prioritized business data capabilities</t>
  </si>
  <si>
    <t>Complete Evaluation of tools required for the initial POC and plan for tools to support the broader data platform</t>
  </si>
  <si>
    <t>Stand up initial Proof Of Concept technology platform, aligned to prioritized use case(s)</t>
  </si>
  <si>
    <t>Define and map initial metrics hierarchy to analytics</t>
  </si>
  <si>
    <t>Stand up small scale analytics POC with structured data from CRIS &amp; CSS serving as the initial data source</t>
  </si>
  <si>
    <t>Utilize the defined business use cases and metrics to build initial analytics for 2-3 key business areas</t>
  </si>
  <si>
    <t>Build a pilot for the integrated view of the customer</t>
  </si>
  <si>
    <t>Build an initial small scale Data platform Pilot from the POC</t>
  </si>
  <si>
    <t xml:space="preserve">Based on use case priorities, integrate, transform and enrich additional data sources (Salesforce, maximo, etc.) within the centralized data environment </t>
  </si>
  <si>
    <t>Design and build a consumption layer to access the unified customer view for an initial set of business functions eg (Marketing, Customer Billing, AMO,CSR)</t>
  </si>
  <si>
    <t>Integrate and expand the initial dashboards developed through the POC into dynamic analytics that incorporate newly ingested data sources</t>
  </si>
  <si>
    <t>Design and Build reports for the initial defined data metrics and scale across high priority areas of the customer domain</t>
  </si>
  <si>
    <t>Design and build enhanced data metrics reports to scale across entire customer domain</t>
  </si>
  <si>
    <t>Digital Insights and Omni Channel Analytics</t>
  </si>
  <si>
    <t>Capture detailed digital data interactions​</t>
  </si>
  <si>
    <t>Create a detailed view of data currently captured from existing front digital interactions and where it is stored (Sprinklr, Kubra, PrefMgmt, Apps Insights, WebLogs)</t>
  </si>
  <si>
    <t>Perform a detailed assessment of the completeness of existing digital customer interaction data</t>
  </si>
  <si>
    <t>Identify detailed data flow gaps for existing front end applications</t>
  </si>
  <si>
    <t>Define required digital interaction data from the front end channel platforms including:
•	Digital log data
•	Web movement
•	Click tracking
•	Cookies
•	Web interaction data</t>
  </si>
  <si>
    <t>Define Interaction Domain Data Capabilities Wave 1 to caputre/manage/tag/llnk moments across channels by customer</t>
  </si>
  <si>
    <t>Link digital data interactions across customer lifecycle​</t>
  </si>
  <si>
    <t>Link the digital interaction data (digital data, campaign, change file, CSR session &amp; vendor logs) between front end data sources (eg social, call center)</t>
  </si>
  <si>
    <t>Mapped customer journey experiential phases to the digital data interactions
•	Eg. prospect, acquire, service, nurture, retain to social, call center, IVR, mobile, MyAccount</t>
  </si>
  <si>
    <t>Link existing customer tracking such as marketing communications (i.e. promote EasyBill programs) to new tracking / data log opportunities</t>
  </si>
  <si>
    <t>Setup and design of the intial CM data environment</t>
  </si>
  <si>
    <t>Initial CM data environment design for email, text, phone, direct mail</t>
  </si>
  <si>
    <t>Design for integration of opt-out source files into CM data environment</t>
  </si>
  <si>
    <t>Design for integration of preferences and MyAccount contact coordination into CM environment</t>
  </si>
  <si>
    <t>Develop Services Domain Data Model Capabilities - Wave 2 to support self-service &amp; click-through maketing to My Account</t>
  </si>
  <si>
    <t>Initial load and test of aggregate marketing data into CM environment</t>
  </si>
  <si>
    <t>Design and test of email links and cookie attribution</t>
  </si>
  <si>
    <t>Develop Product Domain Data Capabilities - Wave 1 to enable pipeline adoption anlaytics</t>
  </si>
  <si>
    <t>Launch of integrated CM environment for Systems of Record</t>
  </si>
  <si>
    <t>Launch of integrated CM environment</t>
  </si>
  <si>
    <t>Build streamlined specification, creation, export, management campaign lists based on production-ready CM data set</t>
  </si>
  <si>
    <t>Design the process and build the Initial change data capture flows and data processing from SoRs (CSS, CRIS)</t>
  </si>
  <si>
    <t>Migrate best contact scoring functionality to be managed through logic within CM model, export of same to critical Systems of Insight</t>
  </si>
  <si>
    <t>CSR Analytics and Optimization</t>
  </si>
  <si>
    <t>Enrich baseline CSR measurements to incorporate 1st level outcomes​</t>
  </si>
  <si>
    <t>Design and Build enhanced call type analysis for core transactions based on System of Record transactional activity linked to call</t>
  </si>
  <si>
    <t>Initial modelling of call outcome/ success by call type* including completion and follow-up tracking across call and case logs</t>
  </si>
  <si>
    <t>Initial call deflection statistics enabled by digital channel (outbound and inbound) statistics vs. call center volumes by event or call type</t>
  </si>
  <si>
    <t>Develop time-based analytics and propensities that support alternative treatments​</t>
  </si>
  <si>
    <t>Design and capture end-to-end call cycle and call handling details by call type based on total time engaged statistics (time on web, time in IVR queue, time on call) by call type</t>
  </si>
  <si>
    <t>Design and Build analytics to identify leading indicators of both end-to-end and CSR cycle times, leading to modeling of high/long vs. low/quick propensity callers in aggregate or by certain call types</t>
  </si>
  <si>
    <t>Design and Build analytics to support root cause analysis and experimental design for varying queue management and call treatments</t>
  </si>
  <si>
    <t>Longitudinal Views /Actionable Insights</t>
  </si>
  <si>
    <t>Define where and how longitudinal data can add value ​</t>
  </si>
  <si>
    <t>Design and Build a model factor environment for existing model:
•	Functional / analytical requirements
•	Data requirements
•	Triggering / workflow requirements</t>
  </si>
  <si>
    <t>Capture initial data management capabilities to begin the logging and archiving of current history (relationship, journey moments, aggregate analytics, segmentation, NBA/PR) recommendations) and projections</t>
  </si>
  <si>
    <t>Design and Build initial change data capture filtering to minimize “noise” and unnecessary model updates based on out-of-bounds or missing data</t>
  </si>
  <si>
    <t>Design and Build a data glossary of data to be loaded into longitudinal data environment</t>
  </si>
  <si>
    <t>Build the environment and define its use​ to provide value from the longituninal data</t>
  </si>
  <si>
    <t>Rebuild longitudinal macro history based on relevant, feasible data</t>
  </si>
  <si>
    <t>Develop visual support and pattern analytics to support the business unit mapping of  customer journey phases leading data and insights</t>
  </si>
  <si>
    <t>Build a prototyping environment where segmentation/treatment analytical and live testing can managed</t>
  </si>
  <si>
    <t xml:space="preserve">Design treatment-based business process workflow management so that decision trees and treatment steps can be modelled by business users </t>
  </si>
  <si>
    <t>Situational Awareness</t>
  </si>
  <si>
    <t>Identify data that details situational view of customer​</t>
  </si>
  <si>
    <t>Define data elements around situational awareness</t>
  </si>
  <si>
    <t>Identify key systems that capture this data and validate/ensure the quality</t>
  </si>
  <si>
    <t>Define how CSS/CRIS/CRM will store this data and how it will be presented to CSR or in Digital Channel</t>
  </si>
  <si>
    <t>Develop Operational Domain Data Capabilities - Wave 2 to master SoR and CRM Situations and associated flows</t>
  </si>
  <si>
    <t>Identify mechanisms for triggering and maintaining active SA board</t>
  </si>
  <si>
    <t>Enhance Customer Experience through data capture​</t>
  </si>
  <si>
    <t>Deploy Initial Situational Awareness to CSRs through CRM overlay (basic situations i.e. Outage, Work Order Status, Application, Case)</t>
  </si>
  <si>
    <t>Define dynamic scripts for CSR as part of SA response</t>
  </si>
  <si>
    <t>Implement mechanisms for triggering and maintaining active SA board</t>
  </si>
  <si>
    <t>Establish key change data capture processes for triggering/intake/update of SA data
-Eg. OMS/Maximo/Storms sends outage and work order status updates in real time 
-Eg. Customer information from CSS/CRIS</t>
  </si>
  <si>
    <t>Months</t>
  </si>
  <si>
    <t>0-6</t>
  </si>
  <si>
    <t>SI Count</t>
  </si>
  <si>
    <t>Product Owner</t>
  </si>
  <si>
    <t>SME</t>
  </si>
  <si>
    <t>1-6</t>
  </si>
  <si>
    <t>4-6</t>
  </si>
  <si>
    <t>Integration/ DBA</t>
  </si>
  <si>
    <t>Integrate Persistent Key Identifier with Upstream appilications</t>
  </si>
  <si>
    <t>2-6</t>
  </si>
  <si>
    <t>Assess match potential across active Residential active/  prospect/archived files</t>
  </si>
  <si>
    <t>7-12</t>
  </si>
  <si>
    <t>4-9</t>
  </si>
  <si>
    <t>10-18</t>
  </si>
  <si>
    <t>13-15</t>
  </si>
  <si>
    <t>10-15</t>
  </si>
  <si>
    <t>Trusted Data</t>
  </si>
  <si>
    <t>13-18</t>
  </si>
  <si>
    <t>16-21</t>
  </si>
  <si>
    <t>Digital Insights</t>
  </si>
  <si>
    <t>Data Architect/modeler</t>
  </si>
  <si>
    <t>19-24</t>
  </si>
  <si>
    <t>22-24</t>
  </si>
  <si>
    <t>Capability ID</t>
  </si>
  <si>
    <t>Total Cost</t>
  </si>
  <si>
    <t>Breakdown</t>
  </si>
  <si>
    <t>Breakdown by NG/SI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</si>
</sst>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3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patternFill patternType="solid">
        <fgColor rgb="FFCC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44" fontId="7" fillId="0" borderId="0" applyFont="0" applyFill="0" applyBorder="0" applyAlignment="0" applyProtection="0"/>
  </cellStyleXfs>
  <cellXfs count="367">
    <xf numFmtId="0" fontId="0" fillId="0" borderId="0" xfId="0"/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8" borderId="1" xfId="1" applyNumberFormat="1" applyFont="1" applyFill="1" applyBorder="1" applyAlignment="1">
      <alignment horizontal="right"/>
    </xf>
    <xf numFmtId="164" fontId="0" fillId="10" borderId="1" xfId="1" applyNumberFormat="1" applyFont="1" applyFill="1" applyBorder="1"/>
    <xf numFmtId="164" fontId="0" fillId="9" borderId="1" xfId="1" applyNumberFormat="1" applyFont="1" applyFill="1" applyBorder="1"/>
    <xf numFmtId="164" fontId="0" fillId="7" borderId="1" xfId="1" applyNumberFormat="1" applyFont="1" applyFill="1" applyBorder="1"/>
    <xf numFmtId="164" fontId="0" fillId="6" borderId="1" xfId="1" applyNumberFormat="1" applyFont="1" applyFill="1" applyBorder="1"/>
    <xf numFmtId="164" fontId="0" fillId="9" borderId="11" xfId="1" applyNumberFormat="1" applyFont="1" applyFill="1" applyBorder="1"/>
    <xf numFmtId="164" fontId="0" fillId="0" borderId="0" xfId="1" applyNumberFormat="1" applyFont="1" applyBorder="1"/>
    <xf numFmtId="164" fontId="0" fillId="10" borderId="11" xfId="1" applyNumberFormat="1" applyFont="1" applyFill="1" applyBorder="1"/>
    <xf numFmtId="164" fontId="0" fillId="15" borderId="17" xfId="1" applyNumberFormat="1" applyFont="1" applyFill="1" applyBorder="1"/>
    <xf numFmtId="164" fontId="0" fillId="7" borderId="9" xfId="1" applyNumberFormat="1" applyFont="1" applyFill="1" applyBorder="1"/>
    <xf numFmtId="164" fontId="0" fillId="0" borderId="0" xfId="1" applyNumberFormat="1" applyFont="1"/>
    <xf numFmtId="164" fontId="0" fillId="0" borderId="10" xfId="1" applyNumberFormat="1" applyFont="1" applyBorder="1"/>
    <xf numFmtId="164" fontId="0" fillId="0" borderId="6" xfId="1" applyNumberFormat="1" applyFont="1" applyBorder="1"/>
    <xf numFmtId="164" fontId="0" fillId="15" borderId="16" xfId="1" applyNumberFormat="1" applyFont="1" applyFill="1" applyBorder="1"/>
    <xf numFmtId="164" fontId="1" fillId="0" borderId="0" xfId="1" applyNumberFormat="1" applyFont="1" applyAlignment="1"/>
    <xf numFmtId="164" fontId="0" fillId="0" borderId="15" xfId="1" applyNumberFormat="1" applyFont="1" applyBorder="1"/>
    <xf numFmtId="164" fontId="1" fillId="0" borderId="0" xfId="1" applyNumberFormat="1" applyFont="1"/>
    <xf numFmtId="164" fontId="1" fillId="0" borderId="15" xfId="1" applyNumberFormat="1" applyFont="1" applyBorder="1"/>
    <xf numFmtId="164" fontId="1" fillId="0" borderId="0" xfId="1" applyNumberFormat="1" applyFont="1" applyBorder="1"/>
    <xf numFmtId="164" fontId="0" fillId="12" borderId="8" xfId="1" applyNumberFormat="1" applyFont="1" applyFill="1" applyBorder="1"/>
    <xf numFmtId="164" fontId="0" fillId="12" borderId="0" xfId="1" applyNumberFormat="1" applyFont="1" applyFill="1" applyBorder="1"/>
    <xf numFmtId="164" fontId="0" fillId="7" borderId="0" xfId="1" applyNumberFormat="1" applyFont="1" applyFill="1" applyBorder="1"/>
    <xf numFmtId="164" fontId="1" fillId="9" borderId="0" xfId="1" applyNumberFormat="1" applyFont="1" applyFill="1" applyAlignment="1">
      <alignment horizontal="center"/>
    </xf>
    <xf numFmtId="164" fontId="0" fillId="9" borderId="0" xfId="1" applyNumberFormat="1" applyFont="1" applyFill="1"/>
    <xf numFmtId="164" fontId="0" fillId="9" borderId="9" xfId="1" applyNumberFormat="1" applyFont="1" applyFill="1" applyBorder="1"/>
    <xf numFmtId="164" fontId="0" fillId="0" borderId="1" xfId="1" applyNumberFormat="1" applyFont="1" applyBorder="1"/>
    <xf numFmtId="164" fontId="1" fillId="10" borderId="0" xfId="1" applyNumberFormat="1" applyFont="1" applyFill="1" applyAlignment="1">
      <alignment horizontal="center"/>
    </xf>
    <xf numFmtId="164" fontId="0" fillId="10" borderId="0" xfId="1" applyNumberFormat="1" applyFont="1" applyFill="1"/>
    <xf numFmtId="164" fontId="0" fillId="10" borderId="9" xfId="1" applyNumberFormat="1" applyFont="1" applyFill="1" applyBorder="1"/>
    <xf numFmtId="164" fontId="1" fillId="11" borderId="0" xfId="1" applyNumberFormat="1" applyFont="1" applyFill="1" applyAlignment="1">
      <alignment horizontal="center"/>
    </xf>
    <xf numFmtId="164" fontId="0" fillId="11" borderId="0" xfId="1" applyNumberFormat="1" applyFont="1" applyFill="1"/>
    <xf numFmtId="164" fontId="0" fillId="11" borderId="11" xfId="1" applyNumberFormat="1" applyFont="1" applyFill="1" applyBorder="1" applyAlignment="1">
      <alignment horizontal="right"/>
    </xf>
    <xf numFmtId="164" fontId="0" fillId="11" borderId="1" xfId="1" applyNumberFormat="1" applyFont="1" applyFill="1" applyBorder="1" applyAlignment="1">
      <alignment horizontal="right"/>
    </xf>
    <xf numFmtId="164" fontId="0" fillId="11" borderId="1" xfId="1" applyNumberFormat="1" applyFont="1" applyFill="1" applyBorder="1"/>
    <xf numFmtId="164" fontId="0" fillId="11" borderId="9" xfId="1" applyNumberFormat="1" applyFont="1" applyFill="1" applyBorder="1" applyAlignment="1">
      <alignment horizontal="right"/>
    </xf>
    <xf numFmtId="164" fontId="0" fillId="11" borderId="9" xfId="1" applyNumberFormat="1" applyFont="1" applyFill="1" applyBorder="1"/>
    <xf numFmtId="164" fontId="0" fillId="8" borderId="0" xfId="1" applyNumberFormat="1" applyFont="1" applyFill="1"/>
    <xf numFmtId="164" fontId="0" fillId="8" borderId="1" xfId="1" applyNumberFormat="1" applyFont="1" applyFill="1" applyBorder="1"/>
    <xf numFmtId="164" fontId="0" fillId="8" borderId="9" xfId="1" applyNumberFormat="1" applyFont="1" applyFill="1" applyBorder="1" applyAlignment="1">
      <alignment horizontal="right"/>
    </xf>
    <xf numFmtId="164" fontId="0" fillId="8" borderId="11" xfId="1" applyNumberFormat="1" applyFont="1" applyFill="1" applyBorder="1"/>
    <xf numFmtId="164" fontId="8" fillId="0" borderId="0" xfId="1" applyNumberFormat="1" applyFont="1"/>
    <xf numFmtId="164" fontId="0" fillId="0" borderId="0" xfId="1" applyNumberFormat="1" applyFont="1" applyFill="1"/>
    <xf numFmtId="164" fontId="0" fillId="0" borderId="0" xfId="1" applyNumberFormat="1" applyFont="1" applyFill="1" applyBorder="1"/>
    <xf numFmtId="164" fontId="0" fillId="6" borderId="9" xfId="1" applyNumberFormat="1" applyFont="1" applyFill="1" applyBorder="1"/>
    <xf numFmtId="164" fontId="0" fillId="6" borderId="0" xfId="1" applyNumberFormat="1" applyFont="1" applyFill="1" applyBorder="1"/>
    <xf numFmtId="164" fontId="1" fillId="13" borderId="0" xfId="1" applyNumberFormat="1" applyFont="1" applyFill="1" applyBorder="1"/>
    <xf numFmtId="164" fontId="0" fillId="13" borderId="1" xfId="1" applyNumberFormat="1" applyFont="1" applyFill="1" applyBorder="1"/>
    <xf numFmtId="164" fontId="0" fillId="13" borderId="9" xfId="1" applyNumberFormat="1" applyFont="1" applyFill="1" applyBorder="1"/>
    <xf numFmtId="164" fontId="0" fillId="13" borderId="0" xfId="1" applyNumberFormat="1" applyFont="1" applyFill="1" applyBorder="1"/>
    <xf numFmtId="164" fontId="1" fillId="7" borderId="0" xfId="1" applyNumberFormat="1" applyFont="1" applyFill="1" applyBorder="1" applyAlignment="1">
      <alignment horizontal="center"/>
    </xf>
    <xf numFmtId="164" fontId="1" fillId="6" borderId="0" xfId="1" applyNumberFormat="1" applyFont="1" applyFill="1" applyBorder="1" applyAlignment="1">
      <alignment horizontal="center"/>
    </xf>
    <xf numFmtId="164" fontId="1" fillId="14" borderId="0" xfId="1" applyNumberFormat="1" applyFont="1" applyFill="1" applyBorder="1" applyAlignment="1">
      <alignment horizontal="center"/>
    </xf>
    <xf numFmtId="164" fontId="0" fillId="14" borderId="1" xfId="1" applyNumberFormat="1" applyFont="1" applyFill="1" applyBorder="1"/>
    <xf numFmtId="164" fontId="0" fillId="14" borderId="9" xfId="1" applyNumberFormat="1" applyFont="1" applyFill="1" applyBorder="1"/>
    <xf numFmtId="164" fontId="0" fillId="14" borderId="0" xfId="1" applyNumberFormat="1" applyFont="1" applyFill="1" applyBorder="1"/>
    <xf numFmtId="164" fontId="0" fillId="0" borderId="8" xfId="1" applyNumberFormat="1" applyFont="1" applyBorder="1"/>
    <xf numFmtId="164" fontId="0" fillId="16" borderId="8" xfId="1" applyNumberFormat="1" applyFont="1" applyFill="1" applyBorder="1"/>
    <xf numFmtId="0" fontId="9" fillId="0" borderId="0" xfId="0" applyFont="1"/>
    <xf numFmtId="164" fontId="0" fillId="0" borderId="16" xfId="1" applyNumberFormat="1" applyFont="1" applyFill="1" applyBorder="1"/>
    <xf numFmtId="164" fontId="0" fillId="0" borderId="17" xfId="1" applyNumberFormat="1" applyFont="1" applyFill="1" applyBorder="1"/>
    <xf numFmtId="164" fontId="0" fillId="0" borderId="15" xfId="1" applyNumberFormat="1" applyFont="1" applyFill="1" applyBorder="1"/>
    <xf numFmtId="164" fontId="0" fillId="0" borderId="8" xfId="1" applyNumberFormat="1" applyFont="1" applyFill="1" applyBorder="1"/>
    <xf numFmtId="164" fontId="0" fillId="0" borderId="9" xfId="1" applyNumberFormat="1" applyFont="1" applyFill="1" applyBorder="1"/>
    <xf numFmtId="164" fontId="0" fillId="0" borderId="1" xfId="1" applyNumberFormat="1" applyFont="1" applyFill="1" applyBorder="1"/>
    <xf numFmtId="164" fontId="0" fillId="0" borderId="11" xfId="1" applyNumberFormat="1" applyFont="1" applyFill="1" applyBorder="1"/>
    <xf numFmtId="164" fontId="1" fillId="17" borderId="0" xfId="1" applyNumberFormat="1" applyFont="1" applyFill="1" applyAlignment="1">
      <alignment horizontal="center"/>
    </xf>
    <xf numFmtId="164" fontId="0" fillId="17" borderId="0" xfId="1" applyNumberFormat="1" applyFont="1" applyFill="1"/>
    <xf numFmtId="164" fontId="0" fillId="17" borderId="9" xfId="1" applyNumberFormat="1" applyFont="1" applyFill="1" applyBorder="1"/>
    <xf numFmtId="164" fontId="0" fillId="17" borderId="1" xfId="1" applyNumberFormat="1" applyFont="1" applyFill="1" applyBorder="1"/>
    <xf numFmtId="164" fontId="1" fillId="18" borderId="0" xfId="1" applyNumberFormat="1" applyFont="1" applyFill="1" applyAlignment="1">
      <alignment horizontal="center"/>
    </xf>
    <xf numFmtId="164" fontId="0" fillId="18" borderId="0" xfId="1" applyNumberFormat="1" applyFont="1" applyFill="1"/>
    <xf numFmtId="164" fontId="0" fillId="18" borderId="1" xfId="1" applyNumberFormat="1" applyFont="1" applyFill="1" applyBorder="1" applyAlignment="1">
      <alignment horizontal="right"/>
    </xf>
    <xf numFmtId="164" fontId="1" fillId="19" borderId="0" xfId="1" applyNumberFormat="1" applyFont="1" applyFill="1" applyAlignment="1">
      <alignment horizontal="center"/>
    </xf>
    <xf numFmtId="164" fontId="0" fillId="19" borderId="0" xfId="1" applyNumberFormat="1" applyFont="1" applyFill="1"/>
    <xf numFmtId="164" fontId="0" fillId="19" borderId="1" xfId="1" applyNumberFormat="1" applyFont="1" applyFill="1" applyBorder="1" applyAlignment="1">
      <alignment horizontal="right"/>
    </xf>
    <xf numFmtId="164" fontId="1" fillId="5" borderId="0" xfId="1" applyNumberFormat="1" applyFont="1" applyFill="1" applyAlignment="1">
      <alignment horizontal="center"/>
    </xf>
    <xf numFmtId="164" fontId="0" fillId="5" borderId="0" xfId="1" applyNumberFormat="1" applyFont="1" applyFill="1"/>
    <xf numFmtId="164" fontId="0" fillId="5" borderId="1" xfId="1" applyNumberFormat="1" applyFont="1" applyFill="1" applyBorder="1" applyAlignment="1">
      <alignment horizontal="right"/>
    </xf>
    <xf numFmtId="164" fontId="1" fillId="20" borderId="0" xfId="1" applyNumberFormat="1" applyFont="1" applyFill="1" applyAlignment="1">
      <alignment horizontal="center"/>
    </xf>
    <xf numFmtId="164" fontId="0" fillId="20" borderId="0" xfId="1" applyNumberFormat="1" applyFont="1" applyFill="1"/>
    <xf numFmtId="164" fontId="0" fillId="20" borderId="1" xfId="1" applyNumberFormat="1" applyFont="1" applyFill="1" applyBorder="1" applyAlignment="1">
      <alignment horizontal="right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" fontId="11" fillId="21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90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64" fontId="0" fillId="16" borderId="8" xfId="1" applyNumberFormat="1" applyFont="1" applyFill="1" applyBorder="1" applyAlignment="1">
      <alignment wrapText="1"/>
    </xf>
    <xf numFmtId="0" fontId="0" fillId="0" borderId="4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64" fontId="0" fillId="12" borderId="30" xfId="1" applyNumberFormat="1" applyFont="1" applyFill="1" applyBorder="1" applyAlignment="1">
      <alignment wrapText="1"/>
    </xf>
    <xf numFmtId="164" fontId="0" fillId="16" borderId="30" xfId="1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12" borderId="1" xfId="1" applyNumberFormat="1" applyFont="1" applyFill="1" applyBorder="1" applyAlignment="1">
      <alignment wrapText="1"/>
    </xf>
    <xf numFmtId="164" fontId="2" fillId="23" borderId="27" xfId="3" applyNumberFormat="1" applyBorder="1" applyAlignment="1">
      <alignment horizontal="center"/>
    </xf>
    <xf numFmtId="164" fontId="2" fillId="23" borderId="28" xfId="3" applyNumberFormat="1" applyBorder="1" applyAlignment="1">
      <alignment horizontal="center"/>
    </xf>
    <xf numFmtId="0" fontId="0" fillId="26" borderId="26" xfId="0" applyFont="1" applyFill="1" applyBorder="1" applyAlignment="1">
      <alignment horizontal="center"/>
    </xf>
    <xf numFmtId="0" fontId="0" fillId="27" borderId="26" xfId="0" applyFont="1" applyFill="1" applyBorder="1" applyAlignment="1">
      <alignment horizontal="center"/>
    </xf>
    <xf numFmtId="0" fontId="0" fillId="28" borderId="26" xfId="0" applyFont="1" applyFill="1" applyBorder="1" applyAlignment="1">
      <alignment horizontal="center"/>
    </xf>
    <xf numFmtId="0" fontId="0" fillId="27" borderId="26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textRotation="90" wrapText="1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16" fontId="11" fillId="27" borderId="1" xfId="0" quotePrefix="1" applyNumberFormat="1" applyFont="1" applyFill="1" applyBorder="1" applyAlignment="1">
      <alignment horizontal="center" vertical="center"/>
    </xf>
    <xf numFmtId="16" fontId="11" fillId="21" borderId="1" xfId="0" quotePrefix="1" applyNumberFormat="1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wrapText="1"/>
    </xf>
    <xf numFmtId="164" fontId="0" fillId="12" borderId="5" xfId="1" applyNumberFormat="1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1" fillId="27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 wrapText="1"/>
    </xf>
    <xf numFmtId="164" fontId="2" fillId="23" borderId="27" xfId="3" applyNumberFormat="1" applyBorder="1" applyAlignment="1"/>
    <xf numFmtId="164" fontId="2" fillId="23" borderId="28" xfId="3" applyNumberFormat="1" applyBorder="1" applyAlignment="1"/>
    <xf numFmtId="164" fontId="2" fillId="22" borderId="27" xfId="2" applyNumberFormat="1" applyBorder="1" applyAlignment="1"/>
    <xf numFmtId="164" fontId="2" fillId="22" borderId="32" xfId="2" applyNumberFormat="1" applyBorder="1" applyAlignment="1"/>
    <xf numFmtId="164" fontId="0" fillId="16" borderId="1" xfId="1" applyNumberFormat="1" applyFont="1" applyFill="1" applyBorder="1" applyAlignment="1">
      <alignment wrapText="1"/>
    </xf>
    <xf numFmtId="164" fontId="0" fillId="0" borderId="17" xfId="1" applyNumberFormat="1" applyFont="1" applyBorder="1"/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/>
    <xf numFmtId="164" fontId="2" fillId="23" borderId="27" xfId="3" applyNumberFormat="1" applyBorder="1"/>
    <xf numFmtId="0" fontId="0" fillId="0" borderId="0" xfId="0" quotePrefix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164" fontId="1" fillId="6" borderId="0" xfId="1" applyNumberFormat="1" applyFont="1" applyFill="1" applyAlignment="1">
      <alignment horizontal="center"/>
    </xf>
    <xf numFmtId="164" fontId="1" fillId="8" borderId="0" xfId="1" applyNumberFormat="1" applyFont="1" applyFill="1"/>
    <xf numFmtId="0" fontId="10" fillId="0" borderId="14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0" fillId="0" borderId="24" xfId="0" applyFont="1" applyFill="1" applyBorder="1" applyAlignment="1">
      <alignment horizontal="left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textRotation="90" wrapText="1"/>
    </xf>
    <xf numFmtId="0" fontId="10" fillId="0" borderId="15" xfId="0" applyFont="1" applyFill="1" applyBorder="1" applyAlignment="1">
      <alignment horizontal="left" vertical="center" wrapText="1"/>
    </xf>
    <xf numFmtId="43" fontId="0" fillId="17" borderId="9" xfId="1" applyNumberFormat="1" applyFont="1" applyFill="1" applyBorder="1"/>
    <xf numFmtId="43" fontId="0" fillId="17" borderId="1" xfId="1" applyNumberFormat="1" applyFont="1" applyFill="1" applyBorder="1"/>
    <xf numFmtId="43" fontId="0" fillId="0" borderId="1" xfId="1" applyNumberFormat="1" applyFont="1" applyBorder="1"/>
    <xf numFmtId="164" fontId="12" fillId="0" borderId="0" xfId="1" applyNumberFormat="1" applyFont="1" applyBorder="1"/>
    <xf numFmtId="164" fontId="8" fillId="7" borderId="10" xfId="1" applyNumberFormat="1" applyFont="1" applyFill="1" applyBorder="1"/>
    <xf numFmtId="164" fontId="0" fillId="7" borderId="6" xfId="1" applyNumberFormat="1" applyFont="1" applyFill="1" applyBorder="1"/>
    <xf numFmtId="164" fontId="0" fillId="7" borderId="16" xfId="1" applyNumberFormat="1" applyFont="1" applyFill="1" applyBorder="1"/>
    <xf numFmtId="164" fontId="0" fillId="7" borderId="10" xfId="1" applyNumberFormat="1" applyFont="1" applyFill="1" applyBorder="1"/>
    <xf numFmtId="164" fontId="0" fillId="7" borderId="15" xfId="1" applyNumberFormat="1" applyFont="1" applyFill="1" applyBorder="1"/>
    <xf numFmtId="164" fontId="13" fillId="7" borderId="0" xfId="1" applyNumberFormat="1" applyFont="1" applyFill="1" applyBorder="1" applyAlignment="1">
      <alignment horizontal="center" wrapText="1"/>
    </xf>
    <xf numFmtId="164" fontId="0" fillId="7" borderId="17" xfId="1" applyNumberFormat="1" applyFont="1" applyFill="1" applyBorder="1"/>
    <xf numFmtId="164" fontId="13" fillId="7" borderId="0" xfId="1" applyNumberFormat="1" applyFont="1" applyFill="1" applyAlignment="1">
      <alignment horizontal="center" wrapText="1"/>
    </xf>
    <xf numFmtId="166" fontId="0" fillId="0" borderId="0" xfId="4" applyNumberFormat="1" applyFont="1"/>
    <xf numFmtId="166" fontId="0" fillId="7" borderId="11" xfId="4" applyNumberFormat="1" applyFont="1" applyFill="1" applyBorder="1"/>
    <xf numFmtId="166" fontId="0" fillId="7" borderId="9" xfId="4" applyNumberFormat="1" applyFont="1" applyFill="1" applyBorder="1"/>
    <xf numFmtId="166" fontId="0" fillId="7" borderId="1" xfId="4" applyNumberFormat="1" applyFont="1" applyFill="1" applyBorder="1" applyAlignment="1">
      <alignment horizontal="right"/>
    </xf>
    <xf numFmtId="166" fontId="0" fillId="7" borderId="17" xfId="4" applyNumberFormat="1" applyFont="1" applyFill="1" applyBorder="1"/>
    <xf numFmtId="166" fontId="0" fillId="7" borderId="0" xfId="4" applyNumberFormat="1" applyFont="1" applyFill="1" applyBorder="1"/>
    <xf numFmtId="166" fontId="0" fillId="7" borderId="1" xfId="4" applyNumberFormat="1" applyFont="1" applyFill="1" applyBorder="1"/>
    <xf numFmtId="166" fontId="0" fillId="7" borderId="0" xfId="4" applyNumberFormat="1" applyFont="1" applyFill="1" applyBorder="1" applyAlignment="1">
      <alignment horizontal="right"/>
    </xf>
    <xf numFmtId="166" fontId="1" fillId="0" borderId="0" xfId="4" applyNumberFormat="1" applyFont="1"/>
    <xf numFmtId="166" fontId="1" fillId="7" borderId="12" xfId="4" applyNumberFormat="1" applyFont="1" applyFill="1" applyBorder="1" applyAlignment="1">
      <alignment horizontal="center"/>
    </xf>
    <xf numFmtId="166" fontId="1" fillId="7" borderId="41" xfId="4" applyNumberFormat="1" applyFont="1" applyFill="1" applyBorder="1"/>
    <xf numFmtId="166" fontId="1" fillId="7" borderId="39" xfId="4" applyNumberFormat="1" applyFont="1" applyFill="1" applyBorder="1"/>
    <xf numFmtId="166" fontId="1" fillId="7" borderId="3" xfId="4" applyNumberFormat="1" applyFont="1" applyFill="1" applyBorder="1"/>
    <xf numFmtId="164" fontId="8" fillId="7" borderId="15" xfId="1" applyNumberFormat="1" applyFont="1" applyFill="1" applyBorder="1"/>
    <xf numFmtId="164" fontId="0" fillId="7" borderId="0" xfId="1" applyNumberFormat="1" applyFont="1" applyFill="1"/>
    <xf numFmtId="164" fontId="13" fillId="7" borderId="15" xfId="1" applyNumberFormat="1" applyFont="1" applyFill="1" applyBorder="1"/>
    <xf numFmtId="166" fontId="1" fillId="7" borderId="18" xfId="4" applyNumberFormat="1" applyFont="1" applyFill="1" applyBorder="1" applyAlignment="1">
      <alignment horizontal="center"/>
    </xf>
    <xf numFmtId="166" fontId="1" fillId="7" borderId="0" xfId="4" applyNumberFormat="1" applyFont="1" applyFill="1" applyBorder="1"/>
    <xf numFmtId="166" fontId="1" fillId="7" borderId="17" xfId="4" applyNumberFormat="1" applyFont="1" applyFill="1" applyBorder="1"/>
    <xf numFmtId="166" fontId="1" fillId="7" borderId="5" xfId="4" applyNumberFormat="1" applyFont="1" applyFill="1" applyBorder="1"/>
    <xf numFmtId="164" fontId="0" fillId="7" borderId="40" xfId="1" applyNumberFormat="1" applyFont="1" applyFill="1" applyBorder="1"/>
    <xf numFmtId="164" fontId="0" fillId="29" borderId="6" xfId="1" applyNumberFormat="1" applyFont="1" applyFill="1" applyBorder="1"/>
    <xf numFmtId="164" fontId="13" fillId="29" borderId="33" xfId="1" applyNumberFormat="1" applyFont="1" applyFill="1" applyBorder="1" applyAlignment="1">
      <alignment horizontal="center" wrapText="1"/>
    </xf>
    <xf numFmtId="164" fontId="0" fillId="29" borderId="10" xfId="1" applyNumberFormat="1" applyFont="1" applyFill="1" applyBorder="1"/>
    <xf numFmtId="164" fontId="0" fillId="7" borderId="38" xfId="1" applyNumberFormat="1" applyFont="1" applyFill="1" applyBorder="1"/>
    <xf numFmtId="164" fontId="1" fillId="29" borderId="14" xfId="1" applyNumberFormat="1" applyFont="1" applyFill="1" applyBorder="1"/>
    <xf numFmtId="164" fontId="1" fillId="29" borderId="4" xfId="1" applyNumberFormat="1" applyFont="1" applyFill="1" applyBorder="1"/>
    <xf numFmtId="166" fontId="1" fillId="29" borderId="34" xfId="4" applyNumberFormat="1" applyFont="1" applyFill="1" applyBorder="1"/>
    <xf numFmtId="164" fontId="1" fillId="29" borderId="13" xfId="1" applyNumberFormat="1" applyFont="1" applyFill="1" applyBorder="1"/>
    <xf numFmtId="164" fontId="1" fillId="29" borderId="2" xfId="1" applyNumberFormat="1" applyFont="1" applyFill="1" applyBorder="1"/>
    <xf numFmtId="166" fontId="1" fillId="29" borderId="42" xfId="4" applyNumberFormat="1" applyFont="1" applyFill="1" applyBorder="1"/>
    <xf numFmtId="164" fontId="1" fillId="29" borderId="11" xfId="1" applyNumberFormat="1" applyFont="1" applyFill="1" applyBorder="1"/>
    <xf numFmtId="164" fontId="1" fillId="29" borderId="1" xfId="1" applyNumberFormat="1" applyFont="1" applyFill="1" applyBorder="1"/>
    <xf numFmtId="166" fontId="1" fillId="29" borderId="35" xfId="4" applyNumberFormat="1" applyFont="1" applyFill="1" applyBorder="1"/>
    <xf numFmtId="164" fontId="0" fillId="7" borderId="37" xfId="1" applyNumberFormat="1" applyFont="1" applyFill="1" applyBorder="1"/>
    <xf numFmtId="164" fontId="0" fillId="7" borderId="41" xfId="1" applyNumberFormat="1" applyFont="1" applyFill="1" applyBorder="1"/>
    <xf numFmtId="164" fontId="0" fillId="7" borderId="43" xfId="1" applyNumberFormat="1" applyFont="1" applyFill="1" applyBorder="1"/>
    <xf numFmtId="164" fontId="1" fillId="29" borderId="12" xfId="1" applyNumberFormat="1" applyFont="1" applyFill="1" applyBorder="1"/>
    <xf numFmtId="164" fontId="1" fillId="29" borderId="3" xfId="1" applyNumberFormat="1" applyFont="1" applyFill="1" applyBorder="1"/>
    <xf numFmtId="166" fontId="1" fillId="29" borderId="36" xfId="4" applyNumberFormat="1" applyFont="1" applyFill="1" applyBorder="1"/>
    <xf numFmtId="165" fontId="0" fillId="0" borderId="0" xfId="1" applyNumberFormat="1" applyFont="1" applyBorder="1"/>
    <xf numFmtId="165" fontId="0" fillId="0" borderId="0" xfId="1" applyNumberFormat="1" applyFont="1"/>
    <xf numFmtId="165" fontId="1" fillId="0" borderId="0" xfId="1" applyNumberFormat="1" applyFont="1" applyBorder="1"/>
    <xf numFmtId="165" fontId="1" fillId="0" borderId="0" xfId="1" applyNumberFormat="1" applyFont="1"/>
    <xf numFmtId="164" fontId="0" fillId="0" borderId="0" xfId="1" applyNumberFormat="1" applyFont="1" applyBorder="1" applyAlignment="1"/>
    <xf numFmtId="165" fontId="1" fillId="0" borderId="0" xfId="1" applyNumberFormat="1" applyFont="1" applyBorder="1" applyAlignment="1">
      <alignment horizontal="center"/>
    </xf>
    <xf numFmtId="166" fontId="0" fillId="0" borderId="0" xfId="4" applyNumberFormat="1" applyFont="1" applyFill="1" applyBorder="1"/>
    <xf numFmtId="43" fontId="0" fillId="0" borderId="17" xfId="1" applyNumberFormat="1" applyFont="1" applyBorder="1"/>
    <xf numFmtId="43" fontId="0" fillId="0" borderId="0" xfId="1" applyNumberFormat="1" applyFont="1"/>
    <xf numFmtId="164" fontId="1" fillId="7" borderId="0" xfId="1" applyNumberFormat="1" applyFont="1" applyFill="1" applyBorder="1" applyAlignment="1">
      <alignment horizontal="center" vertical="center" wrapText="1"/>
    </xf>
    <xf numFmtId="164" fontId="1" fillId="0" borderId="0" xfId="1" applyNumberFormat="1" applyFont="1" applyBorder="1" applyAlignment="1">
      <alignment horizontal="center"/>
    </xf>
    <xf numFmtId="0" fontId="0" fillId="0" borderId="17" xfId="0" applyFill="1" applyBorder="1" applyAlignment="1">
      <alignment horizontal="center" vertical="center" textRotation="90" wrapText="1"/>
    </xf>
    <xf numFmtId="0" fontId="2" fillId="3" borderId="26" xfId="0" applyFont="1" applyFill="1" applyBorder="1" applyAlignment="1">
      <alignment horizontal="center"/>
    </xf>
    <xf numFmtId="0" fontId="0" fillId="0" borderId="14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164" fontId="2" fillId="22" borderId="27" xfId="2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164" fontId="1" fillId="0" borderId="0" xfId="1" applyNumberFormat="1" applyFont="1" applyBorder="1" applyAlignment="1">
      <alignment horizontal="center"/>
    </xf>
    <xf numFmtId="164" fontId="1" fillId="0" borderId="15" xfId="1" applyNumberFormat="1" applyFont="1" applyBorder="1" applyAlignment="1">
      <alignment horizontal="center"/>
    </xf>
    <xf numFmtId="164" fontId="1" fillId="7" borderId="0" xfId="1" applyNumberFormat="1" applyFont="1" applyFill="1" applyBorder="1" applyAlignment="1">
      <alignment horizontal="center" vertical="center" wrapText="1"/>
    </xf>
    <xf numFmtId="164" fontId="1" fillId="7" borderId="7" xfId="1" applyNumberFormat="1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0" fillId="0" borderId="21" xfId="0" applyFill="1" applyBorder="1" applyAlignment="1">
      <alignment horizontal="center" vertical="center" textRotation="90" wrapText="1"/>
    </xf>
    <xf numFmtId="0" fontId="0" fillId="0" borderId="19" xfId="0" applyFill="1" applyBorder="1" applyAlignment="1">
      <alignment horizontal="center" vertical="center" textRotation="90" wrapText="1"/>
    </xf>
    <xf numFmtId="0" fontId="0" fillId="0" borderId="23" xfId="0" applyFill="1" applyBorder="1" applyAlignment="1">
      <alignment horizontal="center" vertical="center" textRotation="90" wrapText="1"/>
    </xf>
    <xf numFmtId="0" fontId="0" fillId="0" borderId="14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2" fillId="24" borderId="26" xfId="0" applyFont="1" applyFill="1" applyBorder="1" applyAlignment="1">
      <alignment horizontal="center"/>
    </xf>
    <xf numFmtId="0" fontId="0" fillId="25" borderId="26" xfId="0" applyFont="1" applyFill="1" applyBorder="1" applyAlignment="1">
      <alignment horizontal="center"/>
    </xf>
    <xf numFmtId="0" fontId="0" fillId="0" borderId="12" xfId="0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3" xfId="0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left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center" vertical="center" textRotation="90" wrapText="1"/>
    </xf>
    <xf numFmtId="0" fontId="0" fillId="0" borderId="17" xfId="0" applyFill="1" applyBorder="1" applyAlignment="1">
      <alignment horizontal="center" vertical="center" textRotation="90" wrapText="1"/>
    </xf>
    <xf numFmtId="0" fontId="0" fillId="0" borderId="10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textRotation="90" wrapText="1"/>
    </xf>
    <xf numFmtId="164" fontId="2" fillId="22" borderId="27" xfId="2" applyNumberFormat="1" applyBorder="1" applyAlignment="1">
      <alignment horizontal="center"/>
    </xf>
    <xf numFmtId="164" fontId="2" fillId="22" borderId="28" xfId="2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2" fillId="22" borderId="32" xfId="2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164" fontId="2" fillId="23" borderId="27" xfId="3" applyNumberFormat="1" applyBorder="1" applyAlignment="1">
      <alignment horizontal="left"/>
    </xf>
    <xf numFmtId="164" fontId="2" fillId="23" borderId="28" xfId="3" applyNumberFormat="1" applyBorder="1" applyAlignment="1">
      <alignment horizontal="left"/>
    </xf>
    <xf numFmtId="0" fontId="10" fillId="0" borderId="21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0" fillId="0" borderId="16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21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textRotation="90" wrapText="1"/>
    </xf>
    <xf numFmtId="0" fontId="0" fillId="0" borderId="23" xfId="0" applyBorder="1" applyAlignment="1">
      <alignment horizontal="center" vertical="center" textRotation="90" wrapText="1"/>
    </xf>
    <xf numFmtId="0" fontId="0" fillId="0" borderId="2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22" xfId="0" applyBorder="1" applyAlignment="1">
      <alignment horizontal="center" vertical="center" textRotation="90" wrapText="1"/>
    </xf>
    <xf numFmtId="0" fontId="10" fillId="0" borderId="22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39" xfId="0" applyFill="1" applyBorder="1" applyAlignment="1">
      <alignment horizontal="center" vertical="center" textRotation="90" wrapText="1"/>
    </xf>
    <xf numFmtId="0" fontId="0" fillId="0" borderId="16" xfId="0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textRotation="90" wrapText="1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23" xfId="0" applyFill="1" applyBorder="1" applyAlignment="1">
      <alignment horizontal="left" vertical="center" wrapText="1"/>
    </xf>
    <xf numFmtId="164" fontId="1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/>
    <xf numFmtId="164" fontId="0" fillId="0" borderId="0" xfId="1" applyNumberFormat="1" applyFont="1" applyFill="1" applyBorder="1" applyAlignment="1">
      <alignment horizontal="right"/>
    </xf>
    <xf numFmtId="164" fontId="13" fillId="0" borderId="0" xfId="1" applyNumberFormat="1" applyFont="1" applyFill="1" applyAlignment="1">
      <alignment horizontal="center" wrapText="1"/>
    </xf>
    <xf numFmtId="166" fontId="1" fillId="0" borderId="0" xfId="4" applyNumberFormat="1" applyFont="1" applyFill="1" applyBorder="1"/>
    <xf numFmtId="164" fontId="13" fillId="0" borderId="0" xfId="1" applyNumberFormat="1" applyFont="1" applyFill="1" applyBorder="1" applyAlignment="1">
      <alignment horizontal="center" wrapText="1"/>
    </xf>
    <xf numFmtId="166" fontId="0" fillId="12" borderId="1" xfId="4" applyNumberFormat="1" applyFont="1" applyFill="1" applyBorder="1"/>
    <xf numFmtId="166" fontId="1" fillId="12" borderId="1" xfId="4" applyNumberFormat="1" applyFont="1" applyFill="1" applyBorder="1"/>
    <xf numFmtId="166" fontId="1" fillId="12" borderId="44" xfId="4" applyNumberFormat="1" applyFont="1" applyFill="1" applyBorder="1"/>
    <xf numFmtId="164" fontId="1" fillId="12" borderId="44" xfId="1" applyNumberFormat="1" applyFont="1" applyFill="1" applyBorder="1"/>
    <xf numFmtId="165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0" fillId="0" borderId="46" xfId="1" applyNumberFormat="1" applyFont="1" applyBorder="1"/>
    <xf numFmtId="164" fontId="0" fillId="0" borderId="45" xfId="1" applyNumberFormat="1" applyFont="1" applyBorder="1"/>
    <xf numFmtId="164" fontId="1" fillId="0" borderId="0" xfId="1" applyNumberFormat="1" applyFont="1" applyAlignment="1">
      <alignment horizontal="center" wrapText="1"/>
    </xf>
  </cellXfs>
  <cellStyles count="5">
    <cellStyle name="Accent2" xfId="2" builtinId="33"/>
    <cellStyle name="Accent5" xfId="3" builtinId="45"/>
    <cellStyle name="Comma" xfId="1" builtinId="3"/>
    <cellStyle name="Currency" xfId="4" builtinId="4"/>
    <cellStyle name="Normal" xfId="0" builtinId="0"/>
  </cellStyles>
  <dxfs count="0"/>
  <tableStyles count="0" defaultTableStyle="TableStyleMedium2" defaultPivotStyle="PivotStyleLight16"/>
  <colors>
    <mruColors>
      <color rgb="FF008080"/>
      <color rgb="FFFFFF00"/>
      <color rgb="FF9900FF"/>
      <color rgb="FFFF9999"/>
      <color rgb="FFCCCCFF"/>
      <color rgb="FF00FFFF"/>
      <color rgb="FF0066FF"/>
      <color rgb="FFFF3399"/>
      <color rgb="FFF6DCDE"/>
      <color rgb="FFB7A7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Namara, Erin C" id="{4C27B9AF-83EE-44F1-91AC-FDB6D455ADF2}" userId="S::erin.mcnamara@capgemini.com::77614e28-72e2-40ce-95b2-4c610618dc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4" dT="2019-09-17T14:38:43.20" personId="{4C27B9AF-83EE-44F1-91AC-FDB6D455ADF2}" id="{7AE7D1AB-BB9D-44F7-BFDE-6EB5A4AA2109}">
    <text>this is for internal crews only; manage 3rd paries in phase 2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B963-7EFD-444D-8CB0-58084D6C2A76}">
  <dimension ref="A1:A2"/>
  <sheetViews>
    <sheetView workbookViewId="0">
      <selection activeCell="B6" sqref="B6"/>
    </sheetView>
  </sheetViews>
  <sheetFormatPr defaultRowHeight="15" x14ac:dyDescent="0.25"/>
  <cols>
    <col min="1" max="1" width="19.85546875" bestFit="1" customWidth="1"/>
  </cols>
  <sheetData>
    <row r="1" spans="1:1" x14ac:dyDescent="0.25">
      <c r="A1" s="68" t="s">
        <v>0</v>
      </c>
    </row>
    <row r="2" spans="1:1" x14ac:dyDescent="0.25">
      <c r="A2" s="11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389D-1C85-4392-B4EE-355FD15E3864}">
  <dimension ref="A1:J11"/>
  <sheetViews>
    <sheetView showGridLines="0" topLeftCell="A3" zoomScale="70" zoomScaleNormal="70" workbookViewId="0">
      <selection activeCell="B3" sqref="B1:B1048576"/>
    </sheetView>
  </sheetViews>
  <sheetFormatPr defaultColWidth="8.28515625" defaultRowHeight="15" x14ac:dyDescent="0.25"/>
  <cols>
    <col min="1" max="1" width="23.140625" style="111" bestFit="1" customWidth="1"/>
    <col min="2" max="2" width="18.7109375" style="111" customWidth="1"/>
    <col min="3" max="3" width="31.42578125" style="111" customWidth="1"/>
    <col min="4" max="4" width="7.42578125" style="111" bestFit="1" customWidth="1"/>
    <col min="5" max="10" width="10.5703125" style="111" customWidth="1"/>
    <col min="11" max="16384" width="8.28515625" style="111"/>
  </cols>
  <sheetData>
    <row r="1" spans="1:10" x14ac:dyDescent="0.25">
      <c r="C1" s="159" t="s">
        <v>299</v>
      </c>
      <c r="D1" s="154" t="s">
        <v>310</v>
      </c>
    </row>
    <row r="2" spans="1:10" ht="105" x14ac:dyDescent="0.25">
      <c r="A2" s="108"/>
      <c r="C2" s="5"/>
      <c r="D2" s="117" t="s">
        <v>125</v>
      </c>
      <c r="E2" s="266" t="s">
        <v>21</v>
      </c>
      <c r="F2" s="165" t="s">
        <v>301</v>
      </c>
      <c r="G2" s="165"/>
      <c r="H2" s="165"/>
      <c r="I2" s="165"/>
      <c r="J2" s="165"/>
    </row>
    <row r="3" spans="1:10" ht="45" x14ac:dyDescent="0.25">
      <c r="A3" s="150" t="s">
        <v>138</v>
      </c>
      <c r="B3" s="151" t="s">
        <v>139</v>
      </c>
      <c r="C3" s="152" t="s">
        <v>140</v>
      </c>
      <c r="D3" s="171">
        <f>COUNTA(D5:D5)</f>
        <v>0</v>
      </c>
      <c r="E3" s="137" t="s">
        <v>302</v>
      </c>
      <c r="F3" s="137" t="s">
        <v>26</v>
      </c>
      <c r="G3" s="137" t="s">
        <v>27</v>
      </c>
      <c r="H3" s="168" t="s">
        <v>28</v>
      </c>
      <c r="I3" s="168" t="s">
        <v>34</v>
      </c>
      <c r="J3" s="168" t="s">
        <v>33</v>
      </c>
    </row>
    <row r="4" spans="1:10" x14ac:dyDescent="0.25">
      <c r="A4" s="150"/>
      <c r="B4" s="151"/>
      <c r="C4" s="152" t="s">
        <v>84</v>
      </c>
      <c r="D4" s="170"/>
      <c r="E4" s="137">
        <v>1</v>
      </c>
      <c r="F4" s="137">
        <f t="shared" ref="F4:J4" si="0">COUNT(F5:F7)</f>
        <v>1</v>
      </c>
      <c r="G4" s="137">
        <f t="shared" si="0"/>
        <v>1</v>
      </c>
      <c r="H4" s="137">
        <f t="shared" si="0"/>
        <v>1</v>
      </c>
      <c r="I4" s="137">
        <f t="shared" si="0"/>
        <v>1</v>
      </c>
      <c r="J4" s="137">
        <f t="shared" si="0"/>
        <v>1</v>
      </c>
    </row>
    <row r="5" spans="1:10" x14ac:dyDescent="0.25">
      <c r="A5" s="309" t="s">
        <v>35</v>
      </c>
      <c r="B5" s="309" t="s">
        <v>213</v>
      </c>
      <c r="C5" s="271" t="s">
        <v>214</v>
      </c>
      <c r="D5" s="172"/>
      <c r="E5" s="118"/>
      <c r="F5" s="118">
        <v>1</v>
      </c>
      <c r="G5" s="118">
        <v>1</v>
      </c>
      <c r="H5" s="118">
        <v>1</v>
      </c>
      <c r="I5" s="118">
        <v>2</v>
      </c>
      <c r="J5" s="118">
        <v>1</v>
      </c>
    </row>
    <row r="6" spans="1:10" ht="30" x14ac:dyDescent="0.25">
      <c r="A6" s="309"/>
      <c r="B6" s="309"/>
      <c r="C6" s="271" t="s">
        <v>215</v>
      </c>
      <c r="D6" s="172"/>
      <c r="E6" s="118"/>
      <c r="F6" s="118"/>
      <c r="G6" s="118"/>
      <c r="H6" s="118"/>
      <c r="I6" s="118"/>
      <c r="J6" s="118"/>
    </row>
    <row r="7" spans="1:10" ht="45" x14ac:dyDescent="0.25">
      <c r="A7" s="309"/>
      <c r="B7" s="309"/>
      <c r="C7" s="271" t="s">
        <v>216</v>
      </c>
      <c r="D7" s="118"/>
      <c r="E7" s="118"/>
      <c r="F7" s="118"/>
      <c r="G7" s="118"/>
      <c r="H7" s="118"/>
      <c r="I7" s="118"/>
      <c r="J7" s="118"/>
    </row>
    <row r="8" spans="1:10" x14ac:dyDescent="0.25">
      <c r="A8" s="309"/>
      <c r="B8" s="309"/>
      <c r="C8" s="271" t="s">
        <v>217</v>
      </c>
      <c r="D8" s="118"/>
      <c r="E8" s="118"/>
      <c r="F8" s="118"/>
      <c r="G8" s="118"/>
      <c r="H8" s="118"/>
      <c r="I8" s="118"/>
      <c r="J8" s="118"/>
    </row>
    <row r="9" spans="1:10" ht="45" x14ac:dyDescent="0.25">
      <c r="A9" s="309"/>
      <c r="B9" s="309"/>
      <c r="C9" s="271" t="s">
        <v>218</v>
      </c>
      <c r="D9" s="118"/>
      <c r="E9" s="118"/>
      <c r="F9" s="118"/>
      <c r="G9" s="118"/>
      <c r="H9" s="118"/>
      <c r="I9" s="118"/>
      <c r="J9" s="118"/>
    </row>
    <row r="10" spans="1:10" ht="30" x14ac:dyDescent="0.25">
      <c r="A10" s="309"/>
      <c r="B10" s="309"/>
      <c r="C10" s="271" t="s">
        <v>219</v>
      </c>
      <c r="D10" s="118"/>
      <c r="E10" s="118"/>
      <c r="F10" s="118"/>
      <c r="G10" s="118"/>
      <c r="H10" s="118"/>
      <c r="I10" s="118"/>
      <c r="J10" s="118"/>
    </row>
    <row r="11" spans="1:10" ht="30" x14ac:dyDescent="0.25">
      <c r="A11" s="175" t="s">
        <v>220</v>
      </c>
      <c r="B11" s="175" t="s">
        <v>221</v>
      </c>
      <c r="C11" s="271" t="s">
        <v>224</v>
      </c>
      <c r="D11" s="118"/>
      <c r="E11" s="118"/>
      <c r="F11" s="118"/>
      <c r="G11" s="118"/>
      <c r="H11" s="118"/>
      <c r="I11" s="118"/>
      <c r="J11" s="118"/>
    </row>
  </sheetData>
  <mergeCells count="2">
    <mergeCell ref="B5:B10"/>
    <mergeCell ref="A5:A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2F4F-1671-4896-BFF7-32C83591F418}">
  <dimension ref="A1:M10"/>
  <sheetViews>
    <sheetView showGridLines="0" zoomScale="70" zoomScaleNormal="70" workbookViewId="0">
      <selection activeCell="A9" sqref="A9:XFD10"/>
    </sheetView>
  </sheetViews>
  <sheetFormatPr defaultColWidth="7.42578125" defaultRowHeight="21.95" customHeight="1" x14ac:dyDescent="0.25"/>
  <cols>
    <col min="1" max="1" width="42.5703125" style="111" bestFit="1" customWidth="1"/>
    <col min="2" max="2" width="19" style="111" customWidth="1"/>
    <col min="3" max="3" width="31.42578125" style="111" customWidth="1"/>
    <col min="4" max="4" width="7.42578125" style="111"/>
    <col min="5" max="8" width="10.5703125" style="111" customWidth="1"/>
    <col min="9" max="9" width="12.42578125" style="111" customWidth="1"/>
    <col min="10" max="13" width="10.5703125" style="111" customWidth="1"/>
    <col min="14" max="16384" width="7.42578125" style="111"/>
  </cols>
  <sheetData>
    <row r="1" spans="1:13" ht="21.95" customHeight="1" x14ac:dyDescent="0.25">
      <c r="C1" s="159" t="s">
        <v>299</v>
      </c>
      <c r="D1" s="154" t="s">
        <v>310</v>
      </c>
    </row>
    <row r="2" spans="1:13" ht="105" x14ac:dyDescent="0.25">
      <c r="A2" s="108"/>
      <c r="C2" s="5"/>
      <c r="D2" s="117" t="s">
        <v>125</v>
      </c>
      <c r="E2" s="266" t="s">
        <v>21</v>
      </c>
      <c r="F2" s="165" t="s">
        <v>301</v>
      </c>
      <c r="G2" s="165"/>
      <c r="H2" s="165"/>
      <c r="I2" s="165"/>
      <c r="J2" s="165"/>
      <c r="K2" s="165"/>
      <c r="L2" s="165"/>
      <c r="M2" s="165"/>
    </row>
    <row r="3" spans="1:13" ht="30" x14ac:dyDescent="0.25">
      <c r="A3" s="150" t="s">
        <v>138</v>
      </c>
      <c r="B3" s="151" t="s">
        <v>139</v>
      </c>
      <c r="C3" s="152" t="s">
        <v>140</v>
      </c>
      <c r="D3" s="171">
        <f>COUNTA(D5:D5)</f>
        <v>0</v>
      </c>
      <c r="E3" s="137" t="s">
        <v>302</v>
      </c>
      <c r="F3" s="137" t="s">
        <v>26</v>
      </c>
      <c r="G3" s="137" t="s">
        <v>27</v>
      </c>
      <c r="H3" s="168" t="s">
        <v>28</v>
      </c>
      <c r="I3" s="168" t="s">
        <v>306</v>
      </c>
      <c r="J3" s="168" t="s">
        <v>31</v>
      </c>
      <c r="K3" s="168" t="s">
        <v>32</v>
      </c>
      <c r="L3" s="168" t="s">
        <v>34</v>
      </c>
      <c r="M3" s="168" t="s">
        <v>29</v>
      </c>
    </row>
    <row r="4" spans="1:13" ht="23.1" customHeight="1" x14ac:dyDescent="0.25">
      <c r="A4" s="150"/>
      <c r="B4" s="151"/>
      <c r="C4" s="152" t="s">
        <v>84</v>
      </c>
      <c r="D4" s="170"/>
      <c r="E4" s="137">
        <v>1</v>
      </c>
      <c r="F4" s="137">
        <f t="shared" ref="F4:M4" si="0">COUNT(F5:F7)</f>
        <v>1</v>
      </c>
      <c r="G4" s="137">
        <f t="shared" si="0"/>
        <v>1</v>
      </c>
      <c r="H4" s="137">
        <f t="shared" si="0"/>
        <v>1</v>
      </c>
      <c r="I4" s="137">
        <f t="shared" si="0"/>
        <v>1</v>
      </c>
      <c r="J4" s="137">
        <f t="shared" si="0"/>
        <v>1</v>
      </c>
      <c r="K4" s="137">
        <f t="shared" si="0"/>
        <v>1</v>
      </c>
      <c r="L4" s="137">
        <f t="shared" si="0"/>
        <v>1</v>
      </c>
      <c r="M4" s="137">
        <f t="shared" si="0"/>
        <v>1</v>
      </c>
    </row>
    <row r="5" spans="1:13" ht="144.94999999999999" customHeight="1" x14ac:dyDescent="0.25">
      <c r="A5" s="309" t="s">
        <v>168</v>
      </c>
      <c r="B5" s="309" t="s">
        <v>180</v>
      </c>
      <c r="C5" s="267" t="s">
        <v>181</v>
      </c>
      <c r="D5" s="172"/>
      <c r="E5" s="118"/>
      <c r="F5" s="118">
        <v>1</v>
      </c>
      <c r="G5" s="118">
        <v>1</v>
      </c>
      <c r="H5" s="118">
        <v>1</v>
      </c>
      <c r="I5" s="118">
        <v>2</v>
      </c>
      <c r="J5" s="118">
        <v>1</v>
      </c>
      <c r="K5" s="118">
        <v>2</v>
      </c>
      <c r="L5" s="118">
        <v>1</v>
      </c>
      <c r="M5" s="118">
        <v>1</v>
      </c>
    </row>
    <row r="6" spans="1:13" ht="30" x14ac:dyDescent="0.25">
      <c r="A6" s="309"/>
      <c r="B6" s="309"/>
      <c r="C6" s="267" t="s">
        <v>182</v>
      </c>
      <c r="D6" s="172"/>
      <c r="E6" s="118"/>
      <c r="F6" s="118"/>
      <c r="G6" s="118"/>
      <c r="H6" s="118"/>
      <c r="I6" s="118"/>
      <c r="J6" s="118"/>
      <c r="K6" s="118"/>
      <c r="L6" s="118"/>
      <c r="M6" s="118"/>
    </row>
    <row r="7" spans="1:13" ht="57.6" customHeight="1" x14ac:dyDescent="0.25">
      <c r="A7" s="309"/>
      <c r="B7" s="309"/>
      <c r="C7" s="267" t="s">
        <v>183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</row>
    <row r="8" spans="1:13" ht="30" x14ac:dyDescent="0.25">
      <c r="A8" s="309"/>
      <c r="B8" s="309"/>
      <c r="C8" s="267" t="s">
        <v>184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</row>
    <row r="9" spans="1:13" ht="75" x14ac:dyDescent="0.25">
      <c r="A9" s="267" t="s">
        <v>243</v>
      </c>
      <c r="B9" s="267" t="s">
        <v>244</v>
      </c>
      <c r="C9" s="267" t="s">
        <v>249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</row>
    <row r="10" spans="1:13" ht="60" x14ac:dyDescent="0.25">
      <c r="A10" s="267" t="s">
        <v>287</v>
      </c>
      <c r="B10" s="267" t="s">
        <v>288</v>
      </c>
      <c r="C10" s="267" t="s">
        <v>292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</row>
  </sheetData>
  <mergeCells count="2">
    <mergeCell ref="B5:B8"/>
    <mergeCell ref="A5:A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65BF-28AE-457E-90ED-CDF9935EC0B3}">
  <dimension ref="A1:K7"/>
  <sheetViews>
    <sheetView showGridLines="0" zoomScale="70" zoomScaleNormal="70" workbookViewId="0">
      <selection activeCell="E5" sqref="E5"/>
    </sheetView>
  </sheetViews>
  <sheetFormatPr defaultColWidth="10.5703125" defaultRowHeight="24.95" customHeight="1" x14ac:dyDescent="0.25"/>
  <cols>
    <col min="1" max="1" width="13.85546875" style="111" customWidth="1"/>
    <col min="2" max="2" width="22.140625" style="111" customWidth="1"/>
    <col min="3" max="3" width="28.140625" style="111" customWidth="1"/>
    <col min="4" max="4" width="13.85546875" style="111" customWidth="1"/>
    <col min="5" max="5" width="10.5703125" style="111"/>
    <col min="6" max="6" width="13.85546875" style="111" customWidth="1"/>
    <col min="7" max="9" width="10.5703125" style="111" bestFit="1"/>
    <col min="10" max="10" width="14.28515625" style="111" customWidth="1"/>
    <col min="11" max="16375" width="10.5703125" style="111"/>
    <col min="16376" max="16379" width="10.5703125" style="111" bestFit="1"/>
    <col min="16380" max="16384" width="10.5703125" style="111"/>
  </cols>
  <sheetData>
    <row r="1" spans="1:11" ht="24.95" customHeight="1" x14ac:dyDescent="0.25">
      <c r="C1" s="159" t="s">
        <v>299</v>
      </c>
      <c r="D1" s="154" t="s">
        <v>311</v>
      </c>
    </row>
    <row r="2" spans="1:11" ht="68.45" customHeight="1" x14ac:dyDescent="0.25">
      <c r="A2" s="108"/>
      <c r="C2" s="5"/>
      <c r="D2" s="117" t="s">
        <v>126</v>
      </c>
      <c r="E2" s="266" t="s">
        <v>21</v>
      </c>
      <c r="F2" s="165" t="s">
        <v>301</v>
      </c>
      <c r="G2" s="165"/>
      <c r="H2" s="165"/>
      <c r="I2" s="165"/>
      <c r="J2" s="165"/>
      <c r="K2" s="165"/>
    </row>
    <row r="3" spans="1:11" ht="24.95" customHeight="1" x14ac:dyDescent="0.25">
      <c r="A3" s="150" t="s">
        <v>138</v>
      </c>
      <c r="B3" s="151" t="s">
        <v>139</v>
      </c>
      <c r="C3" s="152" t="s">
        <v>140</v>
      </c>
      <c r="D3" s="171">
        <f>COUNTA(D5:D5)</f>
        <v>0</v>
      </c>
      <c r="E3" s="137" t="s">
        <v>302</v>
      </c>
      <c r="F3" s="137" t="s">
        <v>26</v>
      </c>
      <c r="G3" s="137" t="s">
        <v>27</v>
      </c>
      <c r="H3" s="168" t="s">
        <v>28</v>
      </c>
      <c r="I3" s="168" t="s">
        <v>30</v>
      </c>
      <c r="J3" s="168" t="s">
        <v>31</v>
      </c>
      <c r="K3" s="168" t="s">
        <v>34</v>
      </c>
    </row>
    <row r="4" spans="1:11" ht="24.95" customHeight="1" x14ac:dyDescent="0.25">
      <c r="A4" s="150"/>
      <c r="B4" s="151"/>
      <c r="C4" s="152" t="s">
        <v>84</v>
      </c>
      <c r="D4" s="170"/>
      <c r="E4" s="137">
        <v>1</v>
      </c>
      <c r="F4" s="137">
        <f t="shared" ref="F4:K4" si="0">COUNT(F5:F7)</f>
        <v>1</v>
      </c>
      <c r="G4" s="137">
        <f t="shared" si="0"/>
        <v>1</v>
      </c>
      <c r="H4" s="137">
        <f t="shared" si="0"/>
        <v>1</v>
      </c>
      <c r="I4" s="137">
        <f t="shared" si="0"/>
        <v>1</v>
      </c>
      <c r="J4" s="137">
        <f t="shared" si="0"/>
        <v>1</v>
      </c>
      <c r="K4" s="137">
        <f t="shared" si="0"/>
        <v>1</v>
      </c>
    </row>
    <row r="5" spans="1:11" ht="60" x14ac:dyDescent="0.25">
      <c r="A5" s="309" t="s">
        <v>220</v>
      </c>
      <c r="B5" s="309" t="s">
        <v>229</v>
      </c>
      <c r="C5" s="271" t="s">
        <v>232</v>
      </c>
      <c r="D5" s="172"/>
      <c r="E5" s="118"/>
      <c r="F5" s="118">
        <v>1</v>
      </c>
      <c r="G5" s="118">
        <v>1</v>
      </c>
      <c r="H5" s="118">
        <v>1</v>
      </c>
      <c r="I5" s="118">
        <v>1</v>
      </c>
      <c r="J5" s="118">
        <v>1</v>
      </c>
      <c r="K5" s="118">
        <v>1</v>
      </c>
    </row>
    <row r="6" spans="1:11" ht="30" x14ac:dyDescent="0.25">
      <c r="A6" s="309"/>
      <c r="B6" s="309"/>
      <c r="C6" s="271" t="s">
        <v>233</v>
      </c>
      <c r="D6" s="172"/>
      <c r="E6" s="118"/>
      <c r="F6" s="118"/>
      <c r="G6" s="118"/>
      <c r="H6" s="118"/>
      <c r="I6" s="118"/>
      <c r="J6" s="118"/>
      <c r="K6" s="118"/>
    </row>
    <row r="7" spans="1:11" ht="60" x14ac:dyDescent="0.25">
      <c r="A7" s="267" t="s">
        <v>42</v>
      </c>
      <c r="B7" s="267" t="s">
        <v>254</v>
      </c>
      <c r="C7" s="271" t="s">
        <v>261</v>
      </c>
      <c r="D7" s="118"/>
      <c r="E7" s="118"/>
      <c r="F7" s="118"/>
      <c r="G7" s="118"/>
      <c r="H7" s="118"/>
      <c r="I7" s="118"/>
      <c r="J7" s="118"/>
      <c r="K7" s="118"/>
    </row>
  </sheetData>
  <mergeCells count="2">
    <mergeCell ref="B5:B6"/>
    <mergeCell ref="A5:A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CAB8-9549-4269-8542-BA7346CEFE6F}">
  <dimension ref="B1:M9"/>
  <sheetViews>
    <sheetView showGridLines="0" zoomScale="70" zoomScaleNormal="70" workbookViewId="0">
      <selection activeCell="H3" sqref="H3"/>
    </sheetView>
  </sheetViews>
  <sheetFormatPr defaultColWidth="8.5703125" defaultRowHeight="29.45" customHeight="1" x14ac:dyDescent="0.25"/>
  <cols>
    <col min="1" max="1" width="8.5703125" style="111"/>
    <col min="2" max="2" width="39" style="111" customWidth="1"/>
    <col min="3" max="3" width="18.5703125" style="111" customWidth="1"/>
    <col min="4" max="4" width="39.28515625" style="111" customWidth="1"/>
    <col min="5" max="16384" width="8.5703125" style="111"/>
  </cols>
  <sheetData>
    <row r="1" spans="2:13" ht="29.45" customHeight="1" x14ac:dyDescent="0.25">
      <c r="C1" s="159" t="s">
        <v>299</v>
      </c>
      <c r="D1" s="154" t="s">
        <v>310</v>
      </c>
    </row>
    <row r="2" spans="2:13" ht="66.95" customHeight="1" x14ac:dyDescent="0.25">
      <c r="B2" s="108"/>
      <c r="D2" s="5"/>
      <c r="E2" s="144" t="s">
        <v>127</v>
      </c>
      <c r="F2" s="307" t="s">
        <v>21</v>
      </c>
      <c r="G2" s="313"/>
      <c r="H2" s="164" t="s">
        <v>301</v>
      </c>
      <c r="I2" s="165"/>
      <c r="J2" s="165"/>
      <c r="K2" s="165"/>
      <c r="L2" s="165"/>
      <c r="M2" s="165"/>
    </row>
    <row r="3" spans="2:13" ht="29.45" customHeight="1" x14ac:dyDescent="0.25">
      <c r="B3" s="150" t="s">
        <v>138</v>
      </c>
      <c r="C3" s="151" t="s">
        <v>139</v>
      </c>
      <c r="D3" s="152" t="s">
        <v>140</v>
      </c>
      <c r="E3" s="267">
        <f>COUNTA(E6:E995)</f>
        <v>0</v>
      </c>
      <c r="F3" s="137" t="s">
        <v>302</v>
      </c>
      <c r="G3" s="137" t="s">
        <v>25</v>
      </c>
      <c r="H3" s="137" t="s">
        <v>26</v>
      </c>
      <c r="I3" s="168" t="s">
        <v>28</v>
      </c>
      <c r="J3" s="168" t="s">
        <v>29</v>
      </c>
      <c r="K3" s="168" t="s">
        <v>30</v>
      </c>
      <c r="L3" s="168" t="s">
        <v>32</v>
      </c>
      <c r="M3" s="168" t="s">
        <v>34</v>
      </c>
    </row>
    <row r="4" spans="2:13" ht="29.45" customHeight="1" x14ac:dyDescent="0.25">
      <c r="B4" s="150"/>
      <c r="C4" s="151"/>
      <c r="D4" s="152"/>
      <c r="E4" s="267"/>
      <c r="F4" s="137">
        <v>1</v>
      </c>
      <c r="G4" s="137">
        <f t="shared" ref="G4:M4" si="0">SUM(G5:G5)</f>
        <v>1</v>
      </c>
      <c r="H4" s="137">
        <f t="shared" si="0"/>
        <v>1</v>
      </c>
      <c r="I4" s="137">
        <f t="shared" si="0"/>
        <v>1</v>
      </c>
      <c r="J4" s="137">
        <f t="shared" si="0"/>
        <v>1</v>
      </c>
      <c r="K4" s="137">
        <f t="shared" si="0"/>
        <v>1</v>
      </c>
      <c r="L4" s="137">
        <f t="shared" si="0"/>
        <v>1</v>
      </c>
      <c r="M4" s="137">
        <f t="shared" si="0"/>
        <v>1</v>
      </c>
    </row>
    <row r="5" spans="2:13" ht="45" x14ac:dyDescent="0.25">
      <c r="B5" s="309" t="s">
        <v>220</v>
      </c>
      <c r="C5" s="309" t="s">
        <v>229</v>
      </c>
      <c r="D5" s="271" t="s">
        <v>230</v>
      </c>
      <c r="E5" s="118"/>
      <c r="F5" s="118">
        <v>0.5</v>
      </c>
      <c r="G5" s="118">
        <v>1</v>
      </c>
      <c r="H5" s="118">
        <v>1</v>
      </c>
      <c r="I5" s="118">
        <v>1</v>
      </c>
      <c r="J5" s="118">
        <v>1</v>
      </c>
      <c r="K5" s="118">
        <v>1</v>
      </c>
      <c r="L5" s="118">
        <v>1</v>
      </c>
      <c r="M5" s="118">
        <v>1</v>
      </c>
    </row>
    <row r="6" spans="2:13" ht="45" x14ac:dyDescent="0.25">
      <c r="B6" s="309"/>
      <c r="C6" s="309"/>
      <c r="D6" s="271" t="s">
        <v>231</v>
      </c>
      <c r="E6" s="118"/>
      <c r="F6" s="118"/>
      <c r="G6" s="118"/>
      <c r="H6" s="118"/>
      <c r="I6" s="118"/>
      <c r="J6" s="118"/>
      <c r="K6" s="118"/>
      <c r="L6" s="118"/>
      <c r="M6" s="118"/>
    </row>
    <row r="7" spans="2:13" ht="60" x14ac:dyDescent="0.25">
      <c r="B7" s="118" t="s">
        <v>267</v>
      </c>
      <c r="C7" s="272" t="s">
        <v>268</v>
      </c>
      <c r="D7" s="271" t="s">
        <v>270</v>
      </c>
      <c r="E7" s="118"/>
      <c r="F7" s="118"/>
      <c r="G7" s="118"/>
      <c r="H7" s="118"/>
      <c r="I7" s="118"/>
      <c r="J7" s="118"/>
      <c r="K7" s="118"/>
      <c r="L7" s="118"/>
      <c r="M7" s="118"/>
    </row>
    <row r="8" spans="2:13" ht="75" x14ac:dyDescent="0.25">
      <c r="B8" s="162" t="s">
        <v>276</v>
      </c>
      <c r="C8" s="272" t="s">
        <v>277</v>
      </c>
      <c r="D8" s="271" t="s">
        <v>278</v>
      </c>
      <c r="E8" s="118"/>
      <c r="F8" s="118"/>
      <c r="G8" s="118"/>
      <c r="H8" s="118"/>
      <c r="I8" s="118"/>
      <c r="J8" s="118"/>
      <c r="K8" s="118"/>
      <c r="L8" s="118"/>
      <c r="M8" s="118"/>
    </row>
    <row r="9" spans="2:13" ht="45" x14ac:dyDescent="0.25">
      <c r="B9" s="162" t="s">
        <v>287</v>
      </c>
      <c r="C9" s="272" t="s">
        <v>288</v>
      </c>
      <c r="D9" s="271" t="s">
        <v>289</v>
      </c>
      <c r="E9" s="118"/>
      <c r="F9" s="118"/>
      <c r="G9" s="118"/>
      <c r="H9" s="118"/>
      <c r="I9" s="118"/>
      <c r="J9" s="118"/>
      <c r="K9" s="118"/>
      <c r="L9" s="118"/>
      <c r="M9" s="118"/>
    </row>
  </sheetData>
  <mergeCells count="3">
    <mergeCell ref="F2:G2"/>
    <mergeCell ref="B5:B6"/>
    <mergeCell ref="C5:C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2693-285D-4675-BAE1-FF73A0EE9108}">
  <dimension ref="B1:O11"/>
  <sheetViews>
    <sheetView showGridLines="0" zoomScale="70" zoomScaleNormal="70" workbookViewId="0">
      <selection activeCell="G4" sqref="G4"/>
    </sheetView>
  </sheetViews>
  <sheetFormatPr defaultColWidth="9.85546875" defaultRowHeight="15" x14ac:dyDescent="0.25"/>
  <cols>
    <col min="1" max="1" width="9.85546875" style="111"/>
    <col min="2" max="2" width="13.140625" style="111" customWidth="1"/>
    <col min="3" max="3" width="18.7109375" style="111" customWidth="1"/>
    <col min="4" max="4" width="32.85546875" style="111" customWidth="1"/>
    <col min="5" max="5" width="12.85546875" style="111" bestFit="1" customWidth="1"/>
    <col min="6" max="9" width="9.85546875" style="111"/>
    <col min="10" max="11" width="11.28515625" style="111" customWidth="1"/>
    <col min="12" max="16384" width="9.85546875" style="111"/>
  </cols>
  <sheetData>
    <row r="1" spans="2:15" x14ac:dyDescent="0.25">
      <c r="C1" s="159" t="s">
        <v>299</v>
      </c>
      <c r="D1" s="154" t="s">
        <v>312</v>
      </c>
    </row>
    <row r="3" spans="2:15" ht="105.75" x14ac:dyDescent="0.25">
      <c r="B3" s="108"/>
      <c r="D3" s="5"/>
      <c r="E3" s="144" t="s">
        <v>128</v>
      </c>
      <c r="F3" s="266" t="s">
        <v>21</v>
      </c>
      <c r="G3" s="138" t="s">
        <v>301</v>
      </c>
      <c r="H3" s="139"/>
      <c r="I3" s="139"/>
      <c r="J3" s="139"/>
      <c r="K3" s="139"/>
      <c r="L3" s="139"/>
      <c r="M3" s="139"/>
      <c r="N3" s="139"/>
      <c r="O3" s="139"/>
    </row>
    <row r="4" spans="2:15" ht="45" x14ac:dyDescent="0.25">
      <c r="B4" s="150" t="s">
        <v>138</v>
      </c>
      <c r="C4" s="151" t="s">
        <v>139</v>
      </c>
      <c r="D4" s="152" t="s">
        <v>140</v>
      </c>
      <c r="E4" s="267">
        <f>COUNTA(E7:E997)</f>
        <v>0</v>
      </c>
      <c r="F4" s="137" t="s">
        <v>302</v>
      </c>
      <c r="G4" s="137" t="s">
        <v>26</v>
      </c>
      <c r="H4" s="168" t="s">
        <v>28</v>
      </c>
      <c r="I4" s="168" t="s">
        <v>29</v>
      </c>
      <c r="J4" s="137" t="s">
        <v>306</v>
      </c>
      <c r="K4" s="168" t="s">
        <v>306</v>
      </c>
      <c r="L4" s="168" t="s">
        <v>31</v>
      </c>
      <c r="M4" s="168" t="s">
        <v>32</v>
      </c>
      <c r="N4" s="168" t="s">
        <v>33</v>
      </c>
      <c r="O4" s="168" t="s">
        <v>34</v>
      </c>
    </row>
    <row r="5" spans="2:15" x14ac:dyDescent="0.25">
      <c r="B5" s="150"/>
      <c r="C5" s="151"/>
      <c r="D5" s="152"/>
      <c r="E5" s="267"/>
      <c r="F5" s="137">
        <v>1</v>
      </c>
      <c r="G5" s="137">
        <f t="shared" ref="G5:O5" si="0">SUM(G6:G6)</f>
        <v>1</v>
      </c>
      <c r="H5" s="137">
        <f t="shared" si="0"/>
        <v>1</v>
      </c>
      <c r="I5" s="137">
        <f t="shared" si="0"/>
        <v>1</v>
      </c>
      <c r="J5" s="137">
        <f t="shared" si="0"/>
        <v>1</v>
      </c>
      <c r="K5" s="137">
        <f t="shared" si="0"/>
        <v>1</v>
      </c>
      <c r="L5" s="137">
        <f t="shared" si="0"/>
        <v>1</v>
      </c>
      <c r="M5" s="137">
        <f t="shared" si="0"/>
        <v>2</v>
      </c>
      <c r="N5" s="137">
        <f t="shared" si="0"/>
        <v>1</v>
      </c>
      <c r="O5" s="137">
        <f t="shared" si="0"/>
        <v>2</v>
      </c>
    </row>
    <row r="6" spans="2:15" ht="90" x14ac:dyDescent="0.25">
      <c r="B6" s="267" t="s">
        <v>243</v>
      </c>
      <c r="C6" s="267" t="s">
        <v>244</v>
      </c>
      <c r="D6" s="271" t="s">
        <v>245</v>
      </c>
      <c r="E6" s="118"/>
      <c r="F6" s="118"/>
      <c r="G6" s="118">
        <v>1</v>
      </c>
      <c r="H6" s="118">
        <v>1</v>
      </c>
      <c r="I6" s="118">
        <v>1</v>
      </c>
      <c r="J6" s="118">
        <v>1</v>
      </c>
      <c r="K6" s="118">
        <v>1</v>
      </c>
      <c r="L6" s="118">
        <v>1</v>
      </c>
      <c r="M6" s="118">
        <v>2</v>
      </c>
      <c r="N6" s="118">
        <v>1</v>
      </c>
      <c r="O6" s="118">
        <v>2</v>
      </c>
    </row>
    <row r="7" spans="2:15" ht="30" x14ac:dyDescent="0.25">
      <c r="B7" s="314" t="s">
        <v>42</v>
      </c>
      <c r="C7" s="310" t="s">
        <v>254</v>
      </c>
      <c r="D7" s="271" t="s">
        <v>255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</row>
    <row r="8" spans="2:15" ht="45" x14ac:dyDescent="0.25">
      <c r="B8" s="315"/>
      <c r="C8" s="311"/>
      <c r="D8" s="271" t="s">
        <v>256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</row>
    <row r="9" spans="2:15" ht="60" x14ac:dyDescent="0.25">
      <c r="B9" s="315"/>
      <c r="C9" s="311"/>
      <c r="D9" s="271" t="s">
        <v>257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</row>
    <row r="10" spans="2:15" ht="45" x14ac:dyDescent="0.25">
      <c r="B10" s="315"/>
      <c r="C10" s="311"/>
      <c r="D10" s="271" t="s">
        <v>259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</row>
    <row r="11" spans="2:15" ht="30" x14ac:dyDescent="0.25">
      <c r="B11" s="316"/>
      <c r="C11" s="312"/>
      <c r="D11" s="271" t="s">
        <v>260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</row>
  </sheetData>
  <mergeCells count="2">
    <mergeCell ref="C7:C11"/>
    <mergeCell ref="B7:B1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65FE0-DF3B-4B62-B667-BE41F7F285CD}">
  <dimension ref="A1:N80"/>
  <sheetViews>
    <sheetView showGridLines="0" zoomScale="70" zoomScaleNormal="70" workbookViewId="0">
      <selection activeCell="G1" sqref="G1:G1048576"/>
    </sheetView>
  </sheetViews>
  <sheetFormatPr defaultColWidth="8.5703125" defaultRowHeight="15" x14ac:dyDescent="0.25"/>
  <cols>
    <col min="1" max="1" width="12" customWidth="1"/>
    <col min="2" max="2" width="23.42578125" style="3" customWidth="1"/>
    <col min="3" max="3" width="47.140625" customWidth="1"/>
    <col min="4" max="4" width="8.5703125" style="5"/>
    <col min="5" max="5" width="8.5703125" style="99"/>
    <col min="6" max="6" width="10.7109375" style="2" customWidth="1"/>
    <col min="8" max="8" width="11.85546875" customWidth="1"/>
    <col min="9" max="9" width="9.85546875" customWidth="1"/>
    <col min="10" max="10" width="13.28515625" customWidth="1"/>
    <col min="11" max="11" width="13.7109375" customWidth="1"/>
  </cols>
  <sheetData>
    <row r="1" spans="1:14" ht="15.75" thickBo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x14ac:dyDescent="0.25">
      <c r="A2" s="93"/>
      <c r="B2" s="92"/>
      <c r="C2" s="159" t="s">
        <v>299</v>
      </c>
      <c r="D2" s="154" t="s">
        <v>313</v>
      </c>
      <c r="E2" s="98"/>
      <c r="F2" s="111"/>
      <c r="G2" s="111"/>
      <c r="H2" s="111"/>
      <c r="I2" s="111"/>
      <c r="J2" s="111"/>
      <c r="K2" s="111"/>
      <c r="L2" s="111"/>
      <c r="M2" s="111"/>
      <c r="N2" s="111"/>
    </row>
    <row r="3" spans="1:14" ht="185.25" customHeight="1" x14ac:dyDescent="0.25">
      <c r="A3" s="108"/>
      <c r="B3" s="111"/>
      <c r="C3" s="5"/>
      <c r="D3" s="10"/>
      <c r="E3" s="144" t="s">
        <v>129</v>
      </c>
      <c r="F3" s="307" t="s">
        <v>21</v>
      </c>
      <c r="G3" s="313"/>
      <c r="H3" s="320" t="s">
        <v>301</v>
      </c>
      <c r="I3" s="321"/>
      <c r="J3" s="321"/>
      <c r="K3" s="321"/>
      <c r="L3" s="321"/>
      <c r="M3" s="321"/>
      <c r="N3" s="321"/>
    </row>
    <row r="4" spans="1:14" ht="30" x14ac:dyDescent="0.25">
      <c r="A4" s="4" t="s">
        <v>138</v>
      </c>
      <c r="B4" s="1" t="s">
        <v>139</v>
      </c>
      <c r="C4" s="6" t="s">
        <v>140</v>
      </c>
      <c r="D4" s="9"/>
      <c r="E4" s="97"/>
      <c r="F4" s="133" t="s">
        <v>302</v>
      </c>
      <c r="G4" s="133" t="s">
        <v>25</v>
      </c>
      <c r="H4" s="133" t="s">
        <v>26</v>
      </c>
      <c r="I4" s="133" t="s">
        <v>27</v>
      </c>
      <c r="J4" s="133" t="s">
        <v>306</v>
      </c>
      <c r="K4" s="134" t="s">
        <v>306</v>
      </c>
      <c r="L4" s="134" t="s">
        <v>31</v>
      </c>
      <c r="M4" s="134" t="s">
        <v>32</v>
      </c>
      <c r="N4" s="126" t="s">
        <v>34</v>
      </c>
    </row>
    <row r="5" spans="1:14" x14ac:dyDescent="0.25">
      <c r="A5" s="4"/>
      <c r="B5" s="1"/>
      <c r="C5" s="147"/>
      <c r="D5" s="136"/>
      <c r="E5" s="116"/>
      <c r="F5" s="137">
        <v>1</v>
      </c>
      <c r="G5" s="137">
        <f t="shared" ref="G5:N5" si="0">SUM(G6:G6)</f>
        <v>1</v>
      </c>
      <c r="H5" s="137">
        <f t="shared" si="0"/>
        <v>1</v>
      </c>
      <c r="I5" s="137">
        <f t="shared" si="0"/>
        <v>1</v>
      </c>
      <c r="J5" s="137">
        <f t="shared" si="0"/>
        <v>1</v>
      </c>
      <c r="K5" s="137">
        <f t="shared" si="0"/>
        <v>1</v>
      </c>
      <c r="L5" s="137">
        <f t="shared" si="0"/>
        <v>1</v>
      </c>
      <c r="M5" s="137">
        <f t="shared" si="0"/>
        <v>3</v>
      </c>
      <c r="N5" s="137">
        <f t="shared" si="0"/>
        <v>2</v>
      </c>
    </row>
    <row r="6" spans="1:14" ht="57.95" customHeight="1" x14ac:dyDescent="0.25">
      <c r="A6" s="317" t="s">
        <v>243</v>
      </c>
      <c r="B6" s="310" t="s">
        <v>244</v>
      </c>
      <c r="C6" s="115" t="s">
        <v>246</v>
      </c>
      <c r="D6" s="116"/>
      <c r="E6" s="119"/>
      <c r="F6" s="118">
        <v>0.5</v>
      </c>
      <c r="G6" s="118">
        <v>1</v>
      </c>
      <c r="H6" s="118">
        <v>1</v>
      </c>
      <c r="I6" s="118">
        <v>1</v>
      </c>
      <c r="J6" s="118">
        <v>1</v>
      </c>
      <c r="K6" s="118">
        <v>1</v>
      </c>
      <c r="L6" s="118">
        <v>1</v>
      </c>
      <c r="M6" s="118">
        <v>3</v>
      </c>
      <c r="N6" s="118">
        <v>2</v>
      </c>
    </row>
    <row r="7" spans="1:14" ht="30" x14ac:dyDescent="0.25">
      <c r="A7" s="318"/>
      <c r="B7" s="311"/>
      <c r="C7" s="271" t="s">
        <v>247</v>
      </c>
      <c r="D7" s="271"/>
      <c r="E7" s="110"/>
      <c r="F7" s="158"/>
      <c r="G7" s="118"/>
      <c r="H7" s="118"/>
      <c r="I7" s="118"/>
      <c r="J7" s="118"/>
      <c r="K7" s="118"/>
      <c r="L7" s="118"/>
      <c r="M7" s="118"/>
      <c r="N7" s="118"/>
    </row>
    <row r="8" spans="1:14" ht="105" x14ac:dyDescent="0.25">
      <c r="A8" s="318"/>
      <c r="B8" s="311"/>
      <c r="C8" s="129" t="s">
        <v>248</v>
      </c>
      <c r="D8" s="271"/>
      <c r="E8" s="110"/>
      <c r="F8" s="158"/>
      <c r="G8" s="118"/>
      <c r="H8" s="118"/>
      <c r="I8" s="118"/>
      <c r="J8" s="118"/>
      <c r="K8" s="118"/>
      <c r="L8" s="118"/>
      <c r="M8" s="118"/>
      <c r="N8" s="118"/>
    </row>
    <row r="9" spans="1:14" ht="60" x14ac:dyDescent="0.25">
      <c r="A9" s="318"/>
      <c r="B9" s="309" t="s">
        <v>250</v>
      </c>
      <c r="C9" s="271" t="s">
        <v>251</v>
      </c>
      <c r="D9" s="271"/>
      <c r="E9" s="110"/>
      <c r="F9" s="158"/>
      <c r="G9" s="118"/>
      <c r="H9" s="118"/>
      <c r="I9" s="118"/>
      <c r="J9" s="118"/>
      <c r="K9" s="118"/>
      <c r="L9" s="118"/>
      <c r="M9" s="118"/>
      <c r="N9" s="118"/>
    </row>
    <row r="10" spans="1:14" ht="60" x14ac:dyDescent="0.25">
      <c r="A10" s="319"/>
      <c r="B10" s="309"/>
      <c r="C10" s="271" t="s">
        <v>252</v>
      </c>
      <c r="D10" s="271"/>
      <c r="E10" s="110"/>
      <c r="F10" s="158"/>
      <c r="G10" s="118"/>
      <c r="H10" s="118"/>
      <c r="I10" s="118"/>
      <c r="J10" s="118"/>
      <c r="K10" s="118"/>
      <c r="L10" s="118"/>
      <c r="M10" s="118"/>
      <c r="N10" s="118"/>
    </row>
    <row r="11" spans="1:14" x14ac:dyDescent="0.25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</row>
    <row r="12" spans="1:14" x14ac:dyDescent="0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</row>
    <row r="13" spans="1:14" x14ac:dyDescent="0.25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</row>
    <row r="14" spans="1:14" x14ac:dyDescent="0.25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</row>
    <row r="15" spans="1:14" x14ac:dyDescent="0.25">
      <c r="A15" s="111"/>
      <c r="B15" s="108"/>
      <c r="C15" s="111"/>
      <c r="D15" s="7"/>
      <c r="F15" s="112"/>
      <c r="G15" s="111"/>
      <c r="H15" s="111"/>
      <c r="I15" s="111"/>
      <c r="J15" s="111"/>
      <c r="K15" s="111"/>
      <c r="L15" s="111"/>
      <c r="M15" s="111"/>
      <c r="N15" s="111"/>
    </row>
    <row r="16" spans="1:14" x14ac:dyDescent="0.25">
      <c r="A16" s="111"/>
      <c r="B16" s="108"/>
      <c r="C16" s="111"/>
      <c r="D16" s="7"/>
      <c r="F16" s="112"/>
      <c r="G16" s="111"/>
      <c r="H16" s="111"/>
      <c r="I16" s="111"/>
      <c r="J16" s="111"/>
      <c r="K16" s="111"/>
      <c r="L16" s="111"/>
      <c r="M16" s="111"/>
      <c r="N16" s="111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7"/>
    </row>
    <row r="28" spans="4:4" x14ac:dyDescent="0.25">
      <c r="D28" s="7"/>
    </row>
    <row r="29" spans="4:4" x14ac:dyDescent="0.25">
      <c r="D29" s="7"/>
    </row>
    <row r="30" spans="4:4" x14ac:dyDescent="0.25">
      <c r="D30" s="7"/>
    </row>
    <row r="31" spans="4:4" x14ac:dyDescent="0.25">
      <c r="D31" s="7"/>
    </row>
    <row r="32" spans="4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  <row r="42" spans="4:4" x14ac:dyDescent="0.25">
      <c r="D42" s="7"/>
    </row>
    <row r="43" spans="4:4" x14ac:dyDescent="0.25">
      <c r="D43" s="7"/>
    </row>
    <row r="44" spans="4:4" x14ac:dyDescent="0.25">
      <c r="D44" s="7"/>
    </row>
    <row r="45" spans="4:4" x14ac:dyDescent="0.25">
      <c r="D45" s="7"/>
    </row>
    <row r="46" spans="4:4" x14ac:dyDescent="0.25">
      <c r="D46" s="7"/>
    </row>
    <row r="47" spans="4:4" x14ac:dyDescent="0.25">
      <c r="D47" s="7"/>
    </row>
    <row r="48" spans="4:4" x14ac:dyDescent="0.25">
      <c r="D48" s="7"/>
    </row>
    <row r="49" spans="4:4" x14ac:dyDescent="0.25">
      <c r="D49" s="7"/>
    </row>
    <row r="50" spans="4:4" x14ac:dyDescent="0.25">
      <c r="D50" s="7"/>
    </row>
    <row r="51" spans="4:4" x14ac:dyDescent="0.25">
      <c r="D51" s="7"/>
    </row>
    <row r="52" spans="4:4" x14ac:dyDescent="0.25">
      <c r="D52" s="7"/>
    </row>
    <row r="53" spans="4:4" x14ac:dyDescent="0.25">
      <c r="D53" s="7"/>
    </row>
    <row r="54" spans="4:4" x14ac:dyDescent="0.25">
      <c r="D54" s="7"/>
    </row>
    <row r="55" spans="4:4" x14ac:dyDescent="0.25">
      <c r="D55" s="7"/>
    </row>
    <row r="56" spans="4:4" x14ac:dyDescent="0.25">
      <c r="D56" s="7"/>
    </row>
    <row r="57" spans="4:4" x14ac:dyDescent="0.25">
      <c r="D57" s="7"/>
    </row>
    <row r="58" spans="4:4" x14ac:dyDescent="0.25">
      <c r="D58" s="7"/>
    </row>
    <row r="59" spans="4:4" x14ac:dyDescent="0.25">
      <c r="D59" s="7"/>
    </row>
    <row r="60" spans="4:4" x14ac:dyDescent="0.25">
      <c r="D60" s="7"/>
    </row>
    <row r="61" spans="4:4" x14ac:dyDescent="0.25">
      <c r="D61" s="7"/>
    </row>
    <row r="62" spans="4:4" x14ac:dyDescent="0.25">
      <c r="D62" s="7"/>
    </row>
    <row r="63" spans="4:4" x14ac:dyDescent="0.25">
      <c r="D63" s="7"/>
    </row>
    <row r="64" spans="4:4" x14ac:dyDescent="0.25">
      <c r="D64" s="7"/>
    </row>
    <row r="65" spans="4:4" x14ac:dyDescent="0.25">
      <c r="D65" s="7"/>
    </row>
    <row r="66" spans="4:4" x14ac:dyDescent="0.25">
      <c r="D66" s="7"/>
    </row>
    <row r="67" spans="4:4" x14ac:dyDescent="0.25">
      <c r="D67" s="7"/>
    </row>
    <row r="68" spans="4:4" x14ac:dyDescent="0.25">
      <c r="D68" s="7"/>
    </row>
    <row r="69" spans="4:4" x14ac:dyDescent="0.25">
      <c r="D69" s="7"/>
    </row>
    <row r="70" spans="4:4" x14ac:dyDescent="0.25">
      <c r="D70" s="7"/>
    </row>
    <row r="71" spans="4:4" x14ac:dyDescent="0.25">
      <c r="D71" s="7"/>
    </row>
    <row r="72" spans="4:4" x14ac:dyDescent="0.25">
      <c r="D72" s="7"/>
    </row>
    <row r="73" spans="4:4" x14ac:dyDescent="0.25">
      <c r="D73" s="7"/>
    </row>
    <row r="74" spans="4:4" x14ac:dyDescent="0.25">
      <c r="D74" s="7"/>
    </row>
    <row r="75" spans="4:4" x14ac:dyDescent="0.25">
      <c r="D75" s="7"/>
    </row>
    <row r="76" spans="4:4" x14ac:dyDescent="0.25">
      <c r="D76" s="7"/>
    </row>
    <row r="77" spans="4:4" x14ac:dyDescent="0.25">
      <c r="D77" s="7"/>
    </row>
    <row r="78" spans="4:4" x14ac:dyDescent="0.25">
      <c r="D78" s="7"/>
    </row>
    <row r="79" spans="4:4" x14ac:dyDescent="0.25">
      <c r="D79" s="7"/>
    </row>
    <row r="80" spans="4:4" x14ac:dyDescent="0.25">
      <c r="D80" s="7"/>
    </row>
  </sheetData>
  <mergeCells count="5">
    <mergeCell ref="F3:G3"/>
    <mergeCell ref="B6:B8"/>
    <mergeCell ref="A6:A10"/>
    <mergeCell ref="B9:B10"/>
    <mergeCell ref="H3:N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32D5-0511-44BB-8515-39993EEC4E71}">
  <dimension ref="A1:O247"/>
  <sheetViews>
    <sheetView showGridLines="0" topLeftCell="A3" zoomScale="70" zoomScaleNormal="70" workbookViewId="0">
      <selection activeCell="C6" sqref="A6:XFD14"/>
    </sheetView>
  </sheetViews>
  <sheetFormatPr defaultColWidth="8.7109375" defaultRowHeight="14.45" customHeight="1" x14ac:dyDescent="0.25"/>
  <cols>
    <col min="1" max="1" width="9.7109375" style="111" customWidth="1"/>
    <col min="2" max="2" width="20.85546875" style="108" customWidth="1"/>
    <col min="3" max="3" width="54.85546875" style="111" customWidth="1"/>
    <col min="4" max="4" width="8.140625" style="5" customWidth="1"/>
    <col min="5" max="5" width="8.85546875" style="99" bestFit="1" customWidth="1"/>
    <col min="6" max="6" width="9.85546875" style="112" customWidth="1"/>
    <col min="7" max="7" width="8.7109375" style="111"/>
    <col min="8" max="8" width="11" style="111" customWidth="1"/>
    <col min="9" max="9" width="10.5703125" style="111" customWidth="1"/>
    <col min="10" max="10" width="10.28515625" style="111" customWidth="1"/>
    <col min="11" max="16384" width="8.7109375" style="111"/>
  </cols>
  <sheetData>
    <row r="1" spans="1:15" ht="14.45" customHeight="1" thickBot="1" x14ac:dyDescent="0.3">
      <c r="B1" s="111"/>
      <c r="D1" s="111"/>
      <c r="E1" s="111"/>
      <c r="F1" s="111"/>
    </row>
    <row r="2" spans="1:15" ht="14.45" customHeight="1" x14ac:dyDescent="0.25">
      <c r="A2" s="149"/>
      <c r="B2" s="111"/>
      <c r="C2" s="159" t="s">
        <v>299</v>
      </c>
      <c r="D2" s="154" t="s">
        <v>314</v>
      </c>
      <c r="E2" s="98"/>
      <c r="F2" s="111"/>
    </row>
    <row r="3" spans="1:15" ht="120.95" customHeight="1" x14ac:dyDescent="0.25">
      <c r="A3" s="108"/>
      <c r="B3" s="111"/>
      <c r="C3" s="5"/>
      <c r="D3" s="10"/>
      <c r="E3" s="144" t="s">
        <v>130</v>
      </c>
      <c r="F3" s="307" t="s">
        <v>21</v>
      </c>
      <c r="G3" s="313"/>
      <c r="H3" s="320" t="s">
        <v>301</v>
      </c>
      <c r="I3" s="321"/>
      <c r="J3" s="321"/>
      <c r="K3" s="321"/>
      <c r="L3" s="321"/>
      <c r="M3" s="321"/>
      <c r="N3" s="321"/>
      <c r="O3" s="321"/>
    </row>
    <row r="4" spans="1:15" ht="45" x14ac:dyDescent="0.25">
      <c r="A4" s="150" t="s">
        <v>138</v>
      </c>
      <c r="B4" s="151" t="s">
        <v>139</v>
      </c>
      <c r="C4" s="152" t="s">
        <v>140</v>
      </c>
      <c r="D4" s="9"/>
      <c r="E4" s="153"/>
      <c r="F4" s="133" t="s">
        <v>302</v>
      </c>
      <c r="G4" s="133" t="s">
        <v>25</v>
      </c>
      <c r="H4" s="133" t="s">
        <v>26</v>
      </c>
      <c r="I4" s="133" t="s">
        <v>27</v>
      </c>
      <c r="J4" s="134" t="s">
        <v>28</v>
      </c>
      <c r="K4" s="133" t="s">
        <v>30</v>
      </c>
      <c r="L4" s="134" t="s">
        <v>30</v>
      </c>
      <c r="M4" s="134" t="s">
        <v>31</v>
      </c>
      <c r="N4" s="134" t="s">
        <v>32</v>
      </c>
      <c r="O4" s="126" t="s">
        <v>34</v>
      </c>
    </row>
    <row r="5" spans="1:15" ht="15" x14ac:dyDescent="0.25">
      <c r="A5" s="150"/>
      <c r="B5" s="151"/>
      <c r="C5" s="147"/>
      <c r="D5" s="156"/>
      <c r="E5" s="268"/>
      <c r="F5" s="157">
        <v>1</v>
      </c>
      <c r="G5" s="157">
        <f t="shared" ref="G5:O5" si="0">SUM(G6:G31)</f>
        <v>1</v>
      </c>
      <c r="H5" s="157">
        <f t="shared" si="0"/>
        <v>1</v>
      </c>
      <c r="I5" s="157">
        <f t="shared" si="0"/>
        <v>1</v>
      </c>
      <c r="J5" s="157">
        <f t="shared" si="0"/>
        <v>1</v>
      </c>
      <c r="K5" s="157">
        <f t="shared" si="0"/>
        <v>1</v>
      </c>
      <c r="L5" s="157">
        <f t="shared" si="0"/>
        <v>1</v>
      </c>
      <c r="M5" s="157">
        <f t="shared" si="0"/>
        <v>1</v>
      </c>
      <c r="N5" s="157">
        <f t="shared" si="0"/>
        <v>2</v>
      </c>
      <c r="O5" s="157">
        <f t="shared" si="0"/>
        <v>1</v>
      </c>
    </row>
    <row r="6" spans="1:15" ht="54" customHeight="1" x14ac:dyDescent="0.25">
      <c r="A6" s="336" t="s">
        <v>168</v>
      </c>
      <c r="B6" s="309" t="s">
        <v>180</v>
      </c>
      <c r="C6" s="271" t="s">
        <v>185</v>
      </c>
      <c r="D6" s="267"/>
      <c r="E6" s="124"/>
      <c r="F6" s="118"/>
      <c r="G6" s="118">
        <v>1</v>
      </c>
      <c r="H6" s="118">
        <v>1</v>
      </c>
      <c r="I6" s="118">
        <v>1</v>
      </c>
      <c r="J6" s="118">
        <v>1</v>
      </c>
      <c r="K6" s="118">
        <v>1</v>
      </c>
      <c r="L6" s="118">
        <v>1</v>
      </c>
      <c r="M6" s="118">
        <v>1</v>
      </c>
      <c r="N6" s="118">
        <v>2</v>
      </c>
      <c r="O6" s="118">
        <v>1</v>
      </c>
    </row>
    <row r="7" spans="1:15" ht="54" customHeight="1" x14ac:dyDescent="0.25">
      <c r="A7" s="336"/>
      <c r="B7" s="309"/>
      <c r="C7" s="271" t="s">
        <v>186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</row>
    <row r="8" spans="1:15" ht="54" customHeight="1" x14ac:dyDescent="0.25">
      <c r="A8" s="336"/>
      <c r="B8" s="309"/>
      <c r="C8" s="271" t="s">
        <v>187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</row>
    <row r="9" spans="1:15" ht="54" customHeight="1" x14ac:dyDescent="0.25">
      <c r="A9" s="336"/>
      <c r="B9" s="309"/>
      <c r="C9" s="271" t="s">
        <v>188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</row>
    <row r="10" spans="1:15" ht="54" customHeight="1" x14ac:dyDescent="0.25">
      <c r="A10" s="317" t="s">
        <v>315</v>
      </c>
      <c r="B10" s="310" t="s">
        <v>236</v>
      </c>
      <c r="C10" s="132" t="s">
        <v>237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</row>
    <row r="11" spans="1:15" ht="54" customHeight="1" x14ac:dyDescent="0.25">
      <c r="A11" s="318"/>
      <c r="B11" s="311"/>
      <c r="C11" s="132" t="s">
        <v>238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</row>
    <row r="12" spans="1:15" ht="54" customHeight="1" x14ac:dyDescent="0.25">
      <c r="A12" s="318"/>
      <c r="B12" s="311"/>
      <c r="C12" s="132" t="s">
        <v>239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</row>
    <row r="13" spans="1:15" ht="54" customHeight="1" x14ac:dyDescent="0.25">
      <c r="A13" s="318"/>
      <c r="B13" s="311"/>
      <c r="C13" s="132" t="s">
        <v>240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</row>
    <row r="14" spans="1:15" ht="54" customHeight="1" x14ac:dyDescent="0.25">
      <c r="A14" s="319"/>
      <c r="B14" s="312"/>
      <c r="C14" s="132" t="s">
        <v>241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4.45" customHeight="1" x14ac:dyDescent="0.25">
      <c r="B15" s="111"/>
      <c r="D15" s="111"/>
      <c r="E15" s="111"/>
      <c r="F15" s="111"/>
    </row>
    <row r="16" spans="1:15" ht="14.45" customHeight="1" x14ac:dyDescent="0.25">
      <c r="B16" s="111"/>
      <c r="D16" s="111"/>
      <c r="E16" s="111"/>
      <c r="F16" s="111"/>
    </row>
    <row r="17" spans="2:6" ht="14.45" customHeight="1" x14ac:dyDescent="0.25">
      <c r="B17" s="111"/>
      <c r="D17" s="111"/>
      <c r="E17" s="111"/>
      <c r="F17" s="111"/>
    </row>
    <row r="18" spans="2:6" ht="14.45" customHeight="1" x14ac:dyDescent="0.25">
      <c r="B18" s="111"/>
      <c r="D18" s="111"/>
      <c r="E18" s="111"/>
      <c r="F18" s="111"/>
    </row>
    <row r="19" spans="2:6" ht="14.45" customHeight="1" x14ac:dyDescent="0.25">
      <c r="B19" s="111"/>
      <c r="D19" s="111"/>
      <c r="E19" s="111"/>
      <c r="F19" s="111"/>
    </row>
    <row r="20" spans="2:6" ht="14.45" customHeight="1" x14ac:dyDescent="0.25">
      <c r="B20" s="111"/>
      <c r="D20" s="111"/>
      <c r="E20" s="111"/>
      <c r="F20" s="111"/>
    </row>
    <row r="21" spans="2:6" ht="14.45" customHeight="1" x14ac:dyDescent="0.25">
      <c r="B21" s="111"/>
      <c r="D21" s="111"/>
      <c r="E21" s="111"/>
      <c r="F21" s="111"/>
    </row>
    <row r="22" spans="2:6" ht="14.45" customHeight="1" x14ac:dyDescent="0.25">
      <c r="B22" s="111"/>
      <c r="D22" s="111"/>
      <c r="E22" s="111"/>
      <c r="F22" s="111"/>
    </row>
    <row r="23" spans="2:6" ht="14.45" customHeight="1" x14ac:dyDescent="0.25">
      <c r="B23" s="111"/>
      <c r="D23" s="111"/>
      <c r="E23" s="111"/>
      <c r="F23" s="111"/>
    </row>
    <row r="24" spans="2:6" ht="14.45" customHeight="1" x14ac:dyDescent="0.25">
      <c r="B24" s="111"/>
      <c r="D24" s="111"/>
      <c r="E24" s="111"/>
      <c r="F24" s="111"/>
    </row>
    <row r="25" spans="2:6" ht="14.45" customHeight="1" x14ac:dyDescent="0.25">
      <c r="B25" s="111"/>
      <c r="D25" s="111"/>
      <c r="E25" s="111"/>
      <c r="F25" s="111"/>
    </row>
    <row r="26" spans="2:6" ht="14.45" customHeight="1" x14ac:dyDescent="0.25">
      <c r="B26" s="111"/>
      <c r="D26" s="111"/>
      <c r="E26" s="111"/>
      <c r="F26" s="111"/>
    </row>
    <row r="27" spans="2:6" ht="14.45" customHeight="1" x14ac:dyDescent="0.25">
      <c r="B27" s="111"/>
      <c r="D27" s="111"/>
      <c r="E27" s="111"/>
      <c r="F27" s="111"/>
    </row>
    <row r="28" spans="2:6" ht="14.45" customHeight="1" x14ac:dyDescent="0.25">
      <c r="B28" s="111"/>
      <c r="D28" s="111"/>
      <c r="E28" s="111"/>
      <c r="F28" s="111"/>
    </row>
    <row r="29" spans="2:6" ht="14.45" customHeight="1" x14ac:dyDescent="0.25">
      <c r="B29" s="111"/>
      <c r="D29" s="111"/>
      <c r="E29" s="111"/>
      <c r="F29" s="111"/>
    </row>
    <row r="30" spans="2:6" ht="14.45" customHeight="1" x14ac:dyDescent="0.25">
      <c r="B30" s="111"/>
      <c r="D30" s="111"/>
      <c r="E30" s="111"/>
      <c r="F30" s="111"/>
    </row>
    <row r="31" spans="2:6" ht="14.45" customHeight="1" x14ac:dyDescent="0.25">
      <c r="B31" s="111"/>
      <c r="D31" s="111"/>
      <c r="E31" s="111"/>
      <c r="F31" s="111"/>
    </row>
    <row r="32" spans="2:6" ht="14.45" customHeight="1" x14ac:dyDescent="0.25">
      <c r="B32" s="111"/>
      <c r="D32" s="111"/>
      <c r="E32" s="111"/>
      <c r="F32" s="111"/>
    </row>
    <row r="33" spans="2:6" ht="14.45" customHeight="1" x14ac:dyDescent="0.25">
      <c r="B33" s="111"/>
      <c r="D33" s="111"/>
      <c r="E33" s="111"/>
      <c r="F33" s="111"/>
    </row>
    <row r="34" spans="2:6" ht="14.45" customHeight="1" x14ac:dyDescent="0.25">
      <c r="B34" s="111"/>
      <c r="D34" s="111"/>
      <c r="E34" s="111"/>
      <c r="F34" s="111"/>
    </row>
    <row r="35" spans="2:6" ht="14.45" customHeight="1" x14ac:dyDescent="0.25">
      <c r="B35" s="111"/>
      <c r="D35" s="111"/>
      <c r="E35" s="111"/>
      <c r="F35" s="111"/>
    </row>
    <row r="36" spans="2:6" ht="14.45" customHeight="1" x14ac:dyDescent="0.25">
      <c r="B36" s="111"/>
      <c r="D36" s="111"/>
      <c r="E36" s="111"/>
      <c r="F36" s="111"/>
    </row>
    <row r="37" spans="2:6" ht="14.45" customHeight="1" x14ac:dyDescent="0.25">
      <c r="B37" s="111"/>
      <c r="D37" s="111"/>
      <c r="E37" s="111"/>
      <c r="F37" s="111"/>
    </row>
    <row r="38" spans="2:6" ht="14.45" customHeight="1" x14ac:dyDescent="0.25">
      <c r="B38" s="111"/>
      <c r="D38" s="111"/>
      <c r="E38" s="111"/>
      <c r="F38" s="111"/>
    </row>
    <row r="39" spans="2:6" ht="14.45" customHeight="1" x14ac:dyDescent="0.25">
      <c r="B39" s="111"/>
      <c r="D39" s="111"/>
      <c r="E39" s="111"/>
      <c r="F39" s="111"/>
    </row>
    <row r="40" spans="2:6" ht="14.45" customHeight="1" x14ac:dyDescent="0.25">
      <c r="B40" s="111"/>
      <c r="D40" s="111"/>
      <c r="E40" s="111"/>
      <c r="F40" s="111"/>
    </row>
    <row r="41" spans="2:6" ht="14.45" customHeight="1" x14ac:dyDescent="0.25">
      <c r="B41" s="111"/>
      <c r="D41" s="111"/>
      <c r="E41" s="111"/>
      <c r="F41" s="111"/>
    </row>
    <row r="42" spans="2:6" ht="14.45" customHeight="1" x14ac:dyDescent="0.25">
      <c r="B42" s="111"/>
      <c r="D42" s="111"/>
      <c r="E42" s="111"/>
      <c r="F42" s="111"/>
    </row>
    <row r="43" spans="2:6" ht="14.45" customHeight="1" x14ac:dyDescent="0.25">
      <c r="B43" s="111"/>
      <c r="D43" s="111"/>
      <c r="E43" s="111"/>
      <c r="F43" s="111"/>
    </row>
    <row r="44" spans="2:6" ht="14.45" customHeight="1" x14ac:dyDescent="0.25">
      <c r="B44" s="111"/>
      <c r="D44" s="111"/>
      <c r="E44" s="111"/>
      <c r="F44" s="111"/>
    </row>
    <row r="45" spans="2:6" ht="14.45" customHeight="1" x14ac:dyDescent="0.25">
      <c r="B45" s="111"/>
      <c r="D45" s="111"/>
      <c r="E45" s="111"/>
      <c r="F45" s="111"/>
    </row>
    <row r="46" spans="2:6" ht="14.45" customHeight="1" x14ac:dyDescent="0.25">
      <c r="B46" s="111"/>
      <c r="D46" s="111"/>
      <c r="E46" s="111"/>
      <c r="F46" s="111"/>
    </row>
    <row r="47" spans="2:6" ht="14.45" customHeight="1" x14ac:dyDescent="0.25">
      <c r="B47" s="111"/>
      <c r="D47" s="111"/>
      <c r="E47" s="111"/>
      <c r="F47" s="111"/>
    </row>
    <row r="48" spans="2:6" ht="14.45" customHeight="1" x14ac:dyDescent="0.25">
      <c r="B48" s="111"/>
      <c r="D48" s="111"/>
      <c r="E48" s="111"/>
      <c r="F48" s="111"/>
    </row>
    <row r="49" spans="1:15" ht="14.45" customHeight="1" x14ac:dyDescent="0.25">
      <c r="B49" s="111"/>
      <c r="D49" s="111"/>
      <c r="E49" s="111"/>
      <c r="F49" s="111"/>
    </row>
    <row r="50" spans="1:15" ht="14.45" customHeight="1" thickBot="1" x14ac:dyDescent="0.3">
      <c r="B50" s="111"/>
      <c r="D50" s="111"/>
      <c r="E50" s="111"/>
      <c r="F50" s="111"/>
    </row>
    <row r="51" spans="1:15" ht="14.45" customHeight="1" x14ac:dyDescent="0.25">
      <c r="A51" s="332" t="s">
        <v>35</v>
      </c>
      <c r="B51" s="327" t="s">
        <v>198</v>
      </c>
      <c r="C51" s="271" t="s">
        <v>199</v>
      </c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</row>
    <row r="52" spans="1:15" ht="14.45" customHeight="1" x14ac:dyDescent="0.25">
      <c r="A52" s="333"/>
      <c r="B52" s="328"/>
      <c r="C52" s="271" t="s">
        <v>200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</row>
    <row r="53" spans="1:15" ht="14.45" customHeight="1" x14ac:dyDescent="0.25">
      <c r="A53" s="333"/>
      <c r="B53" s="328"/>
      <c r="C53" s="271" t="s">
        <v>201</v>
      </c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</row>
    <row r="54" spans="1:15" ht="14.45" customHeight="1" x14ac:dyDescent="0.25">
      <c r="A54" s="333"/>
      <c r="B54" s="328"/>
      <c r="C54" s="271" t="s">
        <v>202</v>
      </c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</row>
    <row r="55" spans="1:15" ht="14.45" customHeight="1" thickBot="1" x14ac:dyDescent="0.3">
      <c r="A55" s="333"/>
      <c r="B55" s="329"/>
      <c r="C55" s="271" t="s">
        <v>203</v>
      </c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</row>
    <row r="56" spans="1:15" ht="14.45" customHeight="1" x14ac:dyDescent="0.25">
      <c r="A56" s="333"/>
      <c r="B56" s="327" t="s">
        <v>204</v>
      </c>
      <c r="C56" s="271" t="s">
        <v>205</v>
      </c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</row>
    <row r="57" spans="1:15" ht="14.45" customHeight="1" x14ac:dyDescent="0.25">
      <c r="A57" s="333"/>
      <c r="B57" s="328"/>
      <c r="C57" s="271" t="s">
        <v>206</v>
      </c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</row>
    <row r="58" spans="1:15" ht="14.45" customHeight="1" x14ac:dyDescent="0.25">
      <c r="A58" s="333"/>
      <c r="B58" s="328"/>
      <c r="C58" s="271" t="s">
        <v>207</v>
      </c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</row>
    <row r="59" spans="1:15" ht="14.45" customHeight="1" x14ac:dyDescent="0.25">
      <c r="A59" s="333"/>
      <c r="B59" s="328"/>
      <c r="C59" s="271" t="s">
        <v>208</v>
      </c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</row>
    <row r="60" spans="1:15" ht="14.45" customHeight="1" x14ac:dyDescent="0.25">
      <c r="A60" s="333"/>
      <c r="B60" s="328"/>
      <c r="C60" s="271" t="s">
        <v>209</v>
      </c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</row>
    <row r="61" spans="1:15" ht="14.45" customHeight="1" x14ac:dyDescent="0.25">
      <c r="A61" s="333"/>
      <c r="B61" s="328"/>
      <c r="C61" s="271" t="s">
        <v>201</v>
      </c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</row>
    <row r="62" spans="1:15" ht="14.45" customHeight="1" x14ac:dyDescent="0.25">
      <c r="A62" s="333"/>
      <c r="B62" s="328"/>
      <c r="C62" s="271" t="s">
        <v>210</v>
      </c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</row>
    <row r="63" spans="1:15" ht="14.45" customHeight="1" x14ac:dyDescent="0.25">
      <c r="A63" s="333"/>
      <c r="B63" s="328"/>
      <c r="C63" s="271" t="s">
        <v>211</v>
      </c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</row>
    <row r="64" spans="1:15" ht="14.45" customHeight="1" thickBot="1" x14ac:dyDescent="0.3">
      <c r="A64" s="333"/>
      <c r="B64" s="329"/>
      <c r="C64" s="271" t="s">
        <v>212</v>
      </c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</row>
    <row r="65" spans="1:15" ht="14.45" customHeight="1" x14ac:dyDescent="0.25">
      <c r="A65" s="333"/>
      <c r="B65" s="327" t="s">
        <v>213</v>
      </c>
      <c r="C65" s="271" t="s">
        <v>214</v>
      </c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</row>
    <row r="66" spans="1:15" ht="14.45" customHeight="1" x14ac:dyDescent="0.25">
      <c r="A66" s="333"/>
      <c r="B66" s="328"/>
      <c r="C66" s="271" t="s">
        <v>215</v>
      </c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</row>
    <row r="67" spans="1:15" ht="14.45" customHeight="1" x14ac:dyDescent="0.25">
      <c r="A67" s="333"/>
      <c r="B67" s="328"/>
      <c r="C67" s="271" t="s">
        <v>216</v>
      </c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</row>
    <row r="68" spans="1:15" ht="14.45" customHeight="1" x14ac:dyDescent="0.25">
      <c r="A68" s="333"/>
      <c r="B68" s="328"/>
      <c r="C68" s="271" t="s">
        <v>217</v>
      </c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</row>
    <row r="69" spans="1:15" ht="14.45" customHeight="1" x14ac:dyDescent="0.25">
      <c r="A69" s="333"/>
      <c r="B69" s="328"/>
      <c r="C69" s="271" t="s">
        <v>218</v>
      </c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</row>
    <row r="70" spans="1:15" ht="14.45" customHeight="1" thickBot="1" x14ac:dyDescent="0.3">
      <c r="A70" s="334"/>
      <c r="B70" s="335"/>
      <c r="C70" s="271" t="s">
        <v>219</v>
      </c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</row>
    <row r="71" spans="1:15" ht="14.45" customHeight="1" x14ac:dyDescent="0.25">
      <c r="A71" s="332" t="s">
        <v>220</v>
      </c>
      <c r="B71" s="322" t="s">
        <v>221</v>
      </c>
      <c r="C71" s="132" t="s">
        <v>222</v>
      </c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</row>
    <row r="72" spans="1:15" ht="14.45" customHeight="1" x14ac:dyDescent="0.25">
      <c r="A72" s="333"/>
      <c r="B72" s="323"/>
      <c r="C72" s="132" t="s">
        <v>223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</row>
    <row r="73" spans="1:15" ht="14.45" customHeight="1" x14ac:dyDescent="0.25">
      <c r="A73" s="333"/>
      <c r="B73" s="323"/>
      <c r="C73" s="271" t="s">
        <v>224</v>
      </c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</row>
    <row r="74" spans="1:15" ht="14.45" customHeight="1" x14ac:dyDescent="0.25">
      <c r="A74" s="333"/>
      <c r="B74" s="323"/>
      <c r="C74" s="271" t="s">
        <v>225</v>
      </c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</row>
    <row r="75" spans="1:15" ht="14.45" customHeight="1" x14ac:dyDescent="0.25">
      <c r="A75" s="333"/>
      <c r="B75" s="323"/>
      <c r="C75" s="271" t="s">
        <v>226</v>
      </c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</row>
    <row r="76" spans="1:15" ht="14.45" customHeight="1" x14ac:dyDescent="0.25">
      <c r="A76" s="333"/>
      <c r="B76" s="323"/>
      <c r="C76" s="271" t="s">
        <v>227</v>
      </c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</row>
    <row r="77" spans="1:15" ht="14.45" customHeight="1" thickBot="1" x14ac:dyDescent="0.3">
      <c r="A77" s="333"/>
      <c r="B77" s="338"/>
      <c r="C77" s="271" t="s">
        <v>228</v>
      </c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</row>
    <row r="78" spans="1:15" ht="14.45" customHeight="1" x14ac:dyDescent="0.25">
      <c r="A78" s="333"/>
      <c r="B78" s="327" t="s">
        <v>229</v>
      </c>
      <c r="C78" s="271" t="s">
        <v>230</v>
      </c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</row>
    <row r="79" spans="1:15" ht="14.45" customHeight="1" x14ac:dyDescent="0.25">
      <c r="A79" s="333"/>
      <c r="B79" s="339"/>
      <c r="C79" s="271" t="s">
        <v>231</v>
      </c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</row>
    <row r="80" spans="1:15" ht="14.45" customHeight="1" x14ac:dyDescent="0.25">
      <c r="A80" s="333"/>
      <c r="B80" s="328"/>
      <c r="C80" s="271" t="s">
        <v>232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</row>
    <row r="81" spans="1:15" ht="14.45" customHeight="1" x14ac:dyDescent="0.25">
      <c r="A81" s="333"/>
      <c r="B81" s="328"/>
      <c r="C81" s="271" t="s">
        <v>233</v>
      </c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</row>
    <row r="82" spans="1:15" ht="14.45" customHeight="1" x14ac:dyDescent="0.25">
      <c r="A82" s="333"/>
      <c r="B82" s="328"/>
      <c r="C82" s="132" t="s">
        <v>234</v>
      </c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</row>
    <row r="83" spans="1:15" ht="14.45" customHeight="1" thickBot="1" x14ac:dyDescent="0.3">
      <c r="A83" s="333"/>
      <c r="B83" s="329"/>
      <c r="C83" s="132" t="s">
        <v>235</v>
      </c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</row>
    <row r="84" spans="1:15" ht="14.45" customHeight="1" x14ac:dyDescent="0.25">
      <c r="A84" s="333"/>
      <c r="B84" s="322" t="s">
        <v>236</v>
      </c>
      <c r="C84" s="132" t="s">
        <v>237</v>
      </c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</row>
    <row r="85" spans="1:15" ht="14.45" customHeight="1" x14ac:dyDescent="0.25">
      <c r="A85" s="333"/>
      <c r="B85" s="323"/>
      <c r="C85" s="132" t="s">
        <v>238</v>
      </c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</row>
    <row r="86" spans="1:15" ht="14.45" customHeight="1" x14ac:dyDescent="0.25">
      <c r="A86" s="333"/>
      <c r="B86" s="323"/>
      <c r="C86" s="132" t="s">
        <v>239</v>
      </c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</row>
    <row r="87" spans="1:15" ht="14.45" customHeight="1" x14ac:dyDescent="0.25">
      <c r="A87" s="333"/>
      <c r="B87" s="323"/>
      <c r="C87" s="132" t="s">
        <v>240</v>
      </c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</row>
    <row r="88" spans="1:15" ht="14.45" customHeight="1" x14ac:dyDescent="0.25">
      <c r="A88" s="333"/>
      <c r="B88" s="323"/>
      <c r="C88" s="132" t="s">
        <v>241</v>
      </c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</row>
    <row r="89" spans="1:15" ht="14.45" customHeight="1" thickBot="1" x14ac:dyDescent="0.3">
      <c r="A89" s="334"/>
      <c r="B89" s="324"/>
      <c r="C89" s="132" t="s">
        <v>242</v>
      </c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</row>
    <row r="90" spans="1:15" ht="14.45" customHeight="1" x14ac:dyDescent="0.25">
      <c r="A90" s="325" t="s">
        <v>243</v>
      </c>
      <c r="B90" s="327" t="s">
        <v>244</v>
      </c>
      <c r="C90" s="271" t="s">
        <v>245</v>
      </c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</row>
    <row r="91" spans="1:15" ht="14.45" customHeight="1" x14ac:dyDescent="0.25">
      <c r="A91" s="326"/>
      <c r="B91" s="328"/>
      <c r="C91" s="271" t="s">
        <v>246</v>
      </c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</row>
    <row r="92" spans="1:15" ht="14.45" customHeight="1" x14ac:dyDescent="0.25">
      <c r="A92" s="326"/>
      <c r="B92" s="328"/>
      <c r="C92" s="271" t="s">
        <v>247</v>
      </c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</row>
    <row r="93" spans="1:15" ht="14.45" customHeight="1" x14ac:dyDescent="0.25">
      <c r="A93" s="326"/>
      <c r="B93" s="328"/>
      <c r="C93" s="271" t="s">
        <v>248</v>
      </c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</row>
    <row r="94" spans="1:15" ht="14.45" customHeight="1" thickBot="1" x14ac:dyDescent="0.3">
      <c r="A94" s="326"/>
      <c r="B94" s="329"/>
      <c r="C94" s="271" t="s">
        <v>249</v>
      </c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</row>
    <row r="95" spans="1:15" ht="14.45" customHeight="1" x14ac:dyDescent="0.25">
      <c r="A95" s="326"/>
      <c r="B95" s="330" t="s">
        <v>250</v>
      </c>
      <c r="C95" s="271" t="s">
        <v>251</v>
      </c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</row>
    <row r="96" spans="1:15" ht="14.45" customHeight="1" x14ac:dyDescent="0.25">
      <c r="A96" s="326"/>
      <c r="B96" s="331"/>
      <c r="C96" s="271" t="s">
        <v>252</v>
      </c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</row>
    <row r="97" spans="1:15" ht="14.45" customHeight="1" x14ac:dyDescent="0.25">
      <c r="A97" s="326"/>
      <c r="B97" s="331"/>
      <c r="C97" s="271" t="s">
        <v>247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</row>
    <row r="98" spans="1:15" ht="14.45" customHeight="1" thickBot="1" x14ac:dyDescent="0.3">
      <c r="A98" s="326"/>
      <c r="B98" s="331"/>
      <c r="C98" s="271" t="s">
        <v>253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</row>
    <row r="99" spans="1:15" ht="14.45" customHeight="1" x14ac:dyDescent="0.25">
      <c r="A99" s="332" t="s">
        <v>42</v>
      </c>
      <c r="B99" s="327" t="s">
        <v>254</v>
      </c>
      <c r="C99" s="271" t="s">
        <v>255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</row>
    <row r="100" spans="1:15" ht="14.45" customHeight="1" x14ac:dyDescent="0.25">
      <c r="A100" s="333"/>
      <c r="B100" s="328"/>
      <c r="C100" s="271" t="s">
        <v>256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</row>
    <row r="101" spans="1:15" ht="14.45" customHeight="1" x14ac:dyDescent="0.25">
      <c r="A101" s="333"/>
      <c r="B101" s="328"/>
      <c r="C101" s="271" t="s">
        <v>257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</row>
    <row r="102" spans="1:15" ht="14.45" customHeight="1" x14ac:dyDescent="0.25">
      <c r="A102" s="333"/>
      <c r="B102" s="328"/>
      <c r="C102" s="271" t="s">
        <v>258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</row>
    <row r="103" spans="1:15" ht="14.45" customHeight="1" x14ac:dyDescent="0.25">
      <c r="A103" s="333"/>
      <c r="B103" s="328"/>
      <c r="C103" s="271" t="s">
        <v>259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</row>
    <row r="104" spans="1:15" ht="14.45" customHeight="1" x14ac:dyDescent="0.25">
      <c r="A104" s="333"/>
      <c r="B104" s="328"/>
      <c r="C104" s="271" t="s">
        <v>260</v>
      </c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</row>
    <row r="105" spans="1:15" ht="14.45" customHeight="1" thickBot="1" x14ac:dyDescent="0.3">
      <c r="A105" s="333"/>
      <c r="B105" s="329"/>
      <c r="C105" s="271" t="s">
        <v>261</v>
      </c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</row>
    <row r="106" spans="1:15" ht="14.45" customHeight="1" x14ac:dyDescent="0.25">
      <c r="A106" s="333"/>
      <c r="B106" s="327" t="s">
        <v>262</v>
      </c>
      <c r="C106" s="271" t="s">
        <v>263</v>
      </c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</row>
    <row r="107" spans="1:15" ht="14.45" customHeight="1" x14ac:dyDescent="0.25">
      <c r="A107" s="333"/>
      <c r="B107" s="328"/>
      <c r="C107" s="271" t="s">
        <v>264</v>
      </c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</row>
    <row r="108" spans="1:15" ht="14.45" customHeight="1" x14ac:dyDescent="0.25">
      <c r="A108" s="333"/>
      <c r="B108" s="328"/>
      <c r="C108" s="271" t="s">
        <v>265</v>
      </c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</row>
    <row r="109" spans="1:15" ht="14.45" customHeight="1" thickBot="1" x14ac:dyDescent="0.3">
      <c r="A109" s="334"/>
      <c r="B109" s="335"/>
      <c r="C109" s="271" t="s">
        <v>266</v>
      </c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</row>
    <row r="110" spans="1:15" ht="14.45" customHeight="1" x14ac:dyDescent="0.25">
      <c r="A110" s="332" t="s">
        <v>267</v>
      </c>
      <c r="B110" s="327" t="s">
        <v>268</v>
      </c>
      <c r="C110" s="271" t="s">
        <v>269</v>
      </c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</row>
    <row r="111" spans="1:15" ht="14.45" customHeight="1" x14ac:dyDescent="0.25">
      <c r="A111" s="333"/>
      <c r="B111" s="328"/>
      <c r="C111" s="271" t="s">
        <v>270</v>
      </c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</row>
    <row r="112" spans="1:15" ht="14.45" customHeight="1" x14ac:dyDescent="0.25">
      <c r="A112" s="333"/>
      <c r="B112" s="328"/>
      <c r="C112" s="271" t="s">
        <v>271</v>
      </c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</row>
    <row r="113" spans="1:15" ht="14.45" customHeight="1" thickBot="1" x14ac:dyDescent="0.3">
      <c r="A113" s="333"/>
      <c r="B113" s="329"/>
      <c r="C113" s="271" t="s">
        <v>271</v>
      </c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</row>
    <row r="114" spans="1:15" ht="14.45" customHeight="1" x14ac:dyDescent="0.25">
      <c r="A114" s="333"/>
      <c r="B114" s="327" t="s">
        <v>272</v>
      </c>
      <c r="C114" s="271" t="s">
        <v>273</v>
      </c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</row>
    <row r="115" spans="1:15" ht="14.45" customHeight="1" x14ac:dyDescent="0.25">
      <c r="A115" s="333"/>
      <c r="B115" s="328"/>
      <c r="C115" s="271" t="s">
        <v>274</v>
      </c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</row>
    <row r="116" spans="1:15" ht="14.45" customHeight="1" thickBot="1" x14ac:dyDescent="0.3">
      <c r="A116" s="334"/>
      <c r="B116" s="335"/>
      <c r="C116" s="271" t="s">
        <v>275</v>
      </c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</row>
    <row r="117" spans="1:15" ht="14.45" customHeight="1" x14ac:dyDescent="0.25">
      <c r="A117" s="332" t="s">
        <v>276</v>
      </c>
      <c r="B117" s="327" t="s">
        <v>277</v>
      </c>
      <c r="C117" s="271" t="s">
        <v>278</v>
      </c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</row>
    <row r="118" spans="1:15" ht="14.45" customHeight="1" x14ac:dyDescent="0.25">
      <c r="A118" s="333"/>
      <c r="B118" s="328"/>
      <c r="C118" s="271" t="s">
        <v>279</v>
      </c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</row>
    <row r="119" spans="1:15" ht="14.45" customHeight="1" x14ac:dyDescent="0.25">
      <c r="A119" s="333"/>
      <c r="B119" s="328"/>
      <c r="C119" s="271" t="s">
        <v>280</v>
      </c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</row>
    <row r="120" spans="1:15" ht="14.45" customHeight="1" thickBot="1" x14ac:dyDescent="0.3">
      <c r="A120" s="333"/>
      <c r="B120" s="329"/>
      <c r="C120" s="271" t="s">
        <v>281</v>
      </c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</row>
    <row r="121" spans="1:15" ht="14.45" customHeight="1" x14ac:dyDescent="0.25">
      <c r="A121" s="333"/>
      <c r="B121" s="327" t="s">
        <v>282</v>
      </c>
      <c r="C121" s="271" t="s">
        <v>283</v>
      </c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</row>
    <row r="122" spans="1:15" ht="14.45" customHeight="1" x14ac:dyDescent="0.25">
      <c r="A122" s="333"/>
      <c r="B122" s="328"/>
      <c r="C122" s="271" t="s">
        <v>284</v>
      </c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</row>
    <row r="123" spans="1:15" ht="14.45" customHeight="1" x14ac:dyDescent="0.25">
      <c r="A123" s="333"/>
      <c r="B123" s="328"/>
      <c r="C123" s="271" t="s">
        <v>285</v>
      </c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</row>
    <row r="124" spans="1:15" ht="14.45" customHeight="1" thickBot="1" x14ac:dyDescent="0.3">
      <c r="A124" s="334"/>
      <c r="B124" s="335"/>
      <c r="C124" s="271" t="s">
        <v>286</v>
      </c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</row>
    <row r="125" spans="1:15" ht="14.45" customHeight="1" x14ac:dyDescent="0.25">
      <c r="A125" s="332" t="s">
        <v>287</v>
      </c>
      <c r="B125" s="327" t="s">
        <v>288</v>
      </c>
      <c r="C125" s="271" t="s">
        <v>289</v>
      </c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</row>
    <row r="126" spans="1:15" ht="14.45" customHeight="1" x14ac:dyDescent="0.25">
      <c r="A126" s="333"/>
      <c r="B126" s="328"/>
      <c r="C126" s="271" t="s">
        <v>290</v>
      </c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</row>
    <row r="127" spans="1:15" ht="14.45" customHeight="1" x14ac:dyDescent="0.25">
      <c r="A127" s="333"/>
      <c r="B127" s="328"/>
      <c r="C127" s="271" t="s">
        <v>291</v>
      </c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</row>
    <row r="128" spans="1:15" ht="14.45" customHeight="1" x14ac:dyDescent="0.25">
      <c r="A128" s="333"/>
      <c r="B128" s="328"/>
      <c r="C128" s="271" t="s">
        <v>292</v>
      </c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</row>
    <row r="129" spans="1:15" ht="14.45" customHeight="1" thickBot="1" x14ac:dyDescent="0.3">
      <c r="A129" s="333"/>
      <c r="B129" s="329"/>
      <c r="C129" s="271" t="s">
        <v>293</v>
      </c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</row>
    <row r="130" spans="1:15" ht="14.45" customHeight="1" x14ac:dyDescent="0.25">
      <c r="A130" s="333"/>
      <c r="B130" s="327" t="s">
        <v>294</v>
      </c>
      <c r="C130" s="271" t="s">
        <v>295</v>
      </c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</row>
    <row r="131" spans="1:15" ht="14.45" customHeight="1" x14ac:dyDescent="0.25">
      <c r="A131" s="333"/>
      <c r="B131" s="328"/>
      <c r="C131" s="271" t="s">
        <v>296</v>
      </c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</row>
    <row r="132" spans="1:15" ht="14.45" customHeight="1" x14ac:dyDescent="0.25">
      <c r="A132" s="333"/>
      <c r="B132" s="328"/>
      <c r="C132" s="271" t="s">
        <v>297</v>
      </c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</row>
    <row r="133" spans="1:15" ht="14.45" customHeight="1" thickBot="1" x14ac:dyDescent="0.3">
      <c r="A133" s="337"/>
      <c r="B133" s="329"/>
      <c r="C133" s="271" t="s">
        <v>298</v>
      </c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</row>
    <row r="134" spans="1:15" ht="14.45" customHeight="1" x14ac:dyDescent="0.25">
      <c r="B134" s="111"/>
      <c r="D134" s="111"/>
      <c r="E134" s="111"/>
      <c r="F134" s="111"/>
    </row>
    <row r="135" spans="1:15" ht="14.45" customHeight="1" x14ac:dyDescent="0.25">
      <c r="B135" s="111"/>
      <c r="D135" s="111"/>
      <c r="E135" s="111"/>
      <c r="F135" s="111"/>
    </row>
    <row r="136" spans="1:15" ht="14.45" customHeight="1" x14ac:dyDescent="0.25">
      <c r="B136" s="111"/>
      <c r="D136" s="111"/>
      <c r="E136" s="111"/>
      <c r="F136" s="111"/>
    </row>
    <row r="137" spans="1:15" ht="14.45" customHeight="1" x14ac:dyDescent="0.25">
      <c r="B137" s="111"/>
      <c r="D137" s="111"/>
      <c r="E137" s="111"/>
      <c r="F137" s="111"/>
    </row>
    <row r="138" spans="1:15" ht="14.45" customHeight="1" x14ac:dyDescent="0.25">
      <c r="B138" s="111"/>
      <c r="D138" s="111"/>
      <c r="E138" s="111"/>
      <c r="F138" s="111"/>
    </row>
    <row r="139" spans="1:15" ht="14.45" customHeight="1" x14ac:dyDescent="0.25">
      <c r="D139" s="7"/>
    </row>
    <row r="140" spans="1:15" ht="14.45" customHeight="1" x14ac:dyDescent="0.25">
      <c r="D140" s="7"/>
    </row>
    <row r="141" spans="1:15" ht="14.45" customHeight="1" x14ac:dyDescent="0.25">
      <c r="D141" s="7"/>
    </row>
    <row r="142" spans="1:15" ht="14.45" customHeight="1" x14ac:dyDescent="0.25">
      <c r="D142" s="7"/>
    </row>
    <row r="143" spans="1:15" ht="14.45" customHeight="1" x14ac:dyDescent="0.25">
      <c r="D143" s="7"/>
    </row>
    <row r="144" spans="1:15" ht="14.45" customHeight="1" x14ac:dyDescent="0.25">
      <c r="D144" s="7"/>
    </row>
    <row r="145" spans="4:4" ht="14.45" customHeight="1" x14ac:dyDescent="0.25">
      <c r="D145" s="7"/>
    </row>
    <row r="146" spans="4:4" ht="14.45" customHeight="1" x14ac:dyDescent="0.25">
      <c r="D146" s="7"/>
    </row>
    <row r="147" spans="4:4" ht="14.45" customHeight="1" x14ac:dyDescent="0.25">
      <c r="D147" s="7"/>
    </row>
    <row r="148" spans="4:4" ht="14.45" customHeight="1" x14ac:dyDescent="0.25">
      <c r="D148" s="7"/>
    </row>
    <row r="149" spans="4:4" ht="14.45" customHeight="1" x14ac:dyDescent="0.25">
      <c r="D149" s="7"/>
    </row>
    <row r="150" spans="4:4" ht="14.45" customHeight="1" x14ac:dyDescent="0.25">
      <c r="D150" s="7"/>
    </row>
    <row r="151" spans="4:4" ht="14.45" customHeight="1" x14ac:dyDescent="0.25">
      <c r="D151" s="7"/>
    </row>
    <row r="152" spans="4:4" ht="14.45" customHeight="1" x14ac:dyDescent="0.25">
      <c r="D152" s="7"/>
    </row>
    <row r="153" spans="4:4" ht="14.45" customHeight="1" x14ac:dyDescent="0.25">
      <c r="D153" s="7"/>
    </row>
    <row r="154" spans="4:4" ht="14.45" customHeight="1" x14ac:dyDescent="0.25">
      <c r="D154" s="7"/>
    </row>
    <row r="155" spans="4:4" ht="14.45" customHeight="1" x14ac:dyDescent="0.25">
      <c r="D155" s="7"/>
    </row>
    <row r="156" spans="4:4" ht="14.45" customHeight="1" x14ac:dyDescent="0.25">
      <c r="D156" s="7"/>
    </row>
    <row r="157" spans="4:4" ht="14.45" customHeight="1" x14ac:dyDescent="0.25">
      <c r="D157" s="7"/>
    </row>
    <row r="158" spans="4:4" ht="14.45" customHeight="1" x14ac:dyDescent="0.25">
      <c r="D158" s="7"/>
    </row>
    <row r="159" spans="4:4" ht="14.45" customHeight="1" x14ac:dyDescent="0.25">
      <c r="D159" s="7"/>
    </row>
    <row r="160" spans="4:4" ht="14.45" customHeight="1" x14ac:dyDescent="0.25">
      <c r="D160" s="7"/>
    </row>
    <row r="161" spans="4:4" ht="14.45" customHeight="1" x14ac:dyDescent="0.25">
      <c r="D161" s="7"/>
    </row>
    <row r="162" spans="4:4" ht="14.45" customHeight="1" x14ac:dyDescent="0.25">
      <c r="D162" s="7"/>
    </row>
    <row r="163" spans="4:4" ht="14.45" customHeight="1" x14ac:dyDescent="0.25">
      <c r="D163" s="7"/>
    </row>
    <row r="164" spans="4:4" ht="14.45" customHeight="1" x14ac:dyDescent="0.25">
      <c r="D164" s="7"/>
    </row>
    <row r="165" spans="4:4" ht="14.45" customHeight="1" x14ac:dyDescent="0.25">
      <c r="D165" s="7"/>
    </row>
    <row r="166" spans="4:4" ht="14.45" customHeight="1" x14ac:dyDescent="0.25">
      <c r="D166" s="7"/>
    </row>
    <row r="167" spans="4:4" ht="14.45" customHeight="1" x14ac:dyDescent="0.25">
      <c r="D167" s="7"/>
    </row>
    <row r="168" spans="4:4" ht="14.45" customHeight="1" x14ac:dyDescent="0.25">
      <c r="D168" s="7"/>
    </row>
    <row r="169" spans="4:4" ht="14.45" customHeight="1" x14ac:dyDescent="0.25">
      <c r="D169" s="7"/>
    </row>
    <row r="170" spans="4:4" ht="14.45" customHeight="1" x14ac:dyDescent="0.25">
      <c r="D170" s="7"/>
    </row>
    <row r="171" spans="4:4" ht="14.45" customHeight="1" x14ac:dyDescent="0.25">
      <c r="D171" s="7"/>
    </row>
    <row r="172" spans="4:4" ht="14.45" customHeight="1" x14ac:dyDescent="0.25">
      <c r="D172" s="7"/>
    </row>
    <row r="173" spans="4:4" ht="14.45" customHeight="1" x14ac:dyDescent="0.25">
      <c r="D173" s="7"/>
    </row>
    <row r="174" spans="4:4" ht="14.45" customHeight="1" x14ac:dyDescent="0.25">
      <c r="D174" s="7"/>
    </row>
    <row r="175" spans="4:4" ht="14.45" customHeight="1" x14ac:dyDescent="0.25">
      <c r="D175" s="7"/>
    </row>
    <row r="176" spans="4:4" ht="14.45" customHeight="1" x14ac:dyDescent="0.25">
      <c r="D176" s="7"/>
    </row>
    <row r="177" spans="4:4" ht="14.45" customHeight="1" x14ac:dyDescent="0.25">
      <c r="D177" s="7"/>
    </row>
    <row r="178" spans="4:4" ht="14.45" customHeight="1" x14ac:dyDescent="0.25">
      <c r="D178" s="7"/>
    </row>
    <row r="179" spans="4:4" ht="14.45" customHeight="1" x14ac:dyDescent="0.25">
      <c r="D179" s="7"/>
    </row>
    <row r="180" spans="4:4" ht="14.45" customHeight="1" x14ac:dyDescent="0.25">
      <c r="D180" s="7"/>
    </row>
    <row r="181" spans="4:4" ht="14.45" customHeight="1" x14ac:dyDescent="0.25">
      <c r="D181" s="7"/>
    </row>
    <row r="182" spans="4:4" ht="14.45" customHeight="1" x14ac:dyDescent="0.25">
      <c r="D182" s="7"/>
    </row>
    <row r="183" spans="4:4" ht="14.45" customHeight="1" x14ac:dyDescent="0.25">
      <c r="D183" s="7"/>
    </row>
    <row r="184" spans="4:4" ht="14.45" customHeight="1" x14ac:dyDescent="0.25">
      <c r="D184" s="7"/>
    </row>
    <row r="185" spans="4:4" ht="14.45" customHeight="1" x14ac:dyDescent="0.25">
      <c r="D185" s="7"/>
    </row>
    <row r="186" spans="4:4" ht="14.45" customHeight="1" x14ac:dyDescent="0.25">
      <c r="D186" s="7"/>
    </row>
    <row r="187" spans="4:4" ht="14.45" customHeight="1" x14ac:dyDescent="0.25">
      <c r="D187" s="7"/>
    </row>
    <row r="188" spans="4:4" ht="14.45" customHeight="1" x14ac:dyDescent="0.25">
      <c r="D188" s="7"/>
    </row>
    <row r="189" spans="4:4" ht="14.45" customHeight="1" x14ac:dyDescent="0.25">
      <c r="D189" s="7"/>
    </row>
    <row r="190" spans="4:4" ht="14.45" customHeight="1" x14ac:dyDescent="0.25">
      <c r="D190" s="7"/>
    </row>
    <row r="191" spans="4:4" ht="14.45" customHeight="1" x14ac:dyDescent="0.25">
      <c r="D191" s="7"/>
    </row>
    <row r="192" spans="4:4" ht="14.45" customHeight="1" x14ac:dyDescent="0.25">
      <c r="D192" s="7"/>
    </row>
    <row r="193" spans="4:4" ht="14.45" customHeight="1" x14ac:dyDescent="0.25">
      <c r="D193" s="7"/>
    </row>
    <row r="194" spans="4:4" ht="14.45" customHeight="1" x14ac:dyDescent="0.25">
      <c r="D194" s="7"/>
    </row>
    <row r="195" spans="4:4" ht="14.45" customHeight="1" x14ac:dyDescent="0.25">
      <c r="D195" s="7"/>
    </row>
    <row r="196" spans="4:4" ht="14.45" customHeight="1" x14ac:dyDescent="0.25">
      <c r="D196" s="7"/>
    </row>
    <row r="197" spans="4:4" ht="14.45" customHeight="1" x14ac:dyDescent="0.25">
      <c r="D197" s="7"/>
    </row>
    <row r="198" spans="4:4" ht="14.45" customHeight="1" x14ac:dyDescent="0.25">
      <c r="D198" s="7"/>
    </row>
    <row r="199" spans="4:4" ht="14.45" customHeight="1" x14ac:dyDescent="0.25">
      <c r="D199" s="7"/>
    </row>
    <row r="200" spans="4:4" ht="14.45" customHeight="1" x14ac:dyDescent="0.25">
      <c r="D200" s="7"/>
    </row>
    <row r="201" spans="4:4" ht="14.45" customHeight="1" x14ac:dyDescent="0.25">
      <c r="D201" s="7"/>
    </row>
    <row r="202" spans="4:4" ht="14.45" customHeight="1" x14ac:dyDescent="0.25">
      <c r="D202" s="7"/>
    </row>
    <row r="203" spans="4:4" ht="14.45" customHeight="1" x14ac:dyDescent="0.25">
      <c r="D203" s="7"/>
    </row>
    <row r="204" spans="4:4" ht="14.45" customHeight="1" x14ac:dyDescent="0.25">
      <c r="D204" s="7"/>
    </row>
    <row r="205" spans="4:4" ht="14.45" customHeight="1" x14ac:dyDescent="0.25">
      <c r="D205" s="7"/>
    </row>
    <row r="206" spans="4:4" ht="14.45" customHeight="1" x14ac:dyDescent="0.25">
      <c r="D206" s="7"/>
    </row>
    <row r="207" spans="4:4" ht="14.45" customHeight="1" x14ac:dyDescent="0.25">
      <c r="D207" s="7"/>
    </row>
    <row r="208" spans="4:4" ht="14.45" customHeight="1" x14ac:dyDescent="0.25">
      <c r="D208" s="7"/>
    </row>
    <row r="209" spans="4:4" ht="14.45" customHeight="1" x14ac:dyDescent="0.25">
      <c r="D209" s="7"/>
    </row>
    <row r="210" spans="4:4" ht="14.45" customHeight="1" x14ac:dyDescent="0.25">
      <c r="D210" s="7"/>
    </row>
    <row r="211" spans="4:4" ht="14.45" customHeight="1" x14ac:dyDescent="0.25">
      <c r="D211" s="7"/>
    </row>
    <row r="212" spans="4:4" ht="14.45" customHeight="1" x14ac:dyDescent="0.25">
      <c r="D212" s="7"/>
    </row>
    <row r="213" spans="4:4" ht="14.45" customHeight="1" x14ac:dyDescent="0.25">
      <c r="D213" s="7"/>
    </row>
    <row r="214" spans="4:4" ht="14.45" customHeight="1" x14ac:dyDescent="0.25">
      <c r="D214" s="7"/>
    </row>
    <row r="215" spans="4:4" ht="14.45" customHeight="1" x14ac:dyDescent="0.25">
      <c r="D215" s="7"/>
    </row>
    <row r="216" spans="4:4" ht="14.45" customHeight="1" x14ac:dyDescent="0.25">
      <c r="D216" s="7"/>
    </row>
    <row r="217" spans="4:4" ht="14.45" customHeight="1" x14ac:dyDescent="0.25">
      <c r="D217" s="7"/>
    </row>
    <row r="218" spans="4:4" ht="14.45" customHeight="1" x14ac:dyDescent="0.25">
      <c r="D218" s="7"/>
    </row>
    <row r="219" spans="4:4" ht="14.45" customHeight="1" x14ac:dyDescent="0.25">
      <c r="D219" s="7"/>
    </row>
    <row r="220" spans="4:4" ht="14.45" customHeight="1" x14ac:dyDescent="0.25">
      <c r="D220" s="7"/>
    </row>
    <row r="221" spans="4:4" ht="14.45" customHeight="1" x14ac:dyDescent="0.25">
      <c r="D221" s="7"/>
    </row>
    <row r="222" spans="4:4" ht="14.45" customHeight="1" x14ac:dyDescent="0.25">
      <c r="D222" s="7"/>
    </row>
    <row r="223" spans="4:4" ht="14.45" customHeight="1" x14ac:dyDescent="0.25">
      <c r="D223" s="7"/>
    </row>
    <row r="224" spans="4:4" ht="14.45" customHeight="1" x14ac:dyDescent="0.25">
      <c r="D224" s="7"/>
    </row>
    <row r="225" spans="4:4" ht="14.45" customHeight="1" x14ac:dyDescent="0.25">
      <c r="D225" s="7"/>
    </row>
    <row r="226" spans="4:4" ht="14.45" customHeight="1" x14ac:dyDescent="0.25">
      <c r="D226" s="7"/>
    </row>
    <row r="227" spans="4:4" ht="14.45" customHeight="1" x14ac:dyDescent="0.25">
      <c r="D227" s="7"/>
    </row>
    <row r="228" spans="4:4" ht="14.45" customHeight="1" x14ac:dyDescent="0.25">
      <c r="D228" s="7"/>
    </row>
    <row r="229" spans="4:4" ht="14.45" customHeight="1" x14ac:dyDescent="0.25">
      <c r="D229" s="7"/>
    </row>
    <row r="230" spans="4:4" ht="14.45" customHeight="1" x14ac:dyDescent="0.25">
      <c r="D230" s="7"/>
    </row>
    <row r="231" spans="4:4" ht="14.45" customHeight="1" x14ac:dyDescent="0.25">
      <c r="D231" s="7"/>
    </row>
    <row r="232" spans="4:4" ht="14.45" customHeight="1" x14ac:dyDescent="0.25">
      <c r="D232" s="7"/>
    </row>
    <row r="233" spans="4:4" ht="14.45" customHeight="1" x14ac:dyDescent="0.25">
      <c r="D233" s="7"/>
    </row>
    <row r="234" spans="4:4" ht="14.45" customHeight="1" x14ac:dyDescent="0.25">
      <c r="D234" s="7"/>
    </row>
    <row r="235" spans="4:4" ht="14.45" customHeight="1" x14ac:dyDescent="0.25">
      <c r="D235" s="7"/>
    </row>
    <row r="236" spans="4:4" ht="14.45" customHeight="1" x14ac:dyDescent="0.25">
      <c r="D236" s="7"/>
    </row>
    <row r="237" spans="4:4" ht="14.45" customHeight="1" x14ac:dyDescent="0.25">
      <c r="D237" s="7"/>
    </row>
    <row r="238" spans="4:4" ht="14.45" customHeight="1" x14ac:dyDescent="0.25">
      <c r="D238" s="7"/>
    </row>
    <row r="239" spans="4:4" ht="14.45" customHeight="1" x14ac:dyDescent="0.25">
      <c r="D239" s="7"/>
    </row>
    <row r="240" spans="4:4" ht="14.45" customHeight="1" x14ac:dyDescent="0.25">
      <c r="D240" s="7"/>
    </row>
    <row r="241" spans="4:4" ht="14.45" customHeight="1" x14ac:dyDescent="0.25">
      <c r="D241" s="7"/>
    </row>
    <row r="242" spans="4:4" ht="14.45" customHeight="1" x14ac:dyDescent="0.25">
      <c r="D242" s="7"/>
    </row>
    <row r="243" spans="4:4" ht="14.45" customHeight="1" x14ac:dyDescent="0.25">
      <c r="D243" s="7"/>
    </row>
    <row r="244" spans="4:4" ht="14.45" customHeight="1" x14ac:dyDescent="0.25">
      <c r="D244" s="7"/>
    </row>
    <row r="245" spans="4:4" ht="14.45" customHeight="1" x14ac:dyDescent="0.25">
      <c r="D245" s="7"/>
    </row>
    <row r="246" spans="4:4" ht="14.45" customHeight="1" x14ac:dyDescent="0.25">
      <c r="D246" s="7"/>
    </row>
    <row r="247" spans="4:4" ht="14.45" customHeight="1" x14ac:dyDescent="0.25">
      <c r="D247" s="7"/>
    </row>
  </sheetData>
  <mergeCells count="29">
    <mergeCell ref="H3:O3"/>
    <mergeCell ref="A117:A124"/>
    <mergeCell ref="B117:B120"/>
    <mergeCell ref="B121:B124"/>
    <mergeCell ref="A125:A133"/>
    <mergeCell ref="B125:B129"/>
    <mergeCell ref="B130:B133"/>
    <mergeCell ref="A99:A109"/>
    <mergeCell ref="B99:B105"/>
    <mergeCell ref="B106:B109"/>
    <mergeCell ref="A110:A116"/>
    <mergeCell ref="B110:B113"/>
    <mergeCell ref="B114:B116"/>
    <mergeCell ref="A71:A89"/>
    <mergeCell ref="B71:B77"/>
    <mergeCell ref="B78:B83"/>
    <mergeCell ref="B84:B89"/>
    <mergeCell ref="A90:A98"/>
    <mergeCell ref="B90:B94"/>
    <mergeCell ref="B95:B98"/>
    <mergeCell ref="F3:G3"/>
    <mergeCell ref="B6:B9"/>
    <mergeCell ref="B10:B14"/>
    <mergeCell ref="A51:A70"/>
    <mergeCell ref="B51:B55"/>
    <mergeCell ref="B56:B64"/>
    <mergeCell ref="B65:B70"/>
    <mergeCell ref="A6:A9"/>
    <mergeCell ref="A10:A1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9393-4874-4937-8549-2BA30A06AD43}">
  <dimension ref="A1:P133"/>
  <sheetViews>
    <sheetView showGridLines="0" topLeftCell="A2" zoomScale="70" zoomScaleNormal="70" workbookViewId="0">
      <selection activeCell="M5" sqref="M5"/>
    </sheetView>
  </sheetViews>
  <sheetFormatPr defaultRowHeight="15" x14ac:dyDescent="0.25"/>
  <cols>
    <col min="1" max="1" width="15" customWidth="1"/>
    <col min="2" max="2" width="18.28515625" customWidth="1"/>
    <col min="3" max="3" width="41.85546875" customWidth="1"/>
    <col min="8" max="8" width="10.7109375" customWidth="1"/>
    <col min="9" max="9" width="12" customWidth="1"/>
    <col min="10" max="10" width="11" customWidth="1"/>
    <col min="12" max="12" width="11.42578125" customWidth="1"/>
    <col min="13" max="13" width="11.85546875" customWidth="1"/>
  </cols>
  <sheetData>
    <row r="1" spans="1:16" ht="15.75" thickBo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16" x14ac:dyDescent="0.25">
      <c r="A2" s="93"/>
      <c r="B2" s="92"/>
      <c r="C2" s="159" t="s">
        <v>299</v>
      </c>
      <c r="D2" s="154" t="s">
        <v>316</v>
      </c>
      <c r="E2" s="98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44.75" customHeight="1" x14ac:dyDescent="0.25">
      <c r="A3" s="108"/>
      <c r="B3" s="111"/>
      <c r="C3" s="5"/>
      <c r="D3" s="10"/>
      <c r="E3" s="144" t="s">
        <v>131</v>
      </c>
      <c r="F3" s="307" t="s">
        <v>21</v>
      </c>
      <c r="G3" s="313"/>
      <c r="H3" s="320" t="s">
        <v>301</v>
      </c>
      <c r="I3" s="321"/>
      <c r="J3" s="321"/>
      <c r="K3" s="321"/>
      <c r="L3" s="321"/>
      <c r="M3" s="321"/>
      <c r="N3" s="321"/>
      <c r="O3" s="321"/>
      <c r="P3" s="321"/>
    </row>
    <row r="4" spans="1:16" ht="45" x14ac:dyDescent="0.25">
      <c r="A4" s="4" t="s">
        <v>138</v>
      </c>
      <c r="B4" s="1" t="s">
        <v>139</v>
      </c>
      <c r="C4" s="6" t="s">
        <v>140</v>
      </c>
      <c r="D4" s="9"/>
      <c r="E4" s="97"/>
      <c r="F4" s="133" t="s">
        <v>302</v>
      </c>
      <c r="G4" s="133" t="s">
        <v>25</v>
      </c>
      <c r="H4" s="133" t="s">
        <v>26</v>
      </c>
      <c r="I4" s="133" t="s">
        <v>27</v>
      </c>
      <c r="J4" s="134" t="s">
        <v>28</v>
      </c>
      <c r="K4" s="134" t="s">
        <v>29</v>
      </c>
      <c r="L4" s="133" t="s">
        <v>306</v>
      </c>
      <c r="M4" s="134" t="s">
        <v>306</v>
      </c>
      <c r="N4" s="134" t="s">
        <v>31</v>
      </c>
      <c r="O4" s="134" t="s">
        <v>32</v>
      </c>
      <c r="P4" s="126" t="s">
        <v>34</v>
      </c>
    </row>
    <row r="5" spans="1:16" x14ac:dyDescent="0.25">
      <c r="A5" s="4"/>
      <c r="B5" s="1"/>
      <c r="C5" s="147"/>
      <c r="D5" s="156"/>
      <c r="E5" s="96"/>
      <c r="F5" s="137">
        <v>1</v>
      </c>
      <c r="G5" s="137">
        <f t="shared" ref="G5:P5" si="0">SUM(G6:G31)</f>
        <v>1</v>
      </c>
      <c r="H5" s="137">
        <f t="shared" si="0"/>
        <v>1</v>
      </c>
      <c r="I5" s="137">
        <f t="shared" si="0"/>
        <v>1</v>
      </c>
      <c r="J5" s="137">
        <f t="shared" si="0"/>
        <v>1</v>
      </c>
      <c r="K5" s="137">
        <f t="shared" si="0"/>
        <v>1</v>
      </c>
      <c r="L5" s="137">
        <f t="shared" si="0"/>
        <v>1</v>
      </c>
      <c r="M5" s="137">
        <f t="shared" si="0"/>
        <v>1</v>
      </c>
      <c r="N5" s="137">
        <f t="shared" si="0"/>
        <v>1</v>
      </c>
      <c r="O5" s="137">
        <f t="shared" si="0"/>
        <v>3</v>
      </c>
      <c r="P5" s="137">
        <f t="shared" si="0"/>
        <v>2</v>
      </c>
    </row>
    <row r="6" spans="1:16" ht="69" customHeight="1" x14ac:dyDescent="0.25">
      <c r="A6" s="336" t="s">
        <v>220</v>
      </c>
      <c r="B6" s="341" t="s">
        <v>229</v>
      </c>
      <c r="C6" s="132" t="s">
        <v>234</v>
      </c>
      <c r="D6" s="116"/>
      <c r="E6" s="119"/>
      <c r="F6" s="118"/>
      <c r="G6" s="118">
        <v>1</v>
      </c>
      <c r="H6" s="118">
        <v>1</v>
      </c>
      <c r="I6" s="118">
        <v>1</v>
      </c>
      <c r="J6" s="118">
        <v>1</v>
      </c>
      <c r="K6" s="118">
        <v>1</v>
      </c>
      <c r="L6" s="118">
        <v>1</v>
      </c>
      <c r="M6" s="118">
        <v>1</v>
      </c>
      <c r="N6" s="118">
        <v>1</v>
      </c>
      <c r="O6" s="118">
        <v>3</v>
      </c>
      <c r="P6" s="118">
        <v>2</v>
      </c>
    </row>
    <row r="7" spans="1:16" ht="45" x14ac:dyDescent="0.25">
      <c r="A7" s="336"/>
      <c r="B7" s="341"/>
      <c r="C7" s="132" t="s">
        <v>235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A8" s="309" t="s">
        <v>42</v>
      </c>
      <c r="B8" s="340" t="s">
        <v>262</v>
      </c>
      <c r="C8" s="271" t="s">
        <v>263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</row>
    <row r="9" spans="1:16" ht="45" x14ac:dyDescent="0.25">
      <c r="A9" s="309"/>
      <c r="B9" s="340"/>
      <c r="C9" s="271" t="s">
        <v>264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</row>
    <row r="11" spans="1:16" x14ac:dyDescent="0.25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</row>
    <row r="12" spans="1:16" x14ac:dyDescent="0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</row>
    <row r="13" spans="1:16" x14ac:dyDescent="0.25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</row>
    <row r="14" spans="1:16" x14ac:dyDescent="0.25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</row>
    <row r="15" spans="1:16" x14ac:dyDescent="0.25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</row>
    <row r="16" spans="1:16" x14ac:dyDescent="0.25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</row>
    <row r="17" spans="1:16" x14ac:dyDescent="0.25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</row>
    <row r="18" spans="1:16" x14ac:dyDescent="0.25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</row>
    <row r="19" spans="1:16" x14ac:dyDescent="0.25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</row>
    <row r="20" spans="1:16" x14ac:dyDescent="0.25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</row>
    <row r="21" spans="1:16" x14ac:dyDescent="0.25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</row>
    <row r="22" spans="1:16" x14ac:dyDescent="0.25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</row>
    <row r="23" spans="1:16" x14ac:dyDescent="0.2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</row>
    <row r="24" spans="1:16" x14ac:dyDescent="0.25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</row>
    <row r="25" spans="1:16" x14ac:dyDescent="0.25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</row>
    <row r="26" spans="1:16" x14ac:dyDescent="0.25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</row>
    <row r="27" spans="1:16" x14ac:dyDescent="0.25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</row>
    <row r="28" spans="1:16" x14ac:dyDescent="0.25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</row>
    <row r="29" spans="1:16" x14ac:dyDescent="0.25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</row>
    <row r="30" spans="1:16" x14ac:dyDescent="0.25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</row>
    <row r="31" spans="1:16" x14ac:dyDescent="0.25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</row>
    <row r="32" spans="1:16" x14ac:dyDescent="0.25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</row>
    <row r="33" spans="1:16" x14ac:dyDescent="0.25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</row>
    <row r="34" spans="1:16" x14ac:dyDescent="0.25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</row>
    <row r="35" spans="1:16" x14ac:dyDescent="0.2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</row>
    <row r="36" spans="1:16" x14ac:dyDescent="0.25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</row>
    <row r="37" spans="1:16" x14ac:dyDescent="0.25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</row>
    <row r="38" spans="1:16" x14ac:dyDescent="0.25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</row>
    <row r="39" spans="1:16" x14ac:dyDescent="0.25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</row>
    <row r="40" spans="1:16" x14ac:dyDescent="0.25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</row>
    <row r="41" spans="1:16" x14ac:dyDescent="0.25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</row>
    <row r="42" spans="1:16" x14ac:dyDescent="0.25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</row>
    <row r="43" spans="1:16" x14ac:dyDescent="0.25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</row>
    <row r="44" spans="1:16" x14ac:dyDescent="0.25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</row>
    <row r="45" spans="1:16" x14ac:dyDescent="0.2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</row>
    <row r="46" spans="1:16" x14ac:dyDescent="0.25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</row>
    <row r="47" spans="1:16" x14ac:dyDescent="0.25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</row>
    <row r="48" spans="1:16" x14ac:dyDescent="0.25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</row>
    <row r="49" spans="1:16" x14ac:dyDescent="0.25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</row>
    <row r="50" spans="1:16" ht="15.75" thickBot="1" x14ac:dyDescent="0.3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</row>
    <row r="51" spans="1:16" x14ac:dyDescent="0.25">
      <c r="A51" s="281" t="s">
        <v>35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</row>
    <row r="52" spans="1:16" x14ac:dyDescent="0.25">
      <c r="A52" s="282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</row>
    <row r="53" spans="1:16" x14ac:dyDescent="0.25">
      <c r="A53" s="282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</row>
    <row r="54" spans="1:16" x14ac:dyDescent="0.25">
      <c r="A54" s="282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</row>
    <row r="55" spans="1:16" x14ac:dyDescent="0.25">
      <c r="A55" s="282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</row>
    <row r="56" spans="1:16" x14ac:dyDescent="0.25">
      <c r="A56" s="282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</row>
    <row r="57" spans="1:16" x14ac:dyDescent="0.25">
      <c r="A57" s="282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</row>
    <row r="58" spans="1:16" x14ac:dyDescent="0.25">
      <c r="A58" s="282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</row>
    <row r="59" spans="1:16" x14ac:dyDescent="0.25">
      <c r="A59" s="282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</row>
    <row r="60" spans="1:16" x14ac:dyDescent="0.25">
      <c r="A60" s="282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</row>
    <row r="61" spans="1:16" x14ac:dyDescent="0.25">
      <c r="A61" s="282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</row>
    <row r="62" spans="1:16" x14ac:dyDescent="0.25">
      <c r="A62" s="282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</row>
    <row r="63" spans="1:16" x14ac:dyDescent="0.25">
      <c r="A63" s="282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</row>
    <row r="64" spans="1:16" x14ac:dyDescent="0.25">
      <c r="A64" s="282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</row>
    <row r="65" spans="1:16" x14ac:dyDescent="0.25">
      <c r="A65" s="282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</row>
    <row r="66" spans="1:16" x14ac:dyDescent="0.25">
      <c r="A66" s="282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</row>
    <row r="67" spans="1:16" x14ac:dyDescent="0.25">
      <c r="A67" s="282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</row>
    <row r="68" spans="1:16" x14ac:dyDescent="0.25">
      <c r="A68" s="282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</row>
    <row r="69" spans="1:16" x14ac:dyDescent="0.25">
      <c r="A69" s="282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</row>
    <row r="70" spans="1:16" ht="15.75" thickBot="1" x14ac:dyDescent="0.3">
      <c r="A70" s="283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</row>
    <row r="71" spans="1:16" x14ac:dyDescent="0.25">
      <c r="A71" s="281" t="s">
        <v>220</v>
      </c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</row>
    <row r="72" spans="1:16" x14ac:dyDescent="0.25">
      <c r="A72" s="282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</row>
    <row r="73" spans="1:16" x14ac:dyDescent="0.25">
      <c r="A73" s="282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</row>
    <row r="74" spans="1:16" x14ac:dyDescent="0.25">
      <c r="A74" s="282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</row>
    <row r="75" spans="1:16" x14ac:dyDescent="0.25">
      <c r="A75" s="282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</row>
    <row r="76" spans="1:16" x14ac:dyDescent="0.25">
      <c r="A76" s="282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</row>
    <row r="77" spans="1:16" x14ac:dyDescent="0.25">
      <c r="A77" s="282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</row>
    <row r="78" spans="1:16" x14ac:dyDescent="0.25">
      <c r="A78" s="282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</row>
    <row r="79" spans="1:16" x14ac:dyDescent="0.25">
      <c r="A79" s="282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</row>
    <row r="80" spans="1:16" x14ac:dyDescent="0.25">
      <c r="A80" s="282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</row>
    <row r="81" spans="1:16" x14ac:dyDescent="0.25">
      <c r="A81" s="282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</row>
    <row r="82" spans="1:16" x14ac:dyDescent="0.25">
      <c r="A82" s="282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</row>
    <row r="83" spans="1:16" x14ac:dyDescent="0.25">
      <c r="A83" s="282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</row>
    <row r="84" spans="1:16" x14ac:dyDescent="0.25">
      <c r="A84" s="282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</row>
    <row r="85" spans="1:16" x14ac:dyDescent="0.25">
      <c r="A85" s="282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</row>
    <row r="86" spans="1:16" x14ac:dyDescent="0.25">
      <c r="A86" s="282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</row>
    <row r="87" spans="1:16" x14ac:dyDescent="0.25">
      <c r="A87" s="282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</row>
    <row r="88" spans="1:16" x14ac:dyDescent="0.25">
      <c r="A88" s="282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</row>
    <row r="89" spans="1:16" ht="15.75" thickBot="1" x14ac:dyDescent="0.3">
      <c r="A89" s="283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</row>
    <row r="90" spans="1:16" x14ac:dyDescent="0.25">
      <c r="A90" s="301" t="s">
        <v>243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</row>
    <row r="91" spans="1:16" x14ac:dyDescent="0.25">
      <c r="A91" s="302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</row>
    <row r="92" spans="1:16" x14ac:dyDescent="0.25">
      <c r="A92" s="302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</row>
    <row r="93" spans="1:16" x14ac:dyDescent="0.25">
      <c r="A93" s="302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</row>
    <row r="94" spans="1:16" x14ac:dyDescent="0.25">
      <c r="A94" s="302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</row>
    <row r="95" spans="1:16" x14ac:dyDescent="0.25">
      <c r="A95" s="302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</row>
    <row r="96" spans="1:16" x14ac:dyDescent="0.25">
      <c r="A96" s="302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</row>
    <row r="97" spans="1:16" x14ac:dyDescent="0.25">
      <c r="A97" s="302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</row>
    <row r="98" spans="1:16" ht="15.75" thickBot="1" x14ac:dyDescent="0.3">
      <c r="A98" s="302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</row>
    <row r="99" spans="1:16" x14ac:dyDescent="0.25">
      <c r="A99" s="281" t="s">
        <v>42</v>
      </c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</row>
    <row r="100" spans="1:16" x14ac:dyDescent="0.25">
      <c r="A100" s="282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</row>
    <row r="101" spans="1:16" x14ac:dyDescent="0.25">
      <c r="A101" s="282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</row>
    <row r="102" spans="1:16" x14ac:dyDescent="0.25">
      <c r="A102" s="282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</row>
    <row r="103" spans="1:16" x14ac:dyDescent="0.25">
      <c r="A103" s="282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</row>
    <row r="104" spans="1:16" x14ac:dyDescent="0.25">
      <c r="A104" s="282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</row>
    <row r="105" spans="1:16" x14ac:dyDescent="0.25">
      <c r="A105" s="282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</row>
    <row r="106" spans="1:16" x14ac:dyDescent="0.25">
      <c r="A106" s="282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</row>
    <row r="107" spans="1:16" x14ac:dyDescent="0.25">
      <c r="A107" s="282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</row>
    <row r="108" spans="1:16" x14ac:dyDescent="0.25">
      <c r="A108" s="282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</row>
    <row r="109" spans="1:16" ht="15.75" thickBot="1" x14ac:dyDescent="0.3">
      <c r="A109" s="283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</row>
    <row r="110" spans="1:16" x14ac:dyDescent="0.25">
      <c r="A110" s="281" t="s">
        <v>267</v>
      </c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</row>
    <row r="111" spans="1:16" x14ac:dyDescent="0.25">
      <c r="A111" s="282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</row>
    <row r="112" spans="1:16" x14ac:dyDescent="0.25">
      <c r="A112" s="282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</row>
    <row r="113" spans="1:16" x14ac:dyDescent="0.25">
      <c r="A113" s="282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</row>
    <row r="114" spans="1:16" x14ac:dyDescent="0.25">
      <c r="A114" s="282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</row>
    <row r="115" spans="1:16" x14ac:dyDescent="0.25">
      <c r="A115" s="282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</row>
    <row r="116" spans="1:16" ht="15.75" thickBot="1" x14ac:dyDescent="0.3">
      <c r="A116" s="283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</row>
    <row r="117" spans="1:16" x14ac:dyDescent="0.25">
      <c r="A117" s="281" t="s">
        <v>276</v>
      </c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</row>
    <row r="118" spans="1:16" x14ac:dyDescent="0.25">
      <c r="A118" s="282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</row>
    <row r="119" spans="1:16" x14ac:dyDescent="0.25">
      <c r="A119" s="282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</row>
    <row r="120" spans="1:16" x14ac:dyDescent="0.25">
      <c r="A120" s="282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</row>
    <row r="121" spans="1:16" x14ac:dyDescent="0.25">
      <c r="A121" s="282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</row>
    <row r="122" spans="1:16" x14ac:dyDescent="0.25">
      <c r="A122" s="282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</row>
    <row r="123" spans="1:16" x14ac:dyDescent="0.25">
      <c r="A123" s="282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</row>
    <row r="124" spans="1:16" ht="15.75" thickBot="1" x14ac:dyDescent="0.3">
      <c r="A124" s="283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</row>
    <row r="125" spans="1:16" x14ac:dyDescent="0.25">
      <c r="A125" s="281" t="s">
        <v>287</v>
      </c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</row>
    <row r="126" spans="1:16" x14ac:dyDescent="0.25">
      <c r="A126" s="282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</row>
    <row r="127" spans="1:16" x14ac:dyDescent="0.25">
      <c r="A127" s="282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</row>
    <row r="128" spans="1:16" x14ac:dyDescent="0.25">
      <c r="A128" s="282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</row>
    <row r="129" spans="1:16" x14ac:dyDescent="0.25">
      <c r="A129" s="282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</row>
    <row r="130" spans="1:16" x14ac:dyDescent="0.25">
      <c r="A130" s="282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</row>
    <row r="131" spans="1:16" x14ac:dyDescent="0.25">
      <c r="A131" s="282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</row>
    <row r="132" spans="1:16" x14ac:dyDescent="0.25">
      <c r="A132" s="282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</row>
    <row r="133" spans="1:16" ht="15.75" thickBot="1" x14ac:dyDescent="0.3">
      <c r="A133" s="306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</row>
  </sheetData>
  <mergeCells count="13">
    <mergeCell ref="H3:P3"/>
    <mergeCell ref="A51:A70"/>
    <mergeCell ref="A71:A89"/>
    <mergeCell ref="A90:A98"/>
    <mergeCell ref="A99:A109"/>
    <mergeCell ref="A125:A133"/>
    <mergeCell ref="A110:A116"/>
    <mergeCell ref="A117:A124"/>
    <mergeCell ref="F3:G3"/>
    <mergeCell ref="B8:B9"/>
    <mergeCell ref="A8:A9"/>
    <mergeCell ref="A6:A7"/>
    <mergeCell ref="B6:B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2782-33B0-4419-959A-86B9B167FFCB}">
  <dimension ref="A1:N147"/>
  <sheetViews>
    <sheetView showGridLines="0" topLeftCell="A3" zoomScale="70" zoomScaleNormal="70" workbookViewId="0">
      <selection activeCell="G4" sqref="G4"/>
    </sheetView>
  </sheetViews>
  <sheetFormatPr defaultRowHeight="15" x14ac:dyDescent="0.25"/>
  <cols>
    <col min="2" max="2" width="18.5703125" customWidth="1"/>
    <col min="3" max="3" width="40.42578125" customWidth="1"/>
    <col min="7" max="7" width="12.140625" customWidth="1"/>
    <col min="8" max="8" width="11" customWidth="1"/>
    <col min="9" max="9" width="13.28515625" customWidth="1"/>
    <col min="10" max="10" width="12" customWidth="1"/>
    <col min="11" max="11" width="11" customWidth="1"/>
  </cols>
  <sheetData>
    <row r="1" spans="1:14" ht="15.75" thickBo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x14ac:dyDescent="0.25">
      <c r="A2" s="93"/>
      <c r="B2" s="92"/>
      <c r="C2" s="159" t="s">
        <v>299</v>
      </c>
      <c r="D2" s="154" t="s">
        <v>317</v>
      </c>
      <c r="E2" s="98"/>
      <c r="F2" s="111"/>
      <c r="G2" s="111"/>
      <c r="H2" s="111"/>
      <c r="I2" s="111"/>
      <c r="J2" s="111"/>
      <c r="K2" s="111"/>
      <c r="L2" s="111"/>
      <c r="M2" s="111"/>
      <c r="N2" s="111"/>
    </row>
    <row r="3" spans="1:14" ht="129" customHeight="1" x14ac:dyDescent="0.25">
      <c r="A3" s="108"/>
      <c r="B3" s="111"/>
      <c r="C3" s="5"/>
      <c r="D3" s="10"/>
      <c r="E3" s="144" t="s">
        <v>132</v>
      </c>
      <c r="F3" s="266" t="s">
        <v>21</v>
      </c>
      <c r="G3" s="173" t="s">
        <v>301</v>
      </c>
      <c r="H3" s="165"/>
      <c r="I3" s="165"/>
      <c r="J3" s="165"/>
      <c r="K3" s="165"/>
      <c r="L3" s="165"/>
      <c r="M3" s="165"/>
      <c r="N3" s="165"/>
    </row>
    <row r="4" spans="1:14" ht="45" x14ac:dyDescent="0.25">
      <c r="A4" s="4" t="s">
        <v>138</v>
      </c>
      <c r="B4" s="1" t="s">
        <v>139</v>
      </c>
      <c r="C4" s="6" t="s">
        <v>140</v>
      </c>
      <c r="D4" s="9"/>
      <c r="E4" s="97"/>
      <c r="F4" s="133" t="s">
        <v>302</v>
      </c>
      <c r="G4" s="133" t="s">
        <v>26</v>
      </c>
      <c r="H4" s="133" t="s">
        <v>27</v>
      </c>
      <c r="I4" s="134" t="s">
        <v>28</v>
      </c>
      <c r="J4" s="133" t="s">
        <v>306</v>
      </c>
      <c r="K4" s="134" t="s">
        <v>306</v>
      </c>
      <c r="L4" s="134" t="s">
        <v>31</v>
      </c>
      <c r="M4" s="134" t="s">
        <v>32</v>
      </c>
      <c r="N4" s="126" t="s">
        <v>34</v>
      </c>
    </row>
    <row r="5" spans="1:14" ht="15.75" thickBot="1" x14ac:dyDescent="0.3">
      <c r="A5" s="4"/>
      <c r="B5" s="1"/>
      <c r="C5" s="147"/>
      <c r="D5" s="136"/>
      <c r="E5" s="116"/>
      <c r="F5" s="137">
        <v>1</v>
      </c>
      <c r="G5" s="137">
        <v>1</v>
      </c>
      <c r="H5" s="137">
        <v>1</v>
      </c>
      <c r="I5" s="137">
        <v>1</v>
      </c>
      <c r="J5" s="137">
        <v>1</v>
      </c>
      <c r="K5" s="137">
        <v>1</v>
      </c>
      <c r="L5" s="137">
        <v>1</v>
      </c>
      <c r="M5" s="137">
        <v>2</v>
      </c>
      <c r="N5" s="137">
        <v>2</v>
      </c>
    </row>
    <row r="6" spans="1:14" ht="42" customHeight="1" x14ac:dyDescent="0.25">
      <c r="A6" s="301" t="s">
        <v>220</v>
      </c>
      <c r="B6" s="298" t="s">
        <v>229</v>
      </c>
      <c r="C6" s="263" t="s">
        <v>225</v>
      </c>
      <c r="D6" s="116"/>
      <c r="E6" s="119"/>
      <c r="F6" s="118"/>
      <c r="G6" s="118"/>
      <c r="H6" s="118"/>
      <c r="I6" s="118"/>
      <c r="J6" s="118"/>
      <c r="K6" s="118"/>
      <c r="L6" s="118"/>
      <c r="M6" s="118"/>
      <c r="N6" s="118"/>
    </row>
    <row r="7" spans="1:14" ht="42" customHeight="1" x14ac:dyDescent="0.25">
      <c r="A7" s="302"/>
      <c r="B7" s="298"/>
      <c r="C7" s="263" t="s">
        <v>226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</row>
    <row r="8" spans="1:14" ht="42" customHeight="1" thickBot="1" x14ac:dyDescent="0.3">
      <c r="A8" s="343"/>
      <c r="B8" s="298"/>
      <c r="C8" s="263" t="s">
        <v>227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</row>
    <row r="9" spans="1:14" s="111" customFormat="1" ht="67.5" customHeight="1" thickBot="1" x14ac:dyDescent="0.3">
      <c r="A9" s="260" t="s">
        <v>318</v>
      </c>
      <c r="B9" s="196" t="s">
        <v>250</v>
      </c>
      <c r="C9" s="263" t="s">
        <v>247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</row>
    <row r="10" spans="1:14" ht="55.5" customHeight="1" x14ac:dyDescent="0.25">
      <c r="A10" s="301" t="s">
        <v>42</v>
      </c>
      <c r="B10" s="344" t="s">
        <v>262</v>
      </c>
      <c r="C10" s="263" t="s">
        <v>265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</row>
    <row r="11" spans="1:14" ht="60.75" thickBot="1" x14ac:dyDescent="0.3">
      <c r="A11" s="343"/>
      <c r="B11" s="345"/>
      <c r="C11" s="264" t="s">
        <v>266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</row>
    <row r="12" spans="1:14" x14ac:dyDescent="0.25">
      <c r="A12" s="195"/>
      <c r="B12" s="194"/>
      <c r="C12" s="27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</row>
    <row r="13" spans="1:14" x14ac:dyDescent="0.25">
      <c r="A13" s="195"/>
      <c r="B13" s="194"/>
      <c r="C13" s="27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</row>
    <row r="14" spans="1:14" x14ac:dyDescent="0.25">
      <c r="A14" s="195"/>
      <c r="B14" s="194"/>
      <c r="C14" s="27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</row>
    <row r="15" spans="1:14" x14ac:dyDescent="0.25">
      <c r="A15" s="195"/>
      <c r="B15" s="342"/>
      <c r="C15" s="27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</row>
    <row r="16" spans="1:14" x14ac:dyDescent="0.25">
      <c r="A16" s="195"/>
      <c r="B16" s="342"/>
      <c r="C16" s="27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</row>
    <row r="17" spans="1:14" x14ac:dyDescent="0.25">
      <c r="A17" s="195"/>
      <c r="B17" s="342"/>
      <c r="C17" s="27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</row>
    <row r="18" spans="1:14" x14ac:dyDescent="0.25">
      <c r="A18" s="195"/>
      <c r="B18" s="342"/>
      <c r="C18" s="27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</row>
    <row r="19" spans="1:14" x14ac:dyDescent="0.25">
      <c r="A19" s="195"/>
      <c r="B19" s="342"/>
      <c r="C19" s="27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</row>
    <row r="20" spans="1:14" x14ac:dyDescent="0.25">
      <c r="A20" s="195"/>
      <c r="B20" s="342"/>
      <c r="C20" s="27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</row>
    <row r="21" spans="1:14" x14ac:dyDescent="0.25">
      <c r="A21" s="346"/>
      <c r="B21" s="342"/>
      <c r="C21" s="27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</row>
    <row r="22" spans="1:14" x14ac:dyDescent="0.25">
      <c r="A22" s="346"/>
      <c r="B22" s="342"/>
      <c r="C22" s="27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</row>
    <row r="23" spans="1:14" x14ac:dyDescent="0.25">
      <c r="A23" s="346"/>
      <c r="B23" s="342"/>
      <c r="C23" s="27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</row>
    <row r="24" spans="1:14" x14ac:dyDescent="0.25">
      <c r="A24" s="346"/>
      <c r="B24" s="342"/>
      <c r="C24" s="27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</row>
    <row r="25" spans="1:14" x14ac:dyDescent="0.25">
      <c r="A25" s="346"/>
      <c r="B25" s="342"/>
      <c r="C25" s="27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</row>
    <row r="26" spans="1:14" x14ac:dyDescent="0.25">
      <c r="A26" s="346"/>
      <c r="B26" s="342"/>
      <c r="C26" s="27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</row>
    <row r="27" spans="1:14" x14ac:dyDescent="0.25">
      <c r="A27" s="346"/>
      <c r="B27" s="342"/>
      <c r="C27" s="27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</row>
    <row r="28" spans="1:14" x14ac:dyDescent="0.25">
      <c r="A28" s="346"/>
      <c r="B28" s="342"/>
      <c r="C28" s="27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</row>
    <row r="29" spans="1:14" x14ac:dyDescent="0.25">
      <c r="A29" s="346"/>
      <c r="B29" s="342"/>
      <c r="C29" s="27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</row>
    <row r="30" spans="1:14" x14ac:dyDescent="0.25">
      <c r="A30" s="346"/>
      <c r="B30" s="342"/>
      <c r="C30" s="27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</row>
    <row r="31" spans="1:14" x14ac:dyDescent="0.25">
      <c r="A31" s="346"/>
      <c r="B31" s="342"/>
      <c r="C31" s="27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</row>
    <row r="32" spans="1:14" x14ac:dyDescent="0.25">
      <c r="A32" s="346"/>
      <c r="B32" s="342"/>
      <c r="C32" s="27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</row>
    <row r="33" spans="1:14" x14ac:dyDescent="0.25">
      <c r="A33" s="346"/>
      <c r="B33" s="342"/>
      <c r="C33" s="27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</row>
    <row r="34" spans="1:14" x14ac:dyDescent="0.25">
      <c r="A34" s="346"/>
      <c r="B34" s="342"/>
      <c r="C34" s="27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</row>
    <row r="35" spans="1:14" x14ac:dyDescent="0.25">
      <c r="A35" s="346"/>
      <c r="B35" s="342"/>
      <c r="C35" s="27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</row>
    <row r="36" spans="1:14" x14ac:dyDescent="0.25">
      <c r="A36" s="346"/>
      <c r="B36" s="342"/>
      <c r="C36" s="27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</row>
    <row r="37" spans="1:14" x14ac:dyDescent="0.25">
      <c r="A37" s="346"/>
      <c r="B37" s="342"/>
      <c r="C37" s="27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</row>
    <row r="38" spans="1:14" x14ac:dyDescent="0.25">
      <c r="A38" s="346"/>
      <c r="B38" s="342"/>
      <c r="C38" s="27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</row>
    <row r="39" spans="1:14" x14ac:dyDescent="0.25">
      <c r="A39" s="346"/>
      <c r="B39" s="342"/>
      <c r="C39" s="27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</row>
    <row r="40" spans="1:14" x14ac:dyDescent="0.25">
      <c r="A40" s="346"/>
      <c r="B40" s="342"/>
      <c r="C40" s="27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</row>
    <row r="41" spans="1:14" x14ac:dyDescent="0.25">
      <c r="A41" s="346"/>
      <c r="B41" s="342"/>
      <c r="C41" s="27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</row>
    <row r="42" spans="1:14" x14ac:dyDescent="0.25">
      <c r="A42" s="346"/>
      <c r="B42" s="342"/>
      <c r="C42" s="27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</row>
    <row r="43" spans="1:14" x14ac:dyDescent="0.25">
      <c r="A43" s="346"/>
      <c r="B43" s="342"/>
      <c r="C43" s="27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</row>
    <row r="44" spans="1:14" x14ac:dyDescent="0.25">
      <c r="A44" s="346"/>
      <c r="B44" s="342"/>
      <c r="C44" s="27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</row>
    <row r="45" spans="1:14" x14ac:dyDescent="0.25">
      <c r="A45" s="346"/>
      <c r="B45" s="342"/>
      <c r="C45" s="27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</row>
    <row r="46" spans="1:14" x14ac:dyDescent="0.25">
      <c r="A46" s="346"/>
      <c r="B46" s="342"/>
      <c r="C46" s="27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</row>
    <row r="47" spans="1:14" x14ac:dyDescent="0.25">
      <c r="A47" s="346"/>
      <c r="B47" s="342"/>
      <c r="C47" s="27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</row>
    <row r="48" spans="1:14" x14ac:dyDescent="0.25">
      <c r="A48" s="346"/>
      <c r="B48" s="342"/>
      <c r="C48" s="27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</row>
    <row r="49" spans="1:14" x14ac:dyDescent="0.25">
      <c r="A49" s="346"/>
      <c r="B49" s="342"/>
      <c r="C49" s="27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</row>
    <row r="50" spans="1:14" x14ac:dyDescent="0.25">
      <c r="A50" s="346"/>
      <c r="B50" s="342"/>
      <c r="C50" s="27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</row>
    <row r="51" spans="1:14" x14ac:dyDescent="0.25">
      <c r="A51" s="346"/>
      <c r="B51" s="342"/>
      <c r="C51" s="27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</row>
    <row r="52" spans="1:14" x14ac:dyDescent="0.25">
      <c r="A52" s="346"/>
      <c r="B52" s="342"/>
      <c r="C52" s="27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</row>
    <row r="53" spans="1:14" x14ac:dyDescent="0.25">
      <c r="A53" s="346"/>
      <c r="B53" s="342"/>
      <c r="C53" s="27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</row>
    <row r="54" spans="1:14" x14ac:dyDescent="0.25">
      <c r="A54" s="346"/>
      <c r="B54" s="342"/>
      <c r="C54" s="27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</row>
    <row r="55" spans="1:14" x14ac:dyDescent="0.25">
      <c r="A55" s="346"/>
      <c r="B55" s="342"/>
      <c r="C55" s="27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</row>
    <row r="56" spans="1:14" x14ac:dyDescent="0.25">
      <c r="A56" s="346"/>
      <c r="B56" s="342"/>
      <c r="C56" s="27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</row>
    <row r="57" spans="1:14" x14ac:dyDescent="0.25">
      <c r="A57" s="346"/>
      <c r="B57" s="342"/>
      <c r="C57" s="27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</row>
    <row r="58" spans="1:14" x14ac:dyDescent="0.25">
      <c r="A58" s="346"/>
      <c r="B58" s="342"/>
      <c r="C58" s="27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</row>
    <row r="59" spans="1:14" x14ac:dyDescent="0.25">
      <c r="A59" s="346"/>
      <c r="B59" s="342"/>
      <c r="C59" s="27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</row>
    <row r="60" spans="1:14" x14ac:dyDescent="0.25">
      <c r="A60" s="346"/>
      <c r="B60" s="342"/>
      <c r="C60" s="27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</row>
    <row r="61" spans="1:14" x14ac:dyDescent="0.25">
      <c r="A61" s="346"/>
      <c r="B61" s="342"/>
      <c r="C61" s="27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</row>
    <row r="62" spans="1:14" x14ac:dyDescent="0.25">
      <c r="A62" s="346"/>
      <c r="B62" s="342"/>
      <c r="C62" s="27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</row>
    <row r="63" spans="1:14" x14ac:dyDescent="0.25">
      <c r="A63" s="346"/>
      <c r="B63" s="342"/>
      <c r="C63" s="27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</row>
    <row r="64" spans="1:14" x14ac:dyDescent="0.25">
      <c r="A64" s="346"/>
      <c r="B64" s="342"/>
      <c r="C64" s="27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</row>
    <row r="65" spans="1:14" x14ac:dyDescent="0.25">
      <c r="A65" s="346"/>
      <c r="B65" s="342"/>
      <c r="C65" s="27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</row>
    <row r="66" spans="1:14" x14ac:dyDescent="0.25">
      <c r="A66" s="346"/>
      <c r="B66" s="347"/>
      <c r="C66" s="274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</row>
    <row r="67" spans="1:14" x14ac:dyDescent="0.25">
      <c r="A67" s="346"/>
      <c r="B67" s="347"/>
      <c r="C67" s="274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</row>
    <row r="68" spans="1:14" x14ac:dyDescent="0.25">
      <c r="A68" s="346"/>
      <c r="B68" s="347"/>
      <c r="C68" s="27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</row>
    <row r="69" spans="1:14" x14ac:dyDescent="0.25">
      <c r="A69" s="346"/>
      <c r="B69" s="347"/>
      <c r="C69" s="273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</row>
    <row r="70" spans="1:14" x14ac:dyDescent="0.25">
      <c r="A70" s="346"/>
      <c r="B70" s="347"/>
      <c r="C70" s="27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</row>
    <row r="71" spans="1:14" x14ac:dyDescent="0.25">
      <c r="A71" s="346"/>
      <c r="B71" s="347"/>
      <c r="C71" s="273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</row>
    <row r="72" spans="1:14" x14ac:dyDescent="0.25">
      <c r="A72" s="346"/>
      <c r="B72" s="347"/>
      <c r="C72" s="27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</row>
    <row r="73" spans="1:14" x14ac:dyDescent="0.25">
      <c r="A73" s="346"/>
      <c r="B73" s="342"/>
      <c r="C73" s="27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</row>
    <row r="74" spans="1:14" x14ac:dyDescent="0.25">
      <c r="A74" s="346"/>
      <c r="B74" s="342"/>
      <c r="C74" s="273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</row>
    <row r="75" spans="1:14" x14ac:dyDescent="0.25">
      <c r="A75" s="346"/>
      <c r="B75" s="342"/>
      <c r="C75" s="27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</row>
    <row r="76" spans="1:14" x14ac:dyDescent="0.25">
      <c r="A76" s="346"/>
      <c r="B76" s="342"/>
      <c r="C76" s="27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</row>
    <row r="77" spans="1:14" x14ac:dyDescent="0.25">
      <c r="A77" s="346"/>
      <c r="B77" s="342"/>
      <c r="C77" s="274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</row>
    <row r="78" spans="1:14" x14ac:dyDescent="0.25">
      <c r="A78" s="346"/>
      <c r="B78" s="342"/>
      <c r="C78" s="274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</row>
    <row r="79" spans="1:14" x14ac:dyDescent="0.25">
      <c r="A79" s="346"/>
      <c r="B79" s="347"/>
      <c r="C79" s="274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</row>
    <row r="80" spans="1:14" x14ac:dyDescent="0.25">
      <c r="A80" s="346"/>
      <c r="B80" s="347"/>
      <c r="C80" s="274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</row>
    <row r="81" spans="1:14" x14ac:dyDescent="0.25">
      <c r="A81" s="346"/>
      <c r="B81" s="347"/>
      <c r="C81" s="274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</row>
    <row r="82" spans="1:14" x14ac:dyDescent="0.25">
      <c r="A82" s="346"/>
      <c r="B82" s="347"/>
      <c r="C82" s="274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</row>
    <row r="83" spans="1:14" x14ac:dyDescent="0.25">
      <c r="A83" s="346"/>
      <c r="B83" s="347"/>
      <c r="C83" s="274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</row>
    <row r="84" spans="1:14" x14ac:dyDescent="0.25">
      <c r="A84" s="346"/>
      <c r="B84" s="347"/>
      <c r="C84" s="274"/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193"/>
    </row>
    <row r="85" spans="1:14" x14ac:dyDescent="0.25">
      <c r="A85" s="346"/>
      <c r="B85" s="342"/>
      <c r="C85" s="27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</row>
    <row r="86" spans="1:14" x14ac:dyDescent="0.25">
      <c r="A86" s="346"/>
      <c r="B86" s="342"/>
      <c r="C86" s="27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</row>
    <row r="87" spans="1:14" x14ac:dyDescent="0.25">
      <c r="A87" s="346"/>
      <c r="B87" s="342"/>
      <c r="C87" s="273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</row>
    <row r="88" spans="1:14" x14ac:dyDescent="0.25">
      <c r="A88" s="346"/>
      <c r="B88" s="342"/>
      <c r="C88" s="27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</row>
    <row r="89" spans="1:14" x14ac:dyDescent="0.25">
      <c r="A89" s="346"/>
      <c r="B89" s="342"/>
      <c r="C89" s="27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</row>
    <row r="90" spans="1:14" x14ac:dyDescent="0.25">
      <c r="A90" s="346"/>
      <c r="B90" s="348"/>
      <c r="C90" s="273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</row>
    <row r="91" spans="1:14" x14ac:dyDescent="0.25">
      <c r="A91" s="346"/>
      <c r="B91" s="348"/>
      <c r="C91" s="27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</row>
    <row r="92" spans="1:14" x14ac:dyDescent="0.25">
      <c r="A92" s="346"/>
      <c r="B92" s="348"/>
      <c r="C92" s="27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</row>
    <row r="93" spans="1:14" x14ac:dyDescent="0.25">
      <c r="A93" s="346"/>
      <c r="B93" s="348"/>
      <c r="C93" s="27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</row>
    <row r="94" spans="1:14" x14ac:dyDescent="0.25">
      <c r="A94" s="346"/>
      <c r="B94" s="342"/>
      <c r="C94" s="27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</row>
    <row r="95" spans="1:14" x14ac:dyDescent="0.25">
      <c r="A95" s="346"/>
      <c r="B95" s="342"/>
      <c r="C95" s="27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</row>
    <row r="96" spans="1:14" x14ac:dyDescent="0.25">
      <c r="A96" s="346"/>
      <c r="B96" s="342"/>
      <c r="C96" s="27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</row>
    <row r="97" spans="1:14" x14ac:dyDescent="0.25">
      <c r="A97" s="346"/>
      <c r="B97" s="342"/>
      <c r="C97" s="27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</row>
    <row r="98" spans="1:14" x14ac:dyDescent="0.25">
      <c r="A98" s="346"/>
      <c r="B98" s="342"/>
      <c r="C98" s="27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</row>
    <row r="99" spans="1:14" x14ac:dyDescent="0.25">
      <c r="A99" s="346"/>
      <c r="B99" s="342"/>
      <c r="C99" s="27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</row>
    <row r="100" spans="1:14" x14ac:dyDescent="0.25">
      <c r="A100" s="346"/>
      <c r="B100" s="342"/>
      <c r="C100" s="27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</row>
    <row r="101" spans="1:14" x14ac:dyDescent="0.25">
      <c r="A101" s="346"/>
      <c r="B101" s="342"/>
      <c r="C101" s="27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</row>
    <row r="102" spans="1:14" x14ac:dyDescent="0.25">
      <c r="A102" s="346"/>
      <c r="B102" s="342"/>
      <c r="C102" s="27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</row>
    <row r="103" spans="1:14" x14ac:dyDescent="0.25">
      <c r="A103" s="346"/>
      <c r="B103" s="342"/>
      <c r="C103" s="27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</row>
    <row r="104" spans="1:14" x14ac:dyDescent="0.25">
      <c r="A104" s="346"/>
      <c r="B104" s="342"/>
      <c r="C104" s="273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</row>
    <row r="105" spans="1:14" x14ac:dyDescent="0.25">
      <c r="A105" s="346"/>
      <c r="B105" s="342"/>
      <c r="C105" s="27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3"/>
    </row>
    <row r="106" spans="1:14" x14ac:dyDescent="0.25">
      <c r="A106" s="346"/>
      <c r="B106" s="342"/>
      <c r="C106" s="27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</row>
    <row r="107" spans="1:14" x14ac:dyDescent="0.25">
      <c r="A107" s="346"/>
      <c r="B107" s="342"/>
      <c r="C107" s="27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</row>
    <row r="108" spans="1:14" x14ac:dyDescent="0.25">
      <c r="A108" s="346"/>
      <c r="B108" s="342"/>
      <c r="C108" s="27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3"/>
      <c r="N108" s="193"/>
    </row>
    <row r="109" spans="1:14" x14ac:dyDescent="0.25">
      <c r="A109" s="346"/>
      <c r="B109" s="342"/>
      <c r="C109" s="27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3"/>
      <c r="N109" s="193"/>
    </row>
    <row r="110" spans="1:14" x14ac:dyDescent="0.25">
      <c r="A110" s="346"/>
      <c r="B110" s="342"/>
      <c r="C110" s="27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3"/>
      <c r="N110" s="193"/>
    </row>
    <row r="111" spans="1:14" x14ac:dyDescent="0.25">
      <c r="A111" s="346"/>
      <c r="B111" s="342"/>
      <c r="C111" s="27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  <c r="N111" s="193"/>
    </row>
    <row r="112" spans="1:14" x14ac:dyDescent="0.25">
      <c r="A112" s="346"/>
      <c r="B112" s="342"/>
      <c r="C112" s="27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</row>
    <row r="113" spans="1:14" x14ac:dyDescent="0.25">
      <c r="A113" s="346"/>
      <c r="B113" s="342"/>
      <c r="C113" s="27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193"/>
    </row>
    <row r="114" spans="1:14" x14ac:dyDescent="0.25">
      <c r="A114" s="346"/>
      <c r="B114" s="342"/>
      <c r="C114" s="27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</row>
    <row r="115" spans="1:14" x14ac:dyDescent="0.25">
      <c r="A115" s="346"/>
      <c r="B115" s="342"/>
      <c r="C115" s="27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</row>
    <row r="116" spans="1:14" x14ac:dyDescent="0.25">
      <c r="A116" s="346"/>
      <c r="B116" s="342"/>
      <c r="C116" s="27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</row>
    <row r="117" spans="1:14" x14ac:dyDescent="0.25">
      <c r="A117" s="346"/>
      <c r="B117" s="342"/>
      <c r="C117" s="27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</row>
    <row r="118" spans="1:14" x14ac:dyDescent="0.25">
      <c r="A118" s="346"/>
      <c r="B118" s="342"/>
      <c r="C118" s="27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</row>
    <row r="119" spans="1:14" x14ac:dyDescent="0.25">
      <c r="A119" s="346"/>
      <c r="B119" s="342"/>
      <c r="C119" s="27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</row>
    <row r="120" spans="1:14" x14ac:dyDescent="0.25">
      <c r="A120" s="346"/>
      <c r="B120" s="342"/>
      <c r="C120" s="27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</row>
    <row r="121" spans="1:14" x14ac:dyDescent="0.25">
      <c r="A121" s="346"/>
      <c r="B121" s="342"/>
      <c r="C121" s="27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</row>
    <row r="122" spans="1:14" x14ac:dyDescent="0.25">
      <c r="A122" s="346"/>
      <c r="B122" s="342"/>
      <c r="C122" s="27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</row>
    <row r="123" spans="1:14" x14ac:dyDescent="0.25">
      <c r="A123" s="346"/>
      <c r="B123" s="342"/>
      <c r="C123" s="273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</row>
    <row r="124" spans="1:14" x14ac:dyDescent="0.25">
      <c r="A124" s="346"/>
      <c r="B124" s="342"/>
      <c r="C124" s="273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</row>
    <row r="125" spans="1:14" x14ac:dyDescent="0.25">
      <c r="A125" s="346"/>
      <c r="B125" s="342"/>
      <c r="C125" s="27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</row>
    <row r="126" spans="1:14" x14ac:dyDescent="0.25">
      <c r="A126" s="346"/>
      <c r="B126" s="342"/>
      <c r="C126" s="273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  <c r="N126" s="193"/>
    </row>
    <row r="127" spans="1:14" x14ac:dyDescent="0.25">
      <c r="A127" s="346"/>
      <c r="B127" s="342"/>
      <c r="C127" s="273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93"/>
    </row>
    <row r="128" spans="1:14" x14ac:dyDescent="0.25">
      <c r="A128" s="346"/>
      <c r="B128" s="342"/>
      <c r="C128" s="273"/>
      <c r="D128" s="193"/>
      <c r="E128" s="193"/>
      <c r="F128" s="193"/>
      <c r="G128" s="193"/>
      <c r="H128" s="193"/>
      <c r="I128" s="193"/>
      <c r="J128" s="193"/>
      <c r="K128" s="193"/>
      <c r="L128" s="193"/>
      <c r="M128" s="193"/>
      <c r="N128" s="193"/>
    </row>
    <row r="129" spans="1:14" x14ac:dyDescent="0.25">
      <c r="A129" s="193"/>
      <c r="B129" s="193"/>
      <c r="C129" s="193"/>
      <c r="D129" s="193"/>
      <c r="E129" s="193"/>
      <c r="F129" s="193"/>
      <c r="G129" s="193"/>
      <c r="H129" s="193"/>
      <c r="I129" s="193"/>
      <c r="J129" s="193"/>
      <c r="K129" s="193"/>
      <c r="L129" s="193"/>
      <c r="M129" s="193"/>
      <c r="N129" s="193"/>
    </row>
    <row r="130" spans="1:14" x14ac:dyDescent="0.25">
      <c r="A130" s="193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  <c r="L130" s="193"/>
      <c r="M130" s="193"/>
      <c r="N130" s="193"/>
    </row>
    <row r="131" spans="1:14" x14ac:dyDescent="0.25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</row>
    <row r="132" spans="1:14" x14ac:dyDescent="0.25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  <c r="L132" s="193"/>
      <c r="M132" s="193"/>
      <c r="N132" s="193"/>
    </row>
    <row r="133" spans="1:14" x14ac:dyDescent="0.25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  <c r="L133" s="193"/>
      <c r="M133" s="193"/>
      <c r="N133" s="193"/>
    </row>
    <row r="134" spans="1:14" x14ac:dyDescent="0.25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/>
      <c r="L134" s="193"/>
      <c r="M134" s="193"/>
      <c r="N134" s="193"/>
    </row>
    <row r="135" spans="1:14" x14ac:dyDescent="0.25">
      <c r="A135" s="193"/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  <c r="L135" s="193"/>
      <c r="M135" s="193"/>
      <c r="N135" s="193"/>
    </row>
    <row r="136" spans="1:14" x14ac:dyDescent="0.25">
      <c r="A136" s="193"/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</row>
    <row r="137" spans="1:14" x14ac:dyDescent="0.25">
      <c r="A137" s="193"/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</row>
    <row r="138" spans="1:14" x14ac:dyDescent="0.25">
      <c r="A138" s="193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</row>
    <row r="139" spans="1:14" x14ac:dyDescent="0.25">
      <c r="A139" s="193"/>
      <c r="B139" s="193"/>
      <c r="C139" s="193"/>
      <c r="D139" s="193"/>
      <c r="E139" s="193"/>
      <c r="F139" s="193"/>
      <c r="G139" s="193"/>
      <c r="H139" s="193"/>
      <c r="I139" s="193"/>
      <c r="J139" s="193"/>
      <c r="K139" s="193"/>
      <c r="L139" s="193"/>
      <c r="M139" s="193"/>
      <c r="N139" s="193"/>
    </row>
    <row r="140" spans="1:14" x14ac:dyDescent="0.25">
      <c r="A140" s="193"/>
      <c r="B140" s="193"/>
      <c r="C140" s="193"/>
      <c r="D140" s="193"/>
      <c r="E140" s="193"/>
      <c r="F140" s="193"/>
      <c r="G140" s="193"/>
      <c r="H140" s="193"/>
      <c r="I140" s="193"/>
      <c r="J140" s="193"/>
      <c r="K140" s="193"/>
      <c r="L140" s="193"/>
      <c r="M140" s="193"/>
      <c r="N140" s="193"/>
    </row>
    <row r="141" spans="1:14" x14ac:dyDescent="0.25">
      <c r="A141" s="193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</row>
    <row r="142" spans="1:14" x14ac:dyDescent="0.25">
      <c r="A142" s="193"/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  <c r="L142" s="193"/>
      <c r="M142" s="193"/>
      <c r="N142" s="193"/>
    </row>
    <row r="143" spans="1:14" x14ac:dyDescent="0.25">
      <c r="A143" s="193"/>
      <c r="B143" s="193"/>
      <c r="C143" s="193"/>
      <c r="D143" s="193"/>
      <c r="E143" s="193"/>
      <c r="F143" s="193"/>
      <c r="G143" s="193"/>
      <c r="H143" s="193"/>
      <c r="I143" s="193"/>
      <c r="J143" s="193"/>
      <c r="K143" s="193"/>
      <c r="L143" s="193"/>
      <c r="M143" s="193"/>
      <c r="N143" s="193"/>
    </row>
    <row r="144" spans="1:14" x14ac:dyDescent="0.25">
      <c r="A144" s="193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</row>
    <row r="145" spans="1:14" x14ac:dyDescent="0.25">
      <c r="A145" s="193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</row>
    <row r="146" spans="1:14" x14ac:dyDescent="0.25">
      <c r="A146" s="193"/>
      <c r="B146" s="193"/>
      <c r="C146" s="193"/>
      <c r="D146" s="193"/>
      <c r="E146" s="193"/>
      <c r="F146" s="193"/>
      <c r="G146" s="193"/>
      <c r="H146" s="193"/>
      <c r="I146" s="193"/>
      <c r="J146" s="193"/>
      <c r="K146" s="193"/>
      <c r="L146" s="193"/>
      <c r="M146" s="193"/>
      <c r="N146" s="193"/>
    </row>
    <row r="147" spans="1:14" x14ac:dyDescent="0.25">
      <c r="A147" s="193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</row>
  </sheetData>
  <mergeCells count="33">
    <mergeCell ref="A120:A128"/>
    <mergeCell ref="B120:B124"/>
    <mergeCell ref="B125:B128"/>
    <mergeCell ref="A105:A111"/>
    <mergeCell ref="B105:B108"/>
    <mergeCell ref="B109:B111"/>
    <mergeCell ref="A112:A119"/>
    <mergeCell ref="B112:B115"/>
    <mergeCell ref="B116:B119"/>
    <mergeCell ref="A85:A93"/>
    <mergeCell ref="B85:B89"/>
    <mergeCell ref="B90:B93"/>
    <mergeCell ref="A94:A104"/>
    <mergeCell ref="B94:B100"/>
    <mergeCell ref="B101:B104"/>
    <mergeCell ref="A46:A65"/>
    <mergeCell ref="B46:B50"/>
    <mergeCell ref="B51:B59"/>
    <mergeCell ref="B60:B65"/>
    <mergeCell ref="A66:A84"/>
    <mergeCell ref="B66:B72"/>
    <mergeCell ref="B73:B78"/>
    <mergeCell ref="B79:B84"/>
    <mergeCell ref="A21:A45"/>
    <mergeCell ref="B21:B26"/>
    <mergeCell ref="B27:B29"/>
    <mergeCell ref="B30:B37"/>
    <mergeCell ref="B38:B45"/>
    <mergeCell ref="B6:B8"/>
    <mergeCell ref="B15:B20"/>
    <mergeCell ref="A6:A8"/>
    <mergeCell ref="A10:A11"/>
    <mergeCell ref="B10:B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D9CB-66DF-4BD4-97C8-F478B64A8990}">
  <dimension ref="A1:P133"/>
  <sheetViews>
    <sheetView showGridLines="0" zoomScale="70" zoomScaleNormal="70" workbookViewId="0">
      <selection activeCell="H4" sqref="H4"/>
    </sheetView>
  </sheetViews>
  <sheetFormatPr defaultRowHeight="15" x14ac:dyDescent="0.25"/>
  <cols>
    <col min="1" max="1" width="55.85546875" bestFit="1" customWidth="1"/>
    <col min="2" max="2" width="25.140625" customWidth="1"/>
    <col min="3" max="3" width="45" bestFit="1" customWidth="1"/>
  </cols>
  <sheetData>
    <row r="1" spans="1:16" ht="15.75" thickBot="1" x14ac:dyDescent="0.3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16" x14ac:dyDescent="0.25">
      <c r="A2" s="93"/>
      <c r="B2" s="92"/>
      <c r="C2" s="159" t="s">
        <v>299</v>
      </c>
      <c r="D2" s="154" t="s">
        <v>313</v>
      </c>
      <c r="E2" s="98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3" customHeight="1" x14ac:dyDescent="0.25">
      <c r="A3" s="108"/>
      <c r="B3" s="111"/>
      <c r="C3" s="5"/>
      <c r="D3" s="10"/>
      <c r="E3" s="144" t="s">
        <v>133</v>
      </c>
      <c r="F3" s="307" t="s">
        <v>21</v>
      </c>
      <c r="G3" s="313"/>
      <c r="H3" s="320" t="s">
        <v>301</v>
      </c>
      <c r="I3" s="321"/>
      <c r="J3" s="321"/>
      <c r="K3" s="321"/>
      <c r="L3" s="321"/>
      <c r="M3" s="321"/>
      <c r="N3" s="321"/>
      <c r="O3" s="321"/>
      <c r="P3" s="321"/>
    </row>
    <row r="4" spans="1:16" ht="60" x14ac:dyDescent="0.25">
      <c r="A4" s="4" t="s">
        <v>138</v>
      </c>
      <c r="B4" s="1" t="s">
        <v>139</v>
      </c>
      <c r="C4" s="6" t="s">
        <v>140</v>
      </c>
      <c r="D4" s="9"/>
      <c r="E4" s="97"/>
      <c r="F4" s="133" t="s">
        <v>302</v>
      </c>
      <c r="G4" s="133" t="s">
        <v>25</v>
      </c>
      <c r="H4" s="133" t="s">
        <v>26</v>
      </c>
      <c r="I4" s="133" t="s">
        <v>27</v>
      </c>
      <c r="J4" s="134" t="s">
        <v>319</v>
      </c>
      <c r="K4" s="133" t="s">
        <v>30</v>
      </c>
      <c r="L4" s="134" t="s">
        <v>30</v>
      </c>
      <c r="M4" s="134" t="s">
        <v>31</v>
      </c>
      <c r="N4" s="134" t="s">
        <v>32</v>
      </c>
      <c r="O4" s="134" t="s">
        <v>33</v>
      </c>
      <c r="P4" s="126" t="s">
        <v>34</v>
      </c>
    </row>
    <row r="5" spans="1:16" x14ac:dyDescent="0.25">
      <c r="A5" s="4"/>
      <c r="B5" s="1"/>
      <c r="C5" s="147"/>
      <c r="D5" s="136"/>
      <c r="E5" s="116"/>
      <c r="F5" s="137">
        <v>1</v>
      </c>
      <c r="G5" s="137">
        <f t="shared" ref="G5:P5" si="0">SUM(G6:G31)</f>
        <v>1</v>
      </c>
      <c r="H5" s="137">
        <f t="shared" si="0"/>
        <v>1</v>
      </c>
      <c r="I5" s="137">
        <f t="shared" si="0"/>
        <v>1</v>
      </c>
      <c r="J5" s="137">
        <f t="shared" si="0"/>
        <v>1</v>
      </c>
      <c r="K5" s="137">
        <f t="shared" si="0"/>
        <v>1</v>
      </c>
      <c r="L5" s="137">
        <f t="shared" si="0"/>
        <v>2</v>
      </c>
      <c r="M5" s="137">
        <f t="shared" si="0"/>
        <v>1</v>
      </c>
      <c r="N5" s="137">
        <f t="shared" si="0"/>
        <v>3</v>
      </c>
      <c r="O5" s="137">
        <f t="shared" si="0"/>
        <v>2</v>
      </c>
      <c r="P5" s="137">
        <f t="shared" si="0"/>
        <v>1</v>
      </c>
    </row>
    <row r="6" spans="1:16" ht="91.5" customHeight="1" x14ac:dyDescent="0.25">
      <c r="A6" s="267" t="s">
        <v>42</v>
      </c>
      <c r="B6" s="160" t="s">
        <v>254</v>
      </c>
      <c r="C6" s="115" t="s">
        <v>258</v>
      </c>
      <c r="D6" s="116"/>
      <c r="E6" s="119"/>
      <c r="F6" s="118"/>
      <c r="G6" s="118">
        <v>1</v>
      </c>
      <c r="H6" s="118">
        <v>1</v>
      </c>
      <c r="I6" s="118">
        <v>1</v>
      </c>
      <c r="J6" s="118">
        <v>1</v>
      </c>
      <c r="K6" s="118">
        <v>1</v>
      </c>
      <c r="L6" s="118">
        <v>2</v>
      </c>
      <c r="M6" s="118">
        <v>1</v>
      </c>
      <c r="N6" s="118">
        <v>3</v>
      </c>
      <c r="O6" s="118">
        <v>2</v>
      </c>
      <c r="P6" s="118">
        <v>1</v>
      </c>
    </row>
    <row r="7" spans="1:16" ht="57.95" customHeight="1" x14ac:dyDescent="0.25">
      <c r="A7" s="310" t="s">
        <v>267</v>
      </c>
      <c r="B7" s="309" t="s">
        <v>268</v>
      </c>
      <c r="C7" s="271" t="s">
        <v>269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</row>
    <row r="8" spans="1:16" ht="57.95" customHeight="1" x14ac:dyDescent="0.25">
      <c r="A8" s="311"/>
      <c r="B8" s="309"/>
      <c r="C8" s="271" t="s">
        <v>271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</row>
    <row r="9" spans="1:16" ht="58.5" customHeight="1" x14ac:dyDescent="0.25">
      <c r="A9" s="312"/>
      <c r="B9" s="309"/>
      <c r="C9" s="271" t="s">
        <v>271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</row>
    <row r="10" spans="1:16" ht="75" x14ac:dyDescent="0.25">
      <c r="A10" s="309" t="s">
        <v>276</v>
      </c>
      <c r="B10" s="309" t="s">
        <v>277</v>
      </c>
      <c r="C10" s="271" t="s">
        <v>279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</row>
    <row r="11" spans="1:16" ht="57.95" customHeight="1" x14ac:dyDescent="0.25">
      <c r="A11" s="309"/>
      <c r="B11" s="309"/>
      <c r="C11" s="271" t="s">
        <v>280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</row>
    <row r="12" spans="1:16" ht="30" x14ac:dyDescent="0.25">
      <c r="A12" s="309"/>
      <c r="B12" s="309"/>
      <c r="C12" s="271" t="s">
        <v>281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</row>
    <row r="13" spans="1:16" ht="30" x14ac:dyDescent="0.25">
      <c r="A13" s="350" t="s">
        <v>287</v>
      </c>
      <c r="B13" s="309" t="s">
        <v>288</v>
      </c>
      <c r="C13" s="271" t="s">
        <v>290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</row>
    <row r="14" spans="1:16" ht="43.5" customHeight="1" x14ac:dyDescent="0.25">
      <c r="A14" s="350"/>
      <c r="B14" s="309"/>
      <c r="C14" s="271" t="s">
        <v>291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</row>
    <row r="15" spans="1:16" ht="30" x14ac:dyDescent="0.25">
      <c r="A15" s="350"/>
      <c r="B15" s="309"/>
      <c r="C15" s="271" t="s">
        <v>293</v>
      </c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</row>
    <row r="17" spans="1:16" x14ac:dyDescent="0.25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</row>
    <row r="18" spans="1:16" x14ac:dyDescent="0.25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</row>
    <row r="19" spans="1:16" x14ac:dyDescent="0.25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</row>
    <row r="20" spans="1:16" x14ac:dyDescent="0.25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</row>
    <row r="21" spans="1:16" x14ac:dyDescent="0.25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</row>
    <row r="22" spans="1:16" x14ac:dyDescent="0.25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</row>
    <row r="23" spans="1:16" x14ac:dyDescent="0.2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</row>
    <row r="24" spans="1:16" x14ac:dyDescent="0.25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</row>
    <row r="25" spans="1:16" x14ac:dyDescent="0.25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</row>
    <row r="26" spans="1:16" x14ac:dyDescent="0.25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</row>
    <row r="27" spans="1:16" x14ac:dyDescent="0.25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</row>
    <row r="28" spans="1:16" x14ac:dyDescent="0.25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</row>
    <row r="29" spans="1:16" x14ac:dyDescent="0.25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</row>
    <row r="30" spans="1:16" x14ac:dyDescent="0.25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</row>
    <row r="31" spans="1:16" x14ac:dyDescent="0.25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</row>
    <row r="32" spans="1:16" x14ac:dyDescent="0.25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</row>
    <row r="33" spans="1:16" x14ac:dyDescent="0.25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</row>
    <row r="34" spans="1:16" x14ac:dyDescent="0.25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</row>
    <row r="35" spans="1:16" x14ac:dyDescent="0.2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</row>
    <row r="36" spans="1:16" x14ac:dyDescent="0.25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</row>
    <row r="37" spans="1:16" x14ac:dyDescent="0.25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</row>
    <row r="38" spans="1:16" x14ac:dyDescent="0.25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</row>
    <row r="39" spans="1:16" x14ac:dyDescent="0.25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</row>
    <row r="40" spans="1:16" x14ac:dyDescent="0.25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</row>
    <row r="41" spans="1:16" x14ac:dyDescent="0.25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</row>
    <row r="42" spans="1:16" x14ac:dyDescent="0.25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</row>
    <row r="43" spans="1:16" x14ac:dyDescent="0.25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</row>
    <row r="44" spans="1:16" x14ac:dyDescent="0.25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</row>
    <row r="45" spans="1:16" x14ac:dyDescent="0.2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</row>
    <row r="46" spans="1:16" x14ac:dyDescent="0.25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</row>
    <row r="47" spans="1:16" x14ac:dyDescent="0.25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</row>
    <row r="48" spans="1:16" x14ac:dyDescent="0.25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</row>
    <row r="49" spans="1:16" x14ac:dyDescent="0.25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</row>
    <row r="50" spans="1:16" ht="15.75" thickBot="1" x14ac:dyDescent="0.3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</row>
    <row r="51" spans="1:16" x14ac:dyDescent="0.25">
      <c r="A51" s="281" t="s">
        <v>35</v>
      </c>
      <c r="B51" s="287" t="s">
        <v>198</v>
      </c>
      <c r="C51" s="115" t="s">
        <v>199</v>
      </c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</row>
    <row r="52" spans="1:16" ht="30" x14ac:dyDescent="0.25">
      <c r="A52" s="282"/>
      <c r="B52" s="288"/>
      <c r="C52" s="115" t="s">
        <v>200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</row>
    <row r="53" spans="1:16" ht="45" x14ac:dyDescent="0.25">
      <c r="A53" s="282"/>
      <c r="B53" s="288"/>
      <c r="C53" s="115" t="s">
        <v>201</v>
      </c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A54" s="282"/>
      <c r="B54" s="288"/>
      <c r="C54" s="115" t="s">
        <v>202</v>
      </c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</row>
    <row r="55" spans="1:16" ht="30.75" thickBot="1" x14ac:dyDescent="0.3">
      <c r="A55" s="282"/>
      <c r="B55" s="289"/>
      <c r="C55" s="115" t="s">
        <v>203</v>
      </c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</row>
    <row r="56" spans="1:16" ht="30" x14ac:dyDescent="0.25">
      <c r="A56" s="282"/>
      <c r="B56" s="287" t="s">
        <v>204</v>
      </c>
      <c r="C56" s="115" t="s">
        <v>205</v>
      </c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</row>
    <row r="57" spans="1:16" x14ac:dyDescent="0.25">
      <c r="A57" s="282"/>
      <c r="B57" s="288"/>
      <c r="C57" s="115" t="s">
        <v>206</v>
      </c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</row>
    <row r="58" spans="1:16" ht="45" x14ac:dyDescent="0.25">
      <c r="A58" s="282"/>
      <c r="B58" s="288"/>
      <c r="C58" s="115" t="s">
        <v>207</v>
      </c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</row>
    <row r="59" spans="1:16" ht="30" x14ac:dyDescent="0.25">
      <c r="A59" s="282"/>
      <c r="B59" s="288"/>
      <c r="C59" s="115" t="s">
        <v>208</v>
      </c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</row>
    <row r="60" spans="1:16" ht="30" x14ac:dyDescent="0.25">
      <c r="A60" s="282"/>
      <c r="B60" s="288"/>
      <c r="C60" s="115" t="s">
        <v>209</v>
      </c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</row>
    <row r="61" spans="1:16" ht="45" x14ac:dyDescent="0.25">
      <c r="A61" s="282"/>
      <c r="B61" s="288"/>
      <c r="C61" s="115" t="s">
        <v>201</v>
      </c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</row>
    <row r="62" spans="1:16" ht="30" x14ac:dyDescent="0.25">
      <c r="A62" s="282"/>
      <c r="B62" s="288"/>
      <c r="C62" s="115" t="s">
        <v>210</v>
      </c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</row>
    <row r="63" spans="1:16" x14ac:dyDescent="0.25">
      <c r="A63" s="282"/>
      <c r="B63" s="288"/>
      <c r="C63" s="115" t="s">
        <v>211</v>
      </c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</row>
    <row r="64" spans="1:16" ht="30.75" thickBot="1" x14ac:dyDescent="0.3">
      <c r="A64" s="282"/>
      <c r="B64" s="289"/>
      <c r="C64" s="115" t="s">
        <v>212</v>
      </c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</row>
    <row r="65" spans="1:16" x14ac:dyDescent="0.25">
      <c r="A65" s="282"/>
      <c r="B65" s="287" t="s">
        <v>213</v>
      </c>
      <c r="C65" s="115" t="s">
        <v>214</v>
      </c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</row>
    <row r="66" spans="1:16" ht="30" x14ac:dyDescent="0.25">
      <c r="A66" s="282"/>
      <c r="B66" s="288"/>
      <c r="C66" s="115" t="s">
        <v>215</v>
      </c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</row>
    <row r="67" spans="1:16" ht="30" x14ac:dyDescent="0.25">
      <c r="A67" s="282"/>
      <c r="B67" s="288"/>
      <c r="C67" s="115" t="s">
        <v>216</v>
      </c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A68" s="282"/>
      <c r="B68" s="288"/>
      <c r="C68" s="115" t="s">
        <v>217</v>
      </c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</row>
    <row r="69" spans="1:16" ht="30" x14ac:dyDescent="0.25">
      <c r="A69" s="282"/>
      <c r="B69" s="288"/>
      <c r="C69" s="115" t="s">
        <v>218</v>
      </c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</row>
    <row r="70" spans="1:16" ht="30.75" thickBot="1" x14ac:dyDescent="0.3">
      <c r="A70" s="283"/>
      <c r="B70" s="351"/>
      <c r="C70" s="115" t="s">
        <v>219</v>
      </c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</row>
    <row r="71" spans="1:16" ht="30" x14ac:dyDescent="0.25">
      <c r="A71" s="281" t="s">
        <v>220</v>
      </c>
      <c r="B71" s="297" t="s">
        <v>221</v>
      </c>
      <c r="C71" s="106" t="s">
        <v>222</v>
      </c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A72" s="282"/>
      <c r="B72" s="298"/>
      <c r="C72" s="106" t="s">
        <v>223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A73" s="282"/>
      <c r="B73" s="298"/>
      <c r="C73" s="115" t="s">
        <v>224</v>
      </c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A74" s="282"/>
      <c r="B74" s="298"/>
      <c r="C74" s="115" t="s">
        <v>225</v>
      </c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A75" s="282"/>
      <c r="B75" s="298"/>
      <c r="C75" s="115" t="s">
        <v>226</v>
      </c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A76" s="282"/>
      <c r="B76" s="298"/>
      <c r="C76" s="115" t="s">
        <v>227</v>
      </c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</row>
    <row r="77" spans="1:16" ht="15.75" thickBot="1" x14ac:dyDescent="0.3">
      <c r="A77" s="282"/>
      <c r="B77" s="299"/>
      <c r="C77" s="115" t="s">
        <v>228</v>
      </c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</row>
    <row r="78" spans="1:16" ht="30" x14ac:dyDescent="0.25">
      <c r="A78" s="282"/>
      <c r="B78" s="287" t="s">
        <v>229</v>
      </c>
      <c r="C78" s="115" t="s">
        <v>230</v>
      </c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</row>
    <row r="79" spans="1:16" ht="45" x14ac:dyDescent="0.25">
      <c r="A79" s="282"/>
      <c r="B79" s="300"/>
      <c r="C79" s="115" t="s">
        <v>231</v>
      </c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</row>
    <row r="80" spans="1:16" ht="30" x14ac:dyDescent="0.25">
      <c r="A80" s="282"/>
      <c r="B80" s="288"/>
      <c r="C80" s="115" t="s">
        <v>232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</row>
    <row r="81" spans="1:16" ht="30" x14ac:dyDescent="0.25">
      <c r="A81" s="282"/>
      <c r="B81" s="288"/>
      <c r="C81" s="115" t="s">
        <v>233</v>
      </c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</row>
    <row r="82" spans="1:16" ht="45" x14ac:dyDescent="0.25">
      <c r="A82" s="282"/>
      <c r="B82" s="288"/>
      <c r="C82" s="106" t="s">
        <v>234</v>
      </c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</row>
    <row r="83" spans="1:16" ht="45.75" thickBot="1" x14ac:dyDescent="0.3">
      <c r="A83" s="282"/>
      <c r="B83" s="289"/>
      <c r="C83" s="106" t="s">
        <v>235</v>
      </c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</row>
    <row r="84" spans="1:16" ht="30" x14ac:dyDescent="0.25">
      <c r="A84" s="282"/>
      <c r="B84" s="297" t="s">
        <v>236</v>
      </c>
      <c r="C84" s="106" t="s">
        <v>237</v>
      </c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</row>
    <row r="85" spans="1:16" ht="60" x14ac:dyDescent="0.25">
      <c r="A85" s="282"/>
      <c r="B85" s="298"/>
      <c r="C85" s="106" t="s">
        <v>238</v>
      </c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</row>
    <row r="86" spans="1:16" ht="60" x14ac:dyDescent="0.25">
      <c r="A86" s="282"/>
      <c r="B86" s="298"/>
      <c r="C86" s="106" t="s">
        <v>239</v>
      </c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</row>
    <row r="87" spans="1:16" ht="60" x14ac:dyDescent="0.25">
      <c r="A87" s="282"/>
      <c r="B87" s="298"/>
      <c r="C87" s="106" t="s">
        <v>240</v>
      </c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</row>
    <row r="88" spans="1:16" ht="45" x14ac:dyDescent="0.25">
      <c r="A88" s="282"/>
      <c r="B88" s="298"/>
      <c r="C88" s="106" t="s">
        <v>241</v>
      </c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</row>
    <row r="89" spans="1:16" ht="30.75" thickBot="1" x14ac:dyDescent="0.3">
      <c r="A89" s="283"/>
      <c r="B89" s="349"/>
      <c r="C89" s="106" t="s">
        <v>242</v>
      </c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</row>
    <row r="90" spans="1:16" ht="60" x14ac:dyDescent="0.25">
      <c r="A90" s="301" t="s">
        <v>243</v>
      </c>
      <c r="B90" s="287" t="s">
        <v>244</v>
      </c>
      <c r="C90" s="115" t="s">
        <v>245</v>
      </c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</row>
    <row r="91" spans="1:16" ht="45" x14ac:dyDescent="0.25">
      <c r="A91" s="302"/>
      <c r="B91" s="288"/>
      <c r="C91" s="115" t="s">
        <v>246</v>
      </c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</row>
    <row r="92" spans="1:16" ht="30" x14ac:dyDescent="0.25">
      <c r="A92" s="302"/>
      <c r="B92" s="288"/>
      <c r="C92" s="115" t="s">
        <v>247</v>
      </c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</row>
    <row r="93" spans="1:16" ht="105" x14ac:dyDescent="0.25">
      <c r="A93" s="302"/>
      <c r="B93" s="288"/>
      <c r="C93" s="115" t="s">
        <v>248</v>
      </c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</row>
    <row r="94" spans="1:16" ht="45.75" thickBot="1" x14ac:dyDescent="0.3">
      <c r="A94" s="302"/>
      <c r="B94" s="289"/>
      <c r="C94" s="115" t="s">
        <v>249</v>
      </c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</row>
    <row r="95" spans="1:16" ht="60" x14ac:dyDescent="0.25">
      <c r="A95" s="302"/>
      <c r="B95" s="303" t="s">
        <v>250</v>
      </c>
      <c r="C95" s="115" t="s">
        <v>251</v>
      </c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</row>
    <row r="96" spans="1:16" ht="60" x14ac:dyDescent="0.25">
      <c r="A96" s="302"/>
      <c r="B96" s="304"/>
      <c r="C96" s="115" t="s">
        <v>252</v>
      </c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</row>
    <row r="97" spans="1:16" ht="30" x14ac:dyDescent="0.25">
      <c r="A97" s="302"/>
      <c r="B97" s="304"/>
      <c r="C97" s="115" t="s">
        <v>247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</row>
    <row r="98" spans="1:16" ht="60.75" thickBot="1" x14ac:dyDescent="0.3">
      <c r="A98" s="302"/>
      <c r="B98" s="304"/>
      <c r="C98" s="115" t="s">
        <v>253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</row>
    <row r="99" spans="1:16" ht="30" x14ac:dyDescent="0.25">
      <c r="A99" s="281" t="s">
        <v>42</v>
      </c>
      <c r="B99" s="287" t="s">
        <v>254</v>
      </c>
      <c r="C99" s="115" t="s">
        <v>255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</row>
    <row r="100" spans="1:16" ht="30" x14ac:dyDescent="0.25">
      <c r="A100" s="282"/>
      <c r="B100" s="288"/>
      <c r="C100" s="115" t="s">
        <v>256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</row>
    <row r="101" spans="1:16" ht="45" x14ac:dyDescent="0.25">
      <c r="A101" s="282"/>
      <c r="B101" s="288"/>
      <c r="C101" s="115" t="s">
        <v>257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</row>
    <row r="102" spans="1:16" ht="45" x14ac:dyDescent="0.25">
      <c r="A102" s="282"/>
      <c r="B102" s="288"/>
      <c r="C102" s="115" t="s">
        <v>258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</row>
    <row r="103" spans="1:16" ht="30" x14ac:dyDescent="0.25">
      <c r="A103" s="282"/>
      <c r="B103" s="288"/>
      <c r="C103" s="115" t="s">
        <v>259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</row>
    <row r="104" spans="1:16" ht="30" x14ac:dyDescent="0.25">
      <c r="A104" s="282"/>
      <c r="B104" s="288"/>
      <c r="C104" s="115" t="s">
        <v>260</v>
      </c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</row>
    <row r="105" spans="1:16" ht="30.75" thickBot="1" x14ac:dyDescent="0.3">
      <c r="A105" s="282"/>
      <c r="B105" s="289"/>
      <c r="C105" s="115" t="s">
        <v>261</v>
      </c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A106" s="282"/>
      <c r="B106" s="287" t="s">
        <v>262</v>
      </c>
      <c r="C106" s="115" t="s">
        <v>263</v>
      </c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</row>
    <row r="107" spans="1:16" ht="45" x14ac:dyDescent="0.25">
      <c r="A107" s="282"/>
      <c r="B107" s="288"/>
      <c r="C107" s="115" t="s">
        <v>264</v>
      </c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</row>
    <row r="108" spans="1:16" ht="45" x14ac:dyDescent="0.25">
      <c r="A108" s="282"/>
      <c r="B108" s="288"/>
      <c r="C108" s="115" t="s">
        <v>265</v>
      </c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</row>
    <row r="109" spans="1:16" ht="45.75" thickBot="1" x14ac:dyDescent="0.3">
      <c r="A109" s="283"/>
      <c r="B109" s="351"/>
      <c r="C109" s="115" t="s">
        <v>266</v>
      </c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</row>
    <row r="110" spans="1:16" ht="45" x14ac:dyDescent="0.25">
      <c r="A110" s="281" t="s">
        <v>267</v>
      </c>
      <c r="B110" s="287" t="s">
        <v>268</v>
      </c>
      <c r="C110" s="115" t="s">
        <v>269</v>
      </c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</row>
    <row r="111" spans="1:16" ht="45" x14ac:dyDescent="0.25">
      <c r="A111" s="282"/>
      <c r="B111" s="288"/>
      <c r="C111" s="115" t="s">
        <v>270</v>
      </c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</row>
    <row r="112" spans="1:16" ht="45" x14ac:dyDescent="0.25">
      <c r="A112" s="282"/>
      <c r="B112" s="288"/>
      <c r="C112" s="115" t="s">
        <v>271</v>
      </c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</row>
    <row r="113" spans="1:16" ht="45.75" thickBot="1" x14ac:dyDescent="0.3">
      <c r="A113" s="282"/>
      <c r="B113" s="289"/>
      <c r="C113" s="115" t="s">
        <v>271</v>
      </c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</row>
    <row r="114" spans="1:16" ht="60" x14ac:dyDescent="0.25">
      <c r="A114" s="282"/>
      <c r="B114" s="287" t="s">
        <v>272</v>
      </c>
      <c r="C114" s="115" t="s">
        <v>273</v>
      </c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</row>
    <row r="115" spans="1:16" ht="75" x14ac:dyDescent="0.25">
      <c r="A115" s="282"/>
      <c r="B115" s="288"/>
      <c r="C115" s="115" t="s">
        <v>274</v>
      </c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</row>
    <row r="116" spans="1:16" ht="45.75" thickBot="1" x14ac:dyDescent="0.3">
      <c r="A116" s="283"/>
      <c r="B116" s="351"/>
      <c r="C116" s="115" t="s">
        <v>275</v>
      </c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</row>
    <row r="117" spans="1:16" ht="75" x14ac:dyDescent="0.25">
      <c r="A117" s="281" t="s">
        <v>276</v>
      </c>
      <c r="B117" s="287" t="s">
        <v>277</v>
      </c>
      <c r="C117" s="115" t="s">
        <v>278</v>
      </c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</row>
    <row r="118" spans="1:16" ht="75" x14ac:dyDescent="0.25">
      <c r="A118" s="282"/>
      <c r="B118" s="288"/>
      <c r="C118" s="115" t="s">
        <v>279</v>
      </c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</row>
    <row r="119" spans="1:16" ht="60" x14ac:dyDescent="0.25">
      <c r="A119" s="282"/>
      <c r="B119" s="288"/>
      <c r="C119" s="115" t="s">
        <v>280</v>
      </c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</row>
    <row r="120" spans="1:16" ht="30.75" thickBot="1" x14ac:dyDescent="0.3">
      <c r="A120" s="282"/>
      <c r="B120" s="289"/>
      <c r="C120" s="115" t="s">
        <v>281</v>
      </c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</row>
    <row r="121" spans="1:16" ht="30" x14ac:dyDescent="0.25">
      <c r="A121" s="282"/>
      <c r="B121" s="287" t="s">
        <v>282</v>
      </c>
      <c r="C121" s="115" t="s">
        <v>283</v>
      </c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</row>
    <row r="122" spans="1:16" ht="45" x14ac:dyDescent="0.25">
      <c r="A122" s="282"/>
      <c r="B122" s="288"/>
      <c r="C122" s="115" t="s">
        <v>284</v>
      </c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</row>
    <row r="123" spans="1:16" ht="45" x14ac:dyDescent="0.25">
      <c r="A123" s="282"/>
      <c r="B123" s="288"/>
      <c r="C123" s="115" t="s">
        <v>285</v>
      </c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</row>
    <row r="124" spans="1:16" ht="60.75" thickBot="1" x14ac:dyDescent="0.3">
      <c r="A124" s="283"/>
      <c r="B124" s="351"/>
      <c r="C124" s="115" t="s">
        <v>286</v>
      </c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</row>
    <row r="125" spans="1:16" ht="30" x14ac:dyDescent="0.25">
      <c r="A125" s="281" t="s">
        <v>287</v>
      </c>
      <c r="B125" s="287" t="s">
        <v>288</v>
      </c>
      <c r="C125" s="115" t="s">
        <v>289</v>
      </c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</row>
    <row r="126" spans="1:16" ht="30" x14ac:dyDescent="0.25">
      <c r="A126" s="282"/>
      <c r="B126" s="288"/>
      <c r="C126" s="115" t="s">
        <v>290</v>
      </c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</row>
    <row r="127" spans="1:16" ht="45" x14ac:dyDescent="0.25">
      <c r="A127" s="282"/>
      <c r="B127" s="288"/>
      <c r="C127" s="115" t="s">
        <v>291</v>
      </c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</row>
    <row r="128" spans="1:16" ht="45" x14ac:dyDescent="0.25">
      <c r="A128" s="282"/>
      <c r="B128" s="288"/>
      <c r="C128" s="115" t="s">
        <v>292</v>
      </c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</row>
    <row r="129" spans="1:16" ht="30.75" thickBot="1" x14ac:dyDescent="0.3">
      <c r="A129" s="282"/>
      <c r="B129" s="289"/>
      <c r="C129" s="115" t="s">
        <v>293</v>
      </c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</row>
    <row r="130" spans="1:16" ht="45" x14ac:dyDescent="0.25">
      <c r="A130" s="282"/>
      <c r="B130" s="287" t="s">
        <v>294</v>
      </c>
      <c r="C130" s="115" t="s">
        <v>295</v>
      </c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</row>
    <row r="131" spans="1:16" ht="30" x14ac:dyDescent="0.25">
      <c r="A131" s="282"/>
      <c r="B131" s="288"/>
      <c r="C131" s="115" t="s">
        <v>296</v>
      </c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</row>
    <row r="132" spans="1:16" ht="30" x14ac:dyDescent="0.25">
      <c r="A132" s="282"/>
      <c r="B132" s="288"/>
      <c r="C132" s="115" t="s">
        <v>297</v>
      </c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</row>
    <row r="133" spans="1:16" ht="75.75" thickBot="1" x14ac:dyDescent="0.3">
      <c r="A133" s="306"/>
      <c r="B133" s="289"/>
      <c r="C133" s="115" t="s">
        <v>298</v>
      </c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</row>
  </sheetData>
  <mergeCells count="31">
    <mergeCell ref="H3:P3"/>
    <mergeCell ref="A99:A109"/>
    <mergeCell ref="B99:B105"/>
    <mergeCell ref="B106:B109"/>
    <mergeCell ref="A125:A133"/>
    <mergeCell ref="B125:B129"/>
    <mergeCell ref="B130:B133"/>
    <mergeCell ref="A110:A116"/>
    <mergeCell ref="B110:B113"/>
    <mergeCell ref="B114:B116"/>
    <mergeCell ref="A117:A124"/>
    <mergeCell ref="B117:B120"/>
    <mergeCell ref="B121:B124"/>
    <mergeCell ref="A71:A89"/>
    <mergeCell ref="B71:B77"/>
    <mergeCell ref="B78:B83"/>
    <mergeCell ref="B84:B89"/>
    <mergeCell ref="A90:A98"/>
    <mergeCell ref="B90:B94"/>
    <mergeCell ref="B95:B98"/>
    <mergeCell ref="B13:B15"/>
    <mergeCell ref="A13:A15"/>
    <mergeCell ref="A51:A70"/>
    <mergeCell ref="B51:B55"/>
    <mergeCell ref="B56:B64"/>
    <mergeCell ref="B65:B70"/>
    <mergeCell ref="F3:G3"/>
    <mergeCell ref="B7:B9"/>
    <mergeCell ref="A7:A9"/>
    <mergeCell ref="B10:B12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F044-406D-4B23-9FF6-8BF108B14C0A}">
  <dimension ref="A1:AL233"/>
  <sheetViews>
    <sheetView tabSelected="1" zoomScale="80" zoomScaleNormal="8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M132" sqref="AM132"/>
    </sheetView>
  </sheetViews>
  <sheetFormatPr defaultColWidth="9.140625" defaultRowHeight="15" x14ac:dyDescent="0.25"/>
  <cols>
    <col min="1" max="1" width="9.140625" style="21"/>
    <col min="2" max="2" width="31" style="21" bestFit="1" customWidth="1"/>
    <col min="3" max="3" width="0" style="21" hidden="1" customWidth="1"/>
    <col min="4" max="4" width="35.85546875" style="21" bestFit="1" customWidth="1"/>
    <col min="5" max="5" width="10.140625" style="21" bestFit="1" customWidth="1"/>
    <col min="6" max="6" width="12.5703125" style="21" bestFit="1" customWidth="1"/>
    <col min="7" max="7" width="15.42578125" style="21" customWidth="1"/>
    <col min="8" max="8" width="20" style="21" bestFit="1" customWidth="1"/>
    <col min="9" max="9" width="11.28515625" style="21" bestFit="1" customWidth="1"/>
    <col min="10" max="10" width="12.5703125" style="21" bestFit="1" customWidth="1"/>
    <col min="11" max="11" width="15.42578125" style="21" customWidth="1"/>
    <col min="12" max="12" width="20" style="21" bestFit="1" customWidth="1"/>
    <col min="13" max="13" width="11.42578125" style="21" bestFit="1" customWidth="1"/>
    <col min="14" max="14" width="12.5703125" style="21" bestFit="1" customWidth="1"/>
    <col min="15" max="15" width="15.42578125" style="21" customWidth="1"/>
    <col min="16" max="16" width="20" style="21" bestFit="1" customWidth="1"/>
    <col min="17" max="17" width="11.28515625" style="21" bestFit="1" customWidth="1"/>
    <col min="18" max="18" width="12.5703125" style="21" customWidth="1"/>
    <col min="19" max="19" width="15.42578125" style="21" customWidth="1"/>
    <col min="20" max="20" width="20" style="21" bestFit="1" customWidth="1"/>
    <col min="21" max="21" width="11.28515625" style="21" bestFit="1" customWidth="1"/>
    <col min="22" max="22" width="12.5703125" style="21" bestFit="1" customWidth="1"/>
    <col min="23" max="23" width="15.42578125" style="21" customWidth="1"/>
    <col min="24" max="24" width="20" style="21" bestFit="1" customWidth="1"/>
    <col min="25" max="25" width="11.28515625" style="21" bestFit="1" customWidth="1"/>
    <col min="26" max="26" width="17.7109375" style="21" bestFit="1" customWidth="1"/>
    <col min="27" max="27" width="15.42578125" style="21" bestFit="1" customWidth="1"/>
    <col min="28" max="28" width="20" style="21" bestFit="1" customWidth="1"/>
    <col min="29" max="29" width="11.28515625" style="21" bestFit="1" customWidth="1"/>
    <col min="30" max="30" width="17.7109375" style="21" bestFit="1" customWidth="1"/>
    <col min="31" max="31" width="15.42578125" style="21" bestFit="1" customWidth="1"/>
    <col min="32" max="32" width="20" style="21" bestFit="1" customWidth="1"/>
    <col min="33" max="33" width="11.42578125" style="21" bestFit="1" customWidth="1"/>
    <col min="34" max="34" width="17.7109375" style="21" bestFit="1" customWidth="1"/>
    <col min="35" max="35" width="15.42578125" style="21" bestFit="1" customWidth="1"/>
    <col min="36" max="36" width="20" style="21" bestFit="1" customWidth="1"/>
    <col min="37" max="37" width="20" style="21" customWidth="1"/>
    <col min="38" max="38" width="14.5703125" style="21" customWidth="1"/>
    <col min="39" max="16384" width="9.140625" style="21"/>
  </cols>
  <sheetData>
    <row r="1" spans="1:37" x14ac:dyDescent="0.25">
      <c r="E1" s="24"/>
      <c r="F1" s="23"/>
      <c r="G1" s="23"/>
      <c r="H1" s="23"/>
      <c r="I1" s="69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69"/>
      <c r="V1" s="22"/>
      <c r="W1" s="23"/>
      <c r="X1" s="23"/>
      <c r="Y1" s="69"/>
      <c r="Z1" s="23"/>
      <c r="AA1" s="23"/>
      <c r="AB1" s="23"/>
      <c r="AD1" s="23"/>
      <c r="AE1" s="23"/>
      <c r="AF1" s="23"/>
      <c r="AH1" s="23"/>
      <c r="AI1" s="23"/>
      <c r="AJ1" s="23"/>
      <c r="AK1" s="53"/>
    </row>
    <row r="2" spans="1:37" x14ac:dyDescent="0.25">
      <c r="E2" s="19"/>
      <c r="F2" s="275" t="s">
        <v>2</v>
      </c>
      <c r="G2" s="275"/>
      <c r="H2" s="275"/>
      <c r="I2" s="70"/>
      <c r="J2" s="275" t="s">
        <v>3</v>
      </c>
      <c r="K2" s="275"/>
      <c r="L2" s="275"/>
      <c r="M2" s="17"/>
      <c r="N2" s="275" t="s">
        <v>4</v>
      </c>
      <c r="O2" s="275"/>
      <c r="P2" s="275"/>
      <c r="Q2" s="17"/>
      <c r="R2" s="275" t="s">
        <v>5</v>
      </c>
      <c r="S2" s="275"/>
      <c r="T2" s="275"/>
      <c r="U2" s="70"/>
      <c r="V2" s="276" t="s">
        <v>6</v>
      </c>
      <c r="W2" s="275"/>
      <c r="X2" s="275"/>
      <c r="Y2" s="71"/>
      <c r="Z2" s="275" t="s">
        <v>7</v>
      </c>
      <c r="AA2" s="275"/>
      <c r="AB2" s="275"/>
      <c r="AD2" s="275" t="s">
        <v>8</v>
      </c>
      <c r="AE2" s="275"/>
      <c r="AF2" s="275"/>
      <c r="AH2" s="275" t="s">
        <v>9</v>
      </c>
      <c r="AI2" s="275"/>
      <c r="AJ2" s="275"/>
      <c r="AK2" s="352"/>
    </row>
    <row r="3" spans="1:37" x14ac:dyDescent="0.25">
      <c r="D3" s="25"/>
      <c r="E3" s="19"/>
      <c r="F3" s="275" t="s">
        <v>10</v>
      </c>
      <c r="G3" s="275"/>
      <c r="H3" s="275"/>
      <c r="I3" s="70"/>
      <c r="J3" s="275" t="s">
        <v>11</v>
      </c>
      <c r="K3" s="275"/>
      <c r="L3" s="275"/>
      <c r="M3" s="17"/>
      <c r="N3" s="275" t="s">
        <v>12</v>
      </c>
      <c r="O3" s="275"/>
      <c r="P3" s="275"/>
      <c r="Q3" s="17"/>
      <c r="R3" s="275" t="s">
        <v>13</v>
      </c>
      <c r="S3" s="275"/>
      <c r="T3" s="275"/>
      <c r="U3" s="70"/>
      <c r="V3" s="276" t="s">
        <v>14</v>
      </c>
      <c r="W3" s="275"/>
      <c r="X3" s="275"/>
      <c r="Y3" s="71"/>
      <c r="Z3" s="275" t="s">
        <v>15</v>
      </c>
      <c r="AA3" s="275"/>
      <c r="AB3" s="275"/>
      <c r="AD3" s="275" t="s">
        <v>16</v>
      </c>
      <c r="AE3" s="275"/>
      <c r="AF3" s="275"/>
      <c r="AH3" s="275" t="s">
        <v>17</v>
      </c>
      <c r="AI3" s="275"/>
      <c r="AJ3" s="275"/>
      <c r="AK3" s="352"/>
    </row>
    <row r="4" spans="1:37" x14ac:dyDescent="0.25">
      <c r="E4" s="19"/>
      <c r="F4" s="17"/>
      <c r="G4" s="17"/>
      <c r="H4" s="17"/>
      <c r="I4" s="70"/>
      <c r="J4" s="17"/>
      <c r="K4" s="17"/>
      <c r="M4" s="17"/>
      <c r="N4" s="17"/>
      <c r="O4" s="17"/>
      <c r="Q4" s="17"/>
      <c r="R4" s="17"/>
      <c r="S4" s="17"/>
      <c r="U4" s="70"/>
      <c r="V4" s="26"/>
      <c r="W4" s="17"/>
      <c r="Y4" s="70"/>
      <c r="Z4" s="17"/>
      <c r="AA4" s="17"/>
      <c r="AD4" s="17"/>
      <c r="AE4" s="17"/>
      <c r="AH4" s="17"/>
      <c r="AI4" s="17"/>
      <c r="AK4" s="52"/>
    </row>
    <row r="5" spans="1:37" x14ac:dyDescent="0.25">
      <c r="A5" s="27" t="s">
        <v>18</v>
      </c>
      <c r="B5" s="25" t="s">
        <v>19</v>
      </c>
      <c r="D5" s="27" t="s">
        <v>20</v>
      </c>
      <c r="E5" s="19"/>
      <c r="F5" s="29" t="s">
        <v>21</v>
      </c>
      <c r="G5" s="29" t="s">
        <v>22</v>
      </c>
      <c r="H5" s="29" t="s">
        <v>23</v>
      </c>
      <c r="I5" s="70"/>
      <c r="J5" s="29" t="s">
        <v>21</v>
      </c>
      <c r="K5" s="29" t="s">
        <v>22</v>
      </c>
      <c r="L5" s="27" t="s">
        <v>23</v>
      </c>
      <c r="M5" s="17"/>
      <c r="N5" s="29" t="s">
        <v>21</v>
      </c>
      <c r="O5" s="29" t="s">
        <v>22</v>
      </c>
      <c r="P5" s="27" t="s">
        <v>23</v>
      </c>
      <c r="Q5" s="17"/>
      <c r="R5" s="29" t="s">
        <v>21</v>
      </c>
      <c r="S5" s="29" t="s">
        <v>22</v>
      </c>
      <c r="T5" s="27" t="s">
        <v>23</v>
      </c>
      <c r="U5" s="70"/>
      <c r="V5" s="28" t="s">
        <v>21</v>
      </c>
      <c r="W5" s="29" t="s">
        <v>22</v>
      </c>
      <c r="X5" s="27" t="s">
        <v>23</v>
      </c>
      <c r="Y5" s="70"/>
      <c r="Z5" s="29" t="s">
        <v>21</v>
      </c>
      <c r="AA5" s="29" t="s">
        <v>22</v>
      </c>
      <c r="AB5" s="27" t="s">
        <v>23</v>
      </c>
      <c r="AD5" s="29" t="s">
        <v>21</v>
      </c>
      <c r="AE5" s="29" t="s">
        <v>22</v>
      </c>
      <c r="AF5" s="27" t="s">
        <v>23</v>
      </c>
      <c r="AH5" s="29" t="s">
        <v>21</v>
      </c>
      <c r="AI5" s="29" t="s">
        <v>22</v>
      </c>
      <c r="AJ5" s="27" t="s">
        <v>23</v>
      </c>
      <c r="AK5" s="353"/>
    </row>
    <row r="6" spans="1:37" x14ac:dyDescent="0.25">
      <c r="E6" s="19"/>
      <c r="F6" s="17"/>
      <c r="G6" s="17"/>
      <c r="H6" s="17"/>
      <c r="I6" s="70"/>
      <c r="J6" s="17"/>
      <c r="K6" s="17"/>
      <c r="M6" s="17"/>
      <c r="N6" s="17"/>
      <c r="O6" s="17"/>
      <c r="Q6" s="17"/>
      <c r="R6" s="17"/>
      <c r="S6" s="17"/>
      <c r="U6" s="70"/>
      <c r="V6" s="26"/>
      <c r="W6" s="17"/>
      <c r="Y6" s="70"/>
      <c r="Z6" s="17"/>
      <c r="AA6" s="17"/>
      <c r="AD6" s="17"/>
      <c r="AE6" s="17"/>
      <c r="AH6" s="17"/>
      <c r="AI6" s="17"/>
      <c r="AK6" s="52"/>
    </row>
    <row r="7" spans="1:37" x14ac:dyDescent="0.25">
      <c r="B7" s="33" t="s">
        <v>24</v>
      </c>
      <c r="C7" s="34"/>
      <c r="D7" s="30" t="s">
        <v>25</v>
      </c>
      <c r="E7" s="19"/>
      <c r="F7" s="35"/>
      <c r="G7" s="13"/>
      <c r="H7" s="13">
        <f t="shared" ref="H7:H18" si="0">F7+G7</f>
        <v>0</v>
      </c>
      <c r="I7" s="70"/>
      <c r="J7" s="13">
        <v>1</v>
      </c>
      <c r="K7" s="13"/>
      <c r="L7" s="13">
        <f>J7+K7+H7</f>
        <v>1</v>
      </c>
      <c r="M7" s="17"/>
      <c r="N7" s="13">
        <f>'Phase 1 Epic 6'!F4</f>
        <v>1</v>
      </c>
      <c r="O7" s="13"/>
      <c r="P7" s="13">
        <f t="shared" ref="P7:P18" si="1">N7+O7</f>
        <v>1</v>
      </c>
      <c r="Q7" s="17"/>
      <c r="R7" s="13">
        <f>'Phase 1 Epic 6'!F4</f>
        <v>1</v>
      </c>
      <c r="S7" s="13"/>
      <c r="T7" s="13">
        <f t="shared" ref="T7:T18" si="2">R7+S7</f>
        <v>1</v>
      </c>
      <c r="U7" s="70"/>
      <c r="V7" s="16"/>
      <c r="W7" s="13"/>
      <c r="X7" s="13">
        <f t="shared" ref="X7:X18" si="3">V7+W7</f>
        <v>0</v>
      </c>
      <c r="Y7" s="70"/>
      <c r="Z7" s="13">
        <v>1</v>
      </c>
      <c r="AA7" s="13"/>
      <c r="AB7" s="13">
        <f t="shared" ref="AB7:AB18" si="4">Z7+AA7</f>
        <v>1</v>
      </c>
      <c r="AD7" s="13">
        <v>1</v>
      </c>
      <c r="AE7" s="13"/>
      <c r="AF7" s="13">
        <f t="shared" ref="AF7:AF18" si="5">AD7+AE7</f>
        <v>1</v>
      </c>
      <c r="AH7" s="13"/>
      <c r="AI7" s="13"/>
      <c r="AJ7" s="13">
        <f t="shared" ref="AJ7:AJ18" si="6">AH7+AI7</f>
        <v>0</v>
      </c>
      <c r="AK7" s="53"/>
    </row>
    <row r="8" spans="1:37" x14ac:dyDescent="0.25">
      <c r="B8" s="33"/>
      <c r="C8" s="34"/>
      <c r="D8" s="30" t="s">
        <v>26</v>
      </c>
      <c r="E8" s="19"/>
      <c r="F8" s="35"/>
      <c r="G8" s="35">
        <f>('Phase 1 Epic 1'!I4)/2</f>
        <v>1</v>
      </c>
      <c r="H8" s="13">
        <f t="shared" si="0"/>
        <v>1</v>
      </c>
      <c r="I8" s="70"/>
      <c r="J8" s="13"/>
      <c r="K8" s="13">
        <f>'Phase 1 Epic 5'!G4+'Phase 1 Epic 3'!F4+1</f>
        <v>3</v>
      </c>
      <c r="L8" s="13">
        <f>J8+K8+H8</f>
        <v>4</v>
      </c>
      <c r="M8" s="17"/>
      <c r="N8" s="13"/>
      <c r="O8" s="13">
        <f>'Phase 1 Epic 6'!G4</f>
        <v>1</v>
      </c>
      <c r="P8" s="13">
        <f t="shared" si="1"/>
        <v>1</v>
      </c>
      <c r="Q8" s="17"/>
      <c r="R8" s="13"/>
      <c r="S8" s="13">
        <f>'Phase 1 Epic 6'!G4</f>
        <v>1</v>
      </c>
      <c r="T8" s="13">
        <f t="shared" si="2"/>
        <v>1</v>
      </c>
      <c r="U8" s="70"/>
      <c r="V8" s="16"/>
      <c r="W8" s="13"/>
      <c r="X8" s="13">
        <f t="shared" si="3"/>
        <v>0</v>
      </c>
      <c r="Y8" s="70"/>
      <c r="Z8" s="13"/>
      <c r="AA8" s="13">
        <f>'Phase 1 Epic 17'!H5+'Phase 1 Epic 15'!G5</f>
        <v>2</v>
      </c>
      <c r="AB8" s="13">
        <f t="shared" si="4"/>
        <v>2</v>
      </c>
      <c r="AD8" s="13"/>
      <c r="AE8" s="13">
        <f>'Phase 1 Epic 17'!H5+'Phase 1 Epic 15'!G5</f>
        <v>2</v>
      </c>
      <c r="AF8" s="13">
        <f t="shared" si="5"/>
        <v>2</v>
      </c>
      <c r="AH8" s="13"/>
      <c r="AI8" s="13"/>
      <c r="AJ8" s="13">
        <f t="shared" si="6"/>
        <v>0</v>
      </c>
      <c r="AK8" s="53"/>
    </row>
    <row r="9" spans="1:37" x14ac:dyDescent="0.25">
      <c r="B9" s="33"/>
      <c r="C9" s="34"/>
      <c r="D9" s="30" t="s">
        <v>27</v>
      </c>
      <c r="E9" s="19"/>
      <c r="F9" s="35"/>
      <c r="G9" s="13"/>
      <c r="H9" s="13">
        <f t="shared" si="0"/>
        <v>0</v>
      </c>
      <c r="I9" s="70"/>
      <c r="J9" s="13"/>
      <c r="K9" s="13">
        <f>'Phase 1 Epic 5'!H4</f>
        <v>1</v>
      </c>
      <c r="L9" s="13">
        <f>J9+K9+H9</f>
        <v>1</v>
      </c>
      <c r="M9" s="17"/>
      <c r="N9" s="13"/>
      <c r="O9" s="13">
        <f>'Phase 1 Epic 6'!H4</f>
        <v>1</v>
      </c>
      <c r="P9" s="13">
        <f t="shared" si="1"/>
        <v>1</v>
      </c>
      <c r="Q9" s="17"/>
      <c r="R9" s="13"/>
      <c r="S9" s="13">
        <f>'Phase 1 Epic 6'!H4</f>
        <v>1</v>
      </c>
      <c r="T9" s="13">
        <f t="shared" si="2"/>
        <v>1</v>
      </c>
      <c r="U9" s="70"/>
      <c r="V9" s="16"/>
      <c r="W9" s="13"/>
      <c r="X9" s="13">
        <f t="shared" si="3"/>
        <v>0</v>
      </c>
      <c r="Y9" s="70"/>
      <c r="Z9" s="13"/>
      <c r="AA9" s="13">
        <f>'Phase 1 Epic 17'!I5</f>
        <v>0.5</v>
      </c>
      <c r="AB9" s="13">
        <f t="shared" si="4"/>
        <v>0.5</v>
      </c>
      <c r="AD9" s="13"/>
      <c r="AE9" s="13">
        <f>'Phase 1 Epic 17'!I5</f>
        <v>0.5</v>
      </c>
      <c r="AF9" s="13">
        <f t="shared" si="5"/>
        <v>0.5</v>
      </c>
      <c r="AH9" s="13"/>
      <c r="AI9" s="13"/>
      <c r="AJ9" s="13">
        <f t="shared" si="6"/>
        <v>0</v>
      </c>
      <c r="AK9" s="53"/>
    </row>
    <row r="10" spans="1:37" x14ac:dyDescent="0.25">
      <c r="B10" s="33"/>
      <c r="C10" s="34"/>
      <c r="D10" s="67" t="s">
        <v>28</v>
      </c>
      <c r="E10" s="19"/>
      <c r="F10" s="35"/>
      <c r="G10" s="13"/>
      <c r="H10" s="13">
        <f t="shared" si="0"/>
        <v>0</v>
      </c>
      <c r="I10" s="70"/>
      <c r="J10" s="13"/>
      <c r="K10" s="13">
        <f>'Phase 1 Epic 5'!I4</f>
        <v>1</v>
      </c>
      <c r="L10" s="13">
        <f>J10+K10+H10</f>
        <v>1</v>
      </c>
      <c r="M10" s="17"/>
      <c r="N10" s="13"/>
      <c r="O10" s="13">
        <f>'Phase 1 Epic 6'!I4</f>
        <v>1</v>
      </c>
      <c r="P10" s="13">
        <f t="shared" si="1"/>
        <v>1</v>
      </c>
      <c r="Q10" s="17"/>
      <c r="R10" s="13"/>
      <c r="S10" s="13">
        <f>'Phase 1 Epic 6'!I4</f>
        <v>1</v>
      </c>
      <c r="T10" s="13">
        <f t="shared" si="2"/>
        <v>1</v>
      </c>
      <c r="U10" s="70"/>
      <c r="V10" s="16"/>
      <c r="W10" s="13"/>
      <c r="X10" s="13">
        <f t="shared" si="3"/>
        <v>0</v>
      </c>
      <c r="Y10" s="70"/>
      <c r="Z10" s="13"/>
      <c r="AA10" s="13">
        <f>'Phase 1 Epic 15'!I5</f>
        <v>1</v>
      </c>
      <c r="AB10" s="13">
        <f t="shared" si="4"/>
        <v>1</v>
      </c>
      <c r="AD10" s="13"/>
      <c r="AE10" s="13">
        <f>'Phase 1 Epic 15'!I5</f>
        <v>1</v>
      </c>
      <c r="AF10" s="13">
        <f t="shared" si="5"/>
        <v>1</v>
      </c>
      <c r="AH10" s="13"/>
      <c r="AI10" s="13"/>
      <c r="AJ10" s="13">
        <f t="shared" si="6"/>
        <v>0</v>
      </c>
      <c r="AK10" s="53"/>
    </row>
    <row r="11" spans="1:37" x14ac:dyDescent="0.25">
      <c r="B11" s="33"/>
      <c r="C11" s="34"/>
      <c r="D11" s="30" t="s">
        <v>29</v>
      </c>
      <c r="E11" s="19"/>
      <c r="F11" s="35"/>
      <c r="G11" s="13"/>
      <c r="H11" s="13">
        <f t="shared" si="0"/>
        <v>0</v>
      </c>
      <c r="I11" s="70"/>
      <c r="J11" s="13"/>
      <c r="K11" s="13"/>
      <c r="L11" s="13">
        <f t="shared" ref="L11:L17" si="7">J11+K11</f>
        <v>0</v>
      </c>
      <c r="M11" s="17"/>
      <c r="N11" s="13"/>
      <c r="O11" s="13"/>
      <c r="P11" s="13">
        <f t="shared" si="1"/>
        <v>0</v>
      </c>
      <c r="Q11" s="17"/>
      <c r="R11" s="13"/>
      <c r="S11" s="13"/>
      <c r="T11" s="13">
        <f t="shared" si="2"/>
        <v>0</v>
      </c>
      <c r="U11" s="70"/>
      <c r="V11" s="16"/>
      <c r="W11" s="13"/>
      <c r="X11" s="13">
        <f t="shared" si="3"/>
        <v>0</v>
      </c>
      <c r="Y11" s="70"/>
      <c r="Z11" s="13"/>
      <c r="AA11" s="13"/>
      <c r="AB11" s="13">
        <f t="shared" si="4"/>
        <v>0</v>
      </c>
      <c r="AD11" s="13"/>
      <c r="AE11" s="13"/>
      <c r="AF11" s="13">
        <f t="shared" si="5"/>
        <v>0</v>
      </c>
      <c r="AH11" s="13"/>
      <c r="AI11" s="13"/>
      <c r="AJ11" s="13">
        <f t="shared" si="6"/>
        <v>0</v>
      </c>
      <c r="AK11" s="53"/>
    </row>
    <row r="12" spans="1:37" x14ac:dyDescent="0.25">
      <c r="B12" s="33"/>
      <c r="C12" s="34"/>
      <c r="D12" s="67" t="s">
        <v>29</v>
      </c>
      <c r="E12" s="19"/>
      <c r="F12" s="35"/>
      <c r="G12" s="13"/>
      <c r="H12" s="13">
        <f t="shared" si="0"/>
        <v>0</v>
      </c>
      <c r="I12" s="70"/>
      <c r="J12" s="13"/>
      <c r="K12" s="13"/>
      <c r="L12" s="13">
        <f t="shared" si="7"/>
        <v>0</v>
      </c>
      <c r="M12" s="17"/>
      <c r="N12" s="13"/>
      <c r="O12" s="13">
        <f>'Phase 1 Epic 6'!O4</f>
        <v>1</v>
      </c>
      <c r="P12" s="13">
        <f t="shared" si="1"/>
        <v>1</v>
      </c>
      <c r="Q12" s="17"/>
      <c r="R12" s="13"/>
      <c r="S12" s="13">
        <f>'Phase 1 Epic 6'!O4</f>
        <v>1</v>
      </c>
      <c r="T12" s="13">
        <f t="shared" si="2"/>
        <v>1</v>
      </c>
      <c r="U12" s="70"/>
      <c r="V12" s="16"/>
      <c r="W12" s="13"/>
      <c r="X12" s="13">
        <f t="shared" si="3"/>
        <v>0</v>
      </c>
      <c r="Y12" s="70"/>
      <c r="Z12" s="13"/>
      <c r="AA12" s="13"/>
      <c r="AB12" s="13">
        <f t="shared" si="4"/>
        <v>0</v>
      </c>
      <c r="AD12" s="13"/>
      <c r="AE12" s="13"/>
      <c r="AF12" s="13">
        <f t="shared" si="5"/>
        <v>0</v>
      </c>
      <c r="AH12" s="13"/>
      <c r="AI12" s="13"/>
      <c r="AJ12" s="13">
        <f t="shared" si="6"/>
        <v>0</v>
      </c>
      <c r="AK12" s="53"/>
    </row>
    <row r="13" spans="1:37" x14ac:dyDescent="0.25">
      <c r="B13" s="33"/>
      <c r="C13" s="34"/>
      <c r="D13" s="30" t="s">
        <v>30</v>
      </c>
      <c r="E13" s="19"/>
      <c r="F13" s="35"/>
      <c r="G13" s="13"/>
      <c r="H13" s="13">
        <f t="shared" si="0"/>
        <v>0</v>
      </c>
      <c r="I13" s="70"/>
      <c r="J13" s="13"/>
      <c r="K13" s="13"/>
      <c r="L13" s="13">
        <f t="shared" si="7"/>
        <v>0</v>
      </c>
      <c r="M13" s="17"/>
      <c r="N13" s="13"/>
      <c r="O13" s="13"/>
      <c r="P13" s="13">
        <f t="shared" si="1"/>
        <v>0</v>
      </c>
      <c r="Q13" s="17"/>
      <c r="R13" s="13"/>
      <c r="S13" s="13"/>
      <c r="T13" s="13">
        <f t="shared" si="2"/>
        <v>0</v>
      </c>
      <c r="U13" s="70"/>
      <c r="V13" s="16"/>
      <c r="W13" s="13"/>
      <c r="X13" s="13">
        <f t="shared" si="3"/>
        <v>0</v>
      </c>
      <c r="Y13" s="70"/>
      <c r="Z13" s="13"/>
      <c r="AA13" s="13">
        <f>'Phase 1 Epic 17'!J5</f>
        <v>1</v>
      </c>
      <c r="AB13" s="13">
        <f t="shared" si="4"/>
        <v>1</v>
      </c>
      <c r="AD13" s="13"/>
      <c r="AE13" s="13">
        <f>'Phase 1 Epic 17'!J5</f>
        <v>1</v>
      </c>
      <c r="AF13" s="13">
        <f t="shared" si="5"/>
        <v>1</v>
      </c>
      <c r="AH13" s="13"/>
      <c r="AI13" s="13"/>
      <c r="AJ13" s="13">
        <f t="shared" si="6"/>
        <v>0</v>
      </c>
      <c r="AK13" s="53"/>
    </row>
    <row r="14" spans="1:37" x14ac:dyDescent="0.25">
      <c r="B14" s="34"/>
      <c r="C14" s="34"/>
      <c r="D14" s="67" t="s">
        <v>30</v>
      </c>
      <c r="E14" s="19"/>
      <c r="F14" s="35"/>
      <c r="G14" s="13"/>
      <c r="H14" s="13">
        <f t="shared" si="0"/>
        <v>0</v>
      </c>
      <c r="I14" s="70"/>
      <c r="J14" s="13"/>
      <c r="K14" s="13">
        <f>'Phase 1 Epic 5'!J4</f>
        <v>1</v>
      </c>
      <c r="L14" s="13">
        <f t="shared" si="7"/>
        <v>1</v>
      </c>
      <c r="M14" s="17"/>
      <c r="N14" s="13"/>
      <c r="O14" s="13">
        <f>'Phase 1 Epic 6'!J4</f>
        <v>1</v>
      </c>
      <c r="P14" s="13">
        <f t="shared" si="1"/>
        <v>1</v>
      </c>
      <c r="Q14" s="17"/>
      <c r="R14" s="13"/>
      <c r="S14" s="13">
        <f>'Phase 1 Epic 6'!J4</f>
        <v>1</v>
      </c>
      <c r="T14" s="13">
        <f t="shared" si="2"/>
        <v>1</v>
      </c>
      <c r="U14" s="70"/>
      <c r="V14" s="16"/>
      <c r="W14" s="13"/>
      <c r="X14" s="13">
        <f t="shared" si="3"/>
        <v>0</v>
      </c>
      <c r="Y14" s="70"/>
      <c r="Z14" s="13"/>
      <c r="AA14" s="13">
        <f>'Phase 1 Epic 17'!K5</f>
        <v>1</v>
      </c>
      <c r="AB14" s="13">
        <f t="shared" si="4"/>
        <v>1</v>
      </c>
      <c r="AD14" s="13"/>
      <c r="AE14" s="13">
        <f>'Phase 1 Epic 17'!K5</f>
        <v>1</v>
      </c>
      <c r="AF14" s="13">
        <f t="shared" si="5"/>
        <v>1</v>
      </c>
      <c r="AH14" s="13"/>
      <c r="AI14" s="13"/>
      <c r="AJ14" s="13">
        <f t="shared" si="6"/>
        <v>0</v>
      </c>
      <c r="AK14" s="53"/>
    </row>
    <row r="15" spans="1:37" x14ac:dyDescent="0.25">
      <c r="B15" s="34"/>
      <c r="C15" s="34"/>
      <c r="D15" s="67" t="s">
        <v>31</v>
      </c>
      <c r="E15" s="19"/>
      <c r="F15" s="35"/>
      <c r="G15" s="13"/>
      <c r="H15" s="13">
        <f t="shared" si="0"/>
        <v>0</v>
      </c>
      <c r="I15" s="70"/>
      <c r="J15" s="13"/>
      <c r="K15" s="13">
        <f>'Phase 1 Epic 5'!K4</f>
        <v>1</v>
      </c>
      <c r="L15" s="13">
        <f t="shared" si="7"/>
        <v>1</v>
      </c>
      <c r="M15" s="17"/>
      <c r="N15" s="13"/>
      <c r="O15" s="13"/>
      <c r="P15" s="13">
        <f t="shared" si="1"/>
        <v>0</v>
      </c>
      <c r="Q15" s="17"/>
      <c r="R15" s="13"/>
      <c r="S15" s="13">
        <f>'Phase 1 Epic 6'!K4</f>
        <v>1</v>
      </c>
      <c r="T15" s="13">
        <f t="shared" si="2"/>
        <v>1</v>
      </c>
      <c r="U15" s="70"/>
      <c r="V15" s="16"/>
      <c r="W15" s="13"/>
      <c r="X15" s="13">
        <f t="shared" si="3"/>
        <v>0</v>
      </c>
      <c r="Y15" s="70"/>
      <c r="Z15" s="13"/>
      <c r="AA15" s="13">
        <f>'Phase 1 Epic 17'!L5</f>
        <v>1</v>
      </c>
      <c r="AB15" s="13">
        <f t="shared" si="4"/>
        <v>1</v>
      </c>
      <c r="AD15" s="13"/>
      <c r="AE15" s="13">
        <f>'Phase 1 Epic 17'!L5</f>
        <v>1</v>
      </c>
      <c r="AF15" s="13">
        <f t="shared" si="5"/>
        <v>1</v>
      </c>
      <c r="AH15" s="13"/>
      <c r="AI15" s="13"/>
      <c r="AJ15" s="13">
        <f t="shared" si="6"/>
        <v>0</v>
      </c>
      <c r="AK15" s="53"/>
    </row>
    <row r="16" spans="1:37" x14ac:dyDescent="0.25">
      <c r="B16" s="33"/>
      <c r="C16" s="34"/>
      <c r="D16" s="67" t="s">
        <v>32</v>
      </c>
      <c r="E16" s="19"/>
      <c r="F16" s="35"/>
      <c r="G16" s="13"/>
      <c r="H16" s="13">
        <f t="shared" si="0"/>
        <v>0</v>
      </c>
      <c r="I16" s="70"/>
      <c r="J16" s="13"/>
      <c r="K16" s="13">
        <v>1</v>
      </c>
      <c r="L16" s="13">
        <f t="shared" si="7"/>
        <v>1</v>
      </c>
      <c r="M16" s="17"/>
      <c r="N16" s="13"/>
      <c r="O16" s="13">
        <f>'Phase 1 Epic 6'!L5</f>
        <v>3</v>
      </c>
      <c r="P16" s="13">
        <f t="shared" si="1"/>
        <v>3</v>
      </c>
      <c r="Q16" s="17"/>
      <c r="R16" s="13"/>
      <c r="S16" s="13">
        <f>'Phase 1 Epic 6'!L5</f>
        <v>3</v>
      </c>
      <c r="T16" s="13">
        <f t="shared" si="2"/>
        <v>3</v>
      </c>
      <c r="U16" s="70"/>
      <c r="V16" s="16"/>
      <c r="W16" s="13"/>
      <c r="X16" s="13">
        <f t="shared" si="3"/>
        <v>0</v>
      </c>
      <c r="Y16" s="70"/>
      <c r="Z16" s="13"/>
      <c r="AA16" s="13">
        <f>'Phase 1 Epic 17'!M5+'Phase 1 Epic 15'!M5</f>
        <v>4</v>
      </c>
      <c r="AB16" s="13">
        <f t="shared" si="4"/>
        <v>4</v>
      </c>
      <c r="AD16" s="13"/>
      <c r="AE16" s="13">
        <f>'Phase 1 Epic 17'!M5+'Phase 1 Epic 15'!M5</f>
        <v>4</v>
      </c>
      <c r="AF16" s="13">
        <f t="shared" si="5"/>
        <v>4</v>
      </c>
      <c r="AH16" s="13"/>
      <c r="AI16" s="13"/>
      <c r="AJ16" s="13">
        <f t="shared" si="6"/>
        <v>0</v>
      </c>
      <c r="AK16" s="53"/>
    </row>
    <row r="17" spans="2:37" x14ac:dyDescent="0.25">
      <c r="B17" s="34"/>
      <c r="C17" s="34"/>
      <c r="D17" s="67" t="s">
        <v>33</v>
      </c>
      <c r="E17" s="19"/>
      <c r="F17" s="35"/>
      <c r="G17" s="13"/>
      <c r="H17" s="13">
        <f t="shared" si="0"/>
        <v>0</v>
      </c>
      <c r="I17" s="70"/>
      <c r="J17" s="13"/>
      <c r="K17" s="13"/>
      <c r="L17" s="13">
        <f t="shared" si="7"/>
        <v>0</v>
      </c>
      <c r="M17" s="36"/>
      <c r="N17" s="13"/>
      <c r="O17" s="13">
        <f>'Phase 1 Epic 6'!N4</f>
        <v>1</v>
      </c>
      <c r="P17" s="13">
        <f t="shared" si="1"/>
        <v>1</v>
      </c>
      <c r="Q17" s="17"/>
      <c r="R17" s="13"/>
      <c r="S17" s="13">
        <f>'Phase 1 Epic 6'!N4</f>
        <v>1</v>
      </c>
      <c r="T17" s="13">
        <f t="shared" si="2"/>
        <v>1</v>
      </c>
      <c r="U17" s="70"/>
      <c r="V17" s="16"/>
      <c r="W17" s="13"/>
      <c r="X17" s="13">
        <f t="shared" si="3"/>
        <v>0</v>
      </c>
      <c r="Y17" s="70"/>
      <c r="Z17" s="13"/>
      <c r="AA17" s="13"/>
      <c r="AB17" s="13">
        <f t="shared" si="4"/>
        <v>0</v>
      </c>
      <c r="AD17" s="13"/>
      <c r="AE17" s="13"/>
      <c r="AF17" s="13">
        <f t="shared" si="5"/>
        <v>0</v>
      </c>
      <c r="AH17" s="13"/>
      <c r="AI17" s="13"/>
      <c r="AJ17" s="13">
        <f t="shared" si="6"/>
        <v>0</v>
      </c>
      <c r="AK17" s="53"/>
    </row>
    <row r="18" spans="2:37" x14ac:dyDescent="0.25">
      <c r="B18" s="34"/>
      <c r="C18" s="34"/>
      <c r="D18" s="67" t="s">
        <v>34</v>
      </c>
      <c r="E18" s="19"/>
      <c r="F18" s="35"/>
      <c r="G18" s="13">
        <f>('Phase 1 Epic 1'!K4/3)</f>
        <v>1</v>
      </c>
      <c r="H18" s="13">
        <f t="shared" si="0"/>
        <v>1</v>
      </c>
      <c r="I18" s="70"/>
      <c r="J18" s="13"/>
      <c r="K18" s="13">
        <f>'Phase 1 Epic 5'!M5+'Phase 1 Epic 3'!L4+1+1</f>
        <v>3</v>
      </c>
      <c r="L18" s="13">
        <f>J18+K18+H18</f>
        <v>4</v>
      </c>
      <c r="M18" s="17"/>
      <c r="N18" s="13"/>
      <c r="O18" s="13">
        <f>'Phase 1 Epic 6'!M5</f>
        <v>2</v>
      </c>
      <c r="P18" s="13">
        <f t="shared" si="1"/>
        <v>2</v>
      </c>
      <c r="Q18" s="17"/>
      <c r="R18" s="13"/>
      <c r="S18" s="13">
        <f>'Phase 1 Epic 6'!M5</f>
        <v>2</v>
      </c>
      <c r="T18" s="13">
        <f t="shared" si="2"/>
        <v>2</v>
      </c>
      <c r="U18" s="70"/>
      <c r="V18" s="16"/>
      <c r="W18" s="13"/>
      <c r="X18" s="13">
        <f t="shared" si="3"/>
        <v>0</v>
      </c>
      <c r="Y18" s="70"/>
      <c r="Z18" s="13"/>
      <c r="AA18" s="13">
        <f>'Phase 1 Epic 17'!N5+'Phase 1 Epic 15'!N5</f>
        <v>3</v>
      </c>
      <c r="AB18" s="13">
        <f t="shared" si="4"/>
        <v>3</v>
      </c>
      <c r="AD18" s="13"/>
      <c r="AE18" s="13">
        <f>'Phase 1 Epic 17'!N5+'Phase 1 Epic 15'!N5</f>
        <v>3</v>
      </c>
      <c r="AF18" s="13">
        <f t="shared" si="5"/>
        <v>3</v>
      </c>
      <c r="AH18" s="13"/>
      <c r="AI18" s="13"/>
      <c r="AJ18" s="13">
        <f t="shared" si="6"/>
        <v>0</v>
      </c>
      <c r="AK18" s="53"/>
    </row>
    <row r="19" spans="2:37" x14ac:dyDescent="0.25">
      <c r="E19" s="19"/>
      <c r="F19" s="17"/>
      <c r="G19" s="17"/>
      <c r="H19" s="17"/>
      <c r="I19" s="70"/>
      <c r="J19" s="17"/>
      <c r="K19" s="17"/>
      <c r="M19" s="17"/>
      <c r="N19" s="17"/>
      <c r="O19" s="17"/>
      <c r="Q19" s="17"/>
      <c r="R19" s="17"/>
      <c r="S19" s="17"/>
      <c r="U19" s="70"/>
      <c r="V19" s="17"/>
      <c r="W19" s="17"/>
      <c r="Y19" s="70"/>
      <c r="Z19" s="17"/>
      <c r="AA19" s="17"/>
      <c r="AC19" s="17"/>
      <c r="AD19" s="17"/>
      <c r="AE19" s="17"/>
      <c r="AH19" s="17"/>
      <c r="AI19" s="17"/>
      <c r="AK19" s="52"/>
    </row>
    <row r="20" spans="2:37" x14ac:dyDescent="0.25">
      <c r="B20" s="37" t="s">
        <v>35</v>
      </c>
      <c r="C20" s="38"/>
      <c r="D20" s="30" t="s">
        <v>25</v>
      </c>
      <c r="E20" s="19"/>
      <c r="F20" s="39">
        <v>1</v>
      </c>
      <c r="G20" s="12"/>
      <c r="H20" s="12">
        <f t="shared" ref="H20:H31" si="8">F20+G20</f>
        <v>1</v>
      </c>
      <c r="I20" s="70"/>
      <c r="J20" s="12">
        <v>1</v>
      </c>
      <c r="K20" s="12"/>
      <c r="L20" s="12">
        <f t="shared" ref="L20:L31" si="9">J20+K20+H20</f>
        <v>2</v>
      </c>
      <c r="M20" s="17"/>
      <c r="N20" s="12"/>
      <c r="O20" s="12"/>
      <c r="P20" s="12">
        <f t="shared" ref="P20:P31" si="10">N20+O20</f>
        <v>0</v>
      </c>
      <c r="Q20" s="17"/>
      <c r="R20" s="12">
        <v>1</v>
      </c>
      <c r="S20" s="12"/>
      <c r="T20" s="12">
        <f t="shared" ref="T20:T31" si="11">R20+S20</f>
        <v>1</v>
      </c>
      <c r="U20" s="70"/>
      <c r="V20" s="18">
        <f>'Phase 1 Epic 13'!G5</f>
        <v>1</v>
      </c>
      <c r="W20" s="12"/>
      <c r="X20" s="12">
        <f t="shared" ref="X20:X31" si="12">V20+W20</f>
        <v>1</v>
      </c>
      <c r="Y20" s="70"/>
      <c r="Z20" s="12"/>
      <c r="AA20" s="12"/>
      <c r="AB20" s="12">
        <f t="shared" ref="AB20:AB31" si="13">Z20+AA20</f>
        <v>0</v>
      </c>
      <c r="AD20" s="12"/>
      <c r="AE20" s="12"/>
      <c r="AF20" s="12">
        <f t="shared" ref="AF20:AF31" si="14">AD20+AE20</f>
        <v>0</v>
      </c>
      <c r="AH20" s="12"/>
      <c r="AI20" s="12"/>
      <c r="AJ20" s="12">
        <f t="shared" ref="AJ20:AJ31" si="15">AH20+AI20</f>
        <v>0</v>
      </c>
      <c r="AK20" s="53"/>
    </row>
    <row r="21" spans="2:37" x14ac:dyDescent="0.25">
      <c r="B21" s="37"/>
      <c r="C21" s="38"/>
      <c r="D21" s="30" t="s">
        <v>26</v>
      </c>
      <c r="E21" s="19"/>
      <c r="F21" s="39"/>
      <c r="G21" s="39">
        <f>'Phase 1 Epic 1'!H4</f>
        <v>3</v>
      </c>
      <c r="H21" s="12">
        <f t="shared" si="8"/>
        <v>3</v>
      </c>
      <c r="I21" s="70"/>
      <c r="J21" s="12"/>
      <c r="K21" s="12">
        <v>3</v>
      </c>
      <c r="L21" s="12">
        <f t="shared" si="9"/>
        <v>6</v>
      </c>
      <c r="M21" s="17"/>
      <c r="N21" s="12"/>
      <c r="O21" s="12">
        <f>'Phase 1 Epic 7'!F4</f>
        <v>1</v>
      </c>
      <c r="P21" s="12">
        <f t="shared" si="10"/>
        <v>1</v>
      </c>
      <c r="Q21" s="17"/>
      <c r="R21" s="12"/>
      <c r="S21" s="12">
        <f>'Phase 1 Epic 7'!F4</f>
        <v>1</v>
      </c>
      <c r="T21" s="12">
        <f t="shared" si="11"/>
        <v>1</v>
      </c>
      <c r="U21" s="70"/>
      <c r="V21" s="18"/>
      <c r="W21" s="12"/>
      <c r="X21" s="12">
        <f t="shared" si="12"/>
        <v>0</v>
      </c>
      <c r="Y21" s="70"/>
      <c r="Z21" s="12"/>
      <c r="AA21" s="12"/>
      <c r="AB21" s="12">
        <f t="shared" si="13"/>
        <v>0</v>
      </c>
      <c r="AD21" s="12"/>
      <c r="AE21" s="12"/>
      <c r="AF21" s="12">
        <f t="shared" si="14"/>
        <v>0</v>
      </c>
      <c r="AH21" s="12"/>
      <c r="AI21" s="12"/>
      <c r="AJ21" s="12">
        <f t="shared" si="15"/>
        <v>0</v>
      </c>
      <c r="AK21" s="53"/>
    </row>
    <row r="22" spans="2:37" x14ac:dyDescent="0.25">
      <c r="B22" s="37"/>
      <c r="C22" s="38"/>
      <c r="D22" s="30" t="s">
        <v>27</v>
      </c>
      <c r="E22" s="19"/>
      <c r="F22" s="39"/>
      <c r="G22" s="12"/>
      <c r="H22" s="12">
        <f t="shared" si="8"/>
        <v>0</v>
      </c>
      <c r="I22" s="70"/>
      <c r="J22" s="12"/>
      <c r="K22" s="12"/>
      <c r="L22" s="12">
        <f t="shared" si="9"/>
        <v>0</v>
      </c>
      <c r="M22" s="17"/>
      <c r="N22" s="12"/>
      <c r="O22" s="12">
        <f>'Phase 1 Epic 7'!G4</f>
        <v>1</v>
      </c>
      <c r="P22" s="12">
        <f t="shared" si="10"/>
        <v>1</v>
      </c>
      <c r="Q22" s="17"/>
      <c r="R22" s="12"/>
      <c r="S22" s="12">
        <f>'Phase 1 Epic 7'!G4</f>
        <v>1</v>
      </c>
      <c r="T22" s="12">
        <f t="shared" si="11"/>
        <v>1</v>
      </c>
      <c r="U22" s="70"/>
      <c r="V22" s="18"/>
      <c r="W22" s="12"/>
      <c r="X22" s="12">
        <f t="shared" si="12"/>
        <v>0</v>
      </c>
      <c r="Y22" s="70"/>
      <c r="Z22" s="12"/>
      <c r="AA22" s="12"/>
      <c r="AB22" s="12">
        <f t="shared" si="13"/>
        <v>0</v>
      </c>
      <c r="AD22" s="12"/>
      <c r="AE22" s="12"/>
      <c r="AF22" s="12">
        <f t="shared" si="14"/>
        <v>0</v>
      </c>
      <c r="AH22" s="12"/>
      <c r="AI22" s="12"/>
      <c r="AJ22" s="12">
        <f t="shared" si="15"/>
        <v>0</v>
      </c>
      <c r="AK22" s="53"/>
    </row>
    <row r="23" spans="2:37" x14ac:dyDescent="0.25">
      <c r="B23" s="37"/>
      <c r="C23" s="38"/>
      <c r="D23" s="67" t="s">
        <v>28</v>
      </c>
      <c r="E23" s="19"/>
      <c r="F23" s="39"/>
      <c r="G23" s="12">
        <f>('Phase 1 Epic 1'!I4/2)</f>
        <v>1</v>
      </c>
      <c r="H23" s="12">
        <f t="shared" si="8"/>
        <v>1</v>
      </c>
      <c r="I23" s="70"/>
      <c r="J23" s="12"/>
      <c r="K23" s="12">
        <v>1</v>
      </c>
      <c r="L23" s="12">
        <f t="shared" si="9"/>
        <v>2</v>
      </c>
      <c r="M23" s="17"/>
      <c r="N23" s="12"/>
      <c r="O23" s="12">
        <f>'Phase 1 Epic 7'!H4</f>
        <v>1</v>
      </c>
      <c r="P23" s="12">
        <f t="shared" si="10"/>
        <v>1</v>
      </c>
      <c r="Q23" s="17"/>
      <c r="R23" s="12"/>
      <c r="S23" s="12">
        <f>'Phase 1 Epic 13'!J5+'Phase 1 Epic 7'!H4</f>
        <v>2</v>
      </c>
      <c r="T23" s="12">
        <f t="shared" si="11"/>
        <v>2</v>
      </c>
      <c r="U23" s="70"/>
      <c r="V23" s="18"/>
      <c r="W23" s="12">
        <f>'Phase 1 Epic 13'!J5</f>
        <v>1</v>
      </c>
      <c r="X23" s="12">
        <f t="shared" si="12"/>
        <v>1</v>
      </c>
      <c r="Y23" s="70"/>
      <c r="Z23" s="12"/>
      <c r="AA23" s="12"/>
      <c r="AB23" s="12">
        <f t="shared" si="13"/>
        <v>0</v>
      </c>
      <c r="AD23" s="12"/>
      <c r="AE23" s="12"/>
      <c r="AF23" s="12">
        <f t="shared" si="14"/>
        <v>0</v>
      </c>
      <c r="AH23" s="12"/>
      <c r="AI23" s="12"/>
      <c r="AJ23" s="12">
        <f t="shared" si="15"/>
        <v>0</v>
      </c>
      <c r="AK23" s="53"/>
    </row>
    <row r="24" spans="2:37" x14ac:dyDescent="0.25">
      <c r="B24" s="37"/>
      <c r="C24" s="38"/>
      <c r="D24" s="30" t="s">
        <v>30</v>
      </c>
      <c r="E24" s="19"/>
      <c r="F24" s="39"/>
      <c r="G24" s="12"/>
      <c r="H24" s="12">
        <f t="shared" si="8"/>
        <v>0</v>
      </c>
      <c r="I24" s="70"/>
      <c r="J24" s="12"/>
      <c r="K24" s="12"/>
      <c r="L24" s="12">
        <f t="shared" si="9"/>
        <v>0</v>
      </c>
      <c r="M24" s="17"/>
      <c r="N24" s="12"/>
      <c r="O24" s="12"/>
      <c r="P24" s="12">
        <f t="shared" si="10"/>
        <v>0</v>
      </c>
      <c r="Q24" s="17"/>
      <c r="R24" s="12"/>
      <c r="S24" s="12">
        <f>'Phase 1 Epic 13'!K5</f>
        <v>1</v>
      </c>
      <c r="T24" s="12">
        <f t="shared" si="11"/>
        <v>1</v>
      </c>
      <c r="U24" s="70"/>
      <c r="V24" s="18"/>
      <c r="W24" s="12">
        <f>'Phase 1 Epic 13'!K5</f>
        <v>1</v>
      </c>
      <c r="X24" s="12">
        <f t="shared" si="12"/>
        <v>1</v>
      </c>
      <c r="Y24" s="70"/>
      <c r="Z24" s="12"/>
      <c r="AA24" s="12"/>
      <c r="AB24" s="12">
        <f t="shared" si="13"/>
        <v>0</v>
      </c>
      <c r="AD24" s="12"/>
      <c r="AE24" s="12"/>
      <c r="AF24" s="12">
        <f t="shared" si="14"/>
        <v>0</v>
      </c>
      <c r="AH24" s="12"/>
      <c r="AI24" s="12"/>
      <c r="AJ24" s="12">
        <f t="shared" si="15"/>
        <v>0</v>
      </c>
      <c r="AK24" s="53"/>
    </row>
    <row r="25" spans="2:37" x14ac:dyDescent="0.25">
      <c r="B25" s="38"/>
      <c r="C25" s="38"/>
      <c r="D25" s="67" t="s">
        <v>30</v>
      </c>
      <c r="E25" s="19"/>
      <c r="F25" s="39"/>
      <c r="G25" s="12"/>
      <c r="H25" s="12">
        <f t="shared" si="8"/>
        <v>0</v>
      </c>
      <c r="I25" s="70"/>
      <c r="J25" s="12"/>
      <c r="K25" s="12"/>
      <c r="L25" s="12">
        <f t="shared" si="9"/>
        <v>0</v>
      </c>
      <c r="M25" s="17"/>
      <c r="N25" s="12"/>
      <c r="O25" s="12"/>
      <c r="P25" s="12">
        <f t="shared" si="10"/>
        <v>0</v>
      </c>
      <c r="Q25" s="17"/>
      <c r="R25" s="12"/>
      <c r="S25" s="12">
        <f>'Phase 1 Epic 13'!L5</f>
        <v>1</v>
      </c>
      <c r="T25" s="12">
        <f t="shared" si="11"/>
        <v>1</v>
      </c>
      <c r="U25" s="70"/>
      <c r="V25" s="18"/>
      <c r="W25" s="12">
        <f>'Phase 1 Epic 13'!L5</f>
        <v>1</v>
      </c>
      <c r="X25" s="12">
        <f t="shared" si="12"/>
        <v>1</v>
      </c>
      <c r="Y25" s="70"/>
      <c r="Z25" s="12"/>
      <c r="AA25" s="12"/>
      <c r="AB25" s="12">
        <f t="shared" si="13"/>
        <v>0</v>
      </c>
      <c r="AD25" s="12"/>
      <c r="AE25" s="12"/>
      <c r="AF25" s="12">
        <f t="shared" si="14"/>
        <v>0</v>
      </c>
      <c r="AH25" s="12"/>
      <c r="AI25" s="12"/>
      <c r="AJ25" s="12">
        <f t="shared" si="15"/>
        <v>0</v>
      </c>
      <c r="AK25" s="53"/>
    </row>
    <row r="26" spans="2:37" x14ac:dyDescent="0.25">
      <c r="B26" s="38"/>
      <c r="C26" s="38"/>
      <c r="D26" s="67" t="s">
        <v>31</v>
      </c>
      <c r="E26" s="19"/>
      <c r="F26" s="39"/>
      <c r="G26" s="12"/>
      <c r="H26" s="12">
        <f t="shared" si="8"/>
        <v>0</v>
      </c>
      <c r="I26" s="70"/>
      <c r="J26" s="12"/>
      <c r="K26" s="12"/>
      <c r="L26" s="12">
        <f t="shared" si="9"/>
        <v>0</v>
      </c>
      <c r="M26" s="17"/>
      <c r="N26" s="12"/>
      <c r="O26" s="12"/>
      <c r="P26" s="12">
        <f t="shared" si="10"/>
        <v>0</v>
      </c>
      <c r="Q26" s="17"/>
      <c r="R26" s="12"/>
      <c r="S26" s="12">
        <f>'Phase 1 Epic 13'!M5</f>
        <v>1</v>
      </c>
      <c r="T26" s="12">
        <f t="shared" si="11"/>
        <v>1</v>
      </c>
      <c r="U26" s="70"/>
      <c r="V26" s="18"/>
      <c r="W26" s="12">
        <f>'Phase 1 Epic 13'!M5</f>
        <v>1</v>
      </c>
      <c r="X26" s="12">
        <f t="shared" si="12"/>
        <v>1</v>
      </c>
      <c r="Y26" s="70"/>
      <c r="Z26" s="12"/>
      <c r="AA26" s="12"/>
      <c r="AB26" s="12">
        <f t="shared" si="13"/>
        <v>0</v>
      </c>
      <c r="AD26" s="12"/>
      <c r="AE26" s="12"/>
      <c r="AF26" s="12">
        <f t="shared" si="14"/>
        <v>0</v>
      </c>
      <c r="AH26" s="12"/>
      <c r="AI26" s="12"/>
      <c r="AJ26" s="12">
        <f t="shared" si="15"/>
        <v>0</v>
      </c>
      <c r="AK26" s="53"/>
    </row>
    <row r="27" spans="2:37" x14ac:dyDescent="0.25">
      <c r="B27" s="38"/>
      <c r="C27" s="38"/>
      <c r="D27" s="67" t="s">
        <v>32</v>
      </c>
      <c r="E27" s="19"/>
      <c r="F27" s="39"/>
      <c r="G27" s="12"/>
      <c r="H27" s="12">
        <f t="shared" si="8"/>
        <v>0</v>
      </c>
      <c r="I27" s="70"/>
      <c r="J27" s="12"/>
      <c r="K27" s="12"/>
      <c r="L27" s="12">
        <f t="shared" si="9"/>
        <v>0</v>
      </c>
      <c r="M27" s="17"/>
      <c r="N27" s="12"/>
      <c r="O27" s="12"/>
      <c r="P27" s="12">
        <f t="shared" si="10"/>
        <v>0</v>
      </c>
      <c r="Q27" s="17"/>
      <c r="R27" s="12"/>
      <c r="S27" s="12">
        <v>1</v>
      </c>
      <c r="T27" s="12">
        <f t="shared" si="11"/>
        <v>1</v>
      </c>
      <c r="U27" s="70"/>
      <c r="V27" s="18"/>
      <c r="W27" s="12">
        <f>('Phase 1 Epic 13'!N5/2)</f>
        <v>1</v>
      </c>
      <c r="X27" s="12">
        <f t="shared" si="12"/>
        <v>1</v>
      </c>
      <c r="Y27" s="70"/>
      <c r="Z27" s="12"/>
      <c r="AA27" s="12"/>
      <c r="AB27" s="12">
        <f t="shared" si="13"/>
        <v>0</v>
      </c>
      <c r="AD27" s="12"/>
      <c r="AE27" s="12"/>
      <c r="AF27" s="12">
        <f t="shared" si="14"/>
        <v>0</v>
      </c>
      <c r="AH27" s="12"/>
      <c r="AI27" s="12"/>
      <c r="AJ27" s="12">
        <f t="shared" si="15"/>
        <v>0</v>
      </c>
      <c r="AK27" s="53"/>
    </row>
    <row r="28" spans="2:37" x14ac:dyDescent="0.25">
      <c r="B28" s="38"/>
      <c r="C28" s="34"/>
      <c r="D28" s="30" t="s">
        <v>29</v>
      </c>
      <c r="E28" s="19"/>
      <c r="F28" s="39"/>
      <c r="G28" s="12">
        <f>'Phase 1 Epic 1'!J4</f>
        <v>1</v>
      </c>
      <c r="H28" s="12">
        <f t="shared" si="8"/>
        <v>1</v>
      </c>
      <c r="I28" s="70"/>
      <c r="J28" s="12"/>
      <c r="K28" s="12">
        <v>1</v>
      </c>
      <c r="L28" s="12">
        <f t="shared" si="9"/>
        <v>2</v>
      </c>
      <c r="M28" s="17"/>
      <c r="N28" s="12"/>
      <c r="O28" s="12"/>
      <c r="P28" s="12">
        <f t="shared" si="10"/>
        <v>0</v>
      </c>
      <c r="Q28" s="17"/>
      <c r="R28" s="12"/>
      <c r="S28" s="12"/>
      <c r="T28" s="12">
        <f t="shared" si="11"/>
        <v>0</v>
      </c>
      <c r="U28" s="70"/>
      <c r="V28" s="18"/>
      <c r="W28" s="12"/>
      <c r="X28" s="12">
        <f t="shared" si="12"/>
        <v>0</v>
      </c>
      <c r="Y28" s="70"/>
      <c r="Z28" s="12"/>
      <c r="AA28" s="12"/>
      <c r="AB28" s="12">
        <f t="shared" si="13"/>
        <v>0</v>
      </c>
      <c r="AD28" s="12"/>
      <c r="AE28" s="12"/>
      <c r="AF28" s="12">
        <f t="shared" si="14"/>
        <v>0</v>
      </c>
      <c r="AH28" s="12"/>
      <c r="AI28" s="12"/>
      <c r="AJ28" s="12">
        <f t="shared" si="15"/>
        <v>0</v>
      </c>
      <c r="AK28" s="53"/>
    </row>
    <row r="29" spans="2:37" x14ac:dyDescent="0.25">
      <c r="B29" s="38"/>
      <c r="C29" s="34"/>
      <c r="D29" s="67" t="s">
        <v>29</v>
      </c>
      <c r="E29" s="19"/>
      <c r="F29" s="39"/>
      <c r="G29" s="39"/>
      <c r="H29" s="12">
        <f t="shared" si="8"/>
        <v>0</v>
      </c>
      <c r="I29" s="169"/>
      <c r="J29" s="12"/>
      <c r="K29" s="12"/>
      <c r="L29" s="12">
        <f t="shared" si="9"/>
        <v>0</v>
      </c>
      <c r="N29" s="12"/>
      <c r="O29" s="12"/>
      <c r="P29" s="12">
        <f t="shared" si="10"/>
        <v>0</v>
      </c>
      <c r="R29" s="12"/>
      <c r="S29" s="12"/>
      <c r="T29" s="12">
        <f t="shared" si="11"/>
        <v>0</v>
      </c>
      <c r="U29" s="169"/>
      <c r="V29" s="18"/>
      <c r="W29" s="12"/>
      <c r="X29" s="12">
        <f t="shared" si="12"/>
        <v>0</v>
      </c>
      <c r="Y29" s="169"/>
      <c r="Z29" s="12"/>
      <c r="AA29" s="12"/>
      <c r="AB29" s="12">
        <f t="shared" si="13"/>
        <v>0</v>
      </c>
      <c r="AD29" s="12"/>
      <c r="AE29" s="12"/>
      <c r="AF29" s="12">
        <f t="shared" si="14"/>
        <v>0</v>
      </c>
      <c r="AH29" s="12"/>
      <c r="AI29" s="12"/>
      <c r="AJ29" s="12">
        <f t="shared" si="15"/>
        <v>0</v>
      </c>
      <c r="AK29" s="53"/>
    </row>
    <row r="30" spans="2:37" x14ac:dyDescent="0.25">
      <c r="B30" s="38"/>
      <c r="C30" s="38"/>
      <c r="D30" s="67" t="s">
        <v>33</v>
      </c>
      <c r="E30" s="19"/>
      <c r="F30" s="39"/>
      <c r="G30" s="39">
        <f>'Phase 1 Epic 1'!L4</f>
        <v>1</v>
      </c>
      <c r="H30" s="12">
        <f t="shared" si="8"/>
        <v>1</v>
      </c>
      <c r="I30" s="70"/>
      <c r="J30" s="12"/>
      <c r="K30" s="12">
        <v>1</v>
      </c>
      <c r="L30" s="12">
        <f t="shared" si="9"/>
        <v>2</v>
      </c>
      <c r="M30" s="17"/>
      <c r="N30" s="12"/>
      <c r="O30" s="12">
        <f>'Phase 1 Epic 7'!J4</f>
        <v>1</v>
      </c>
      <c r="P30" s="12">
        <f t="shared" si="10"/>
        <v>1</v>
      </c>
      <c r="Q30" s="17"/>
      <c r="R30" s="12"/>
      <c r="S30" s="12">
        <v>1</v>
      </c>
      <c r="T30" s="12">
        <f t="shared" si="11"/>
        <v>1</v>
      </c>
      <c r="U30" s="70"/>
      <c r="V30" s="18"/>
      <c r="W30" s="12"/>
      <c r="X30" s="12">
        <f t="shared" si="12"/>
        <v>0</v>
      </c>
      <c r="Y30" s="70"/>
      <c r="Z30" s="12"/>
      <c r="AA30" s="12"/>
      <c r="AB30" s="12">
        <f t="shared" si="13"/>
        <v>0</v>
      </c>
      <c r="AD30" s="12"/>
      <c r="AE30" s="12"/>
      <c r="AF30" s="12">
        <f t="shared" si="14"/>
        <v>0</v>
      </c>
      <c r="AH30" s="12"/>
      <c r="AI30" s="12"/>
      <c r="AJ30" s="12">
        <f t="shared" si="15"/>
        <v>0</v>
      </c>
      <c r="AK30" s="53"/>
    </row>
    <row r="31" spans="2:37" x14ac:dyDescent="0.25">
      <c r="B31" s="38"/>
      <c r="C31" s="38"/>
      <c r="D31" s="67" t="s">
        <v>34</v>
      </c>
      <c r="E31" s="19"/>
      <c r="F31" s="39"/>
      <c r="G31" s="12">
        <f>('Phase 1 Epic 1'!K4/3)</f>
        <v>1</v>
      </c>
      <c r="H31" s="12">
        <f t="shared" si="8"/>
        <v>1</v>
      </c>
      <c r="I31" s="70"/>
      <c r="J31" s="12"/>
      <c r="K31" s="12">
        <v>1</v>
      </c>
      <c r="L31" s="12">
        <f t="shared" si="9"/>
        <v>2</v>
      </c>
      <c r="M31" s="17"/>
      <c r="N31" s="12"/>
      <c r="O31" s="12">
        <f>'Phase 1 Epic 7'!I4</f>
        <v>1</v>
      </c>
      <c r="P31" s="12">
        <f t="shared" si="10"/>
        <v>1</v>
      </c>
      <c r="Q31" s="17"/>
      <c r="R31" s="12"/>
      <c r="S31" s="12">
        <f>'Phase 1 Epic 7'!I4</f>
        <v>1</v>
      </c>
      <c r="T31" s="12">
        <f t="shared" si="11"/>
        <v>1</v>
      </c>
      <c r="U31" s="70"/>
      <c r="V31" s="18"/>
      <c r="W31" s="12"/>
      <c r="X31" s="12">
        <f t="shared" si="12"/>
        <v>0</v>
      </c>
      <c r="Y31" s="70"/>
      <c r="Z31" s="12"/>
      <c r="AA31" s="12"/>
      <c r="AB31" s="12">
        <f t="shared" si="13"/>
        <v>0</v>
      </c>
      <c r="AD31" s="12"/>
      <c r="AE31" s="12"/>
      <c r="AF31" s="12">
        <f t="shared" si="14"/>
        <v>0</v>
      </c>
      <c r="AH31" s="12"/>
      <c r="AI31" s="12"/>
      <c r="AJ31" s="12">
        <f t="shared" si="15"/>
        <v>0</v>
      </c>
      <c r="AK31" s="53"/>
    </row>
    <row r="32" spans="2:37" x14ac:dyDescent="0.25">
      <c r="E32" s="19"/>
      <c r="F32" s="17"/>
      <c r="G32" s="17"/>
      <c r="H32" s="17"/>
      <c r="I32" s="70"/>
      <c r="J32" s="17"/>
      <c r="K32" s="17"/>
      <c r="M32" s="17"/>
      <c r="N32" s="17"/>
      <c r="O32" s="17"/>
      <c r="Q32" s="17"/>
      <c r="R32" s="17"/>
      <c r="S32" s="17"/>
      <c r="U32" s="70"/>
      <c r="V32" s="17"/>
      <c r="W32" s="17"/>
      <c r="Y32" s="70"/>
      <c r="Z32" s="17"/>
      <c r="AA32" s="17"/>
      <c r="AC32" s="17"/>
      <c r="AD32" s="17"/>
      <c r="AE32" s="17"/>
      <c r="AH32" s="17"/>
      <c r="AI32" s="17"/>
      <c r="AK32" s="52"/>
    </row>
    <row r="33" spans="2:37" x14ac:dyDescent="0.25">
      <c r="B33" s="76" t="s">
        <v>36</v>
      </c>
      <c r="C33" s="38"/>
      <c r="D33" s="30" t="s">
        <v>25</v>
      </c>
      <c r="E33" s="19"/>
      <c r="F33" s="78">
        <f>'Phase 1 Epic 4'!F4</f>
        <v>1</v>
      </c>
      <c r="G33" s="79"/>
      <c r="H33" s="79">
        <f t="shared" ref="H33:H45" si="16">F33+G33</f>
        <v>1</v>
      </c>
      <c r="I33" s="70"/>
      <c r="J33" s="78">
        <f>'Phase 1 Epic 4'!F4</f>
        <v>1</v>
      </c>
      <c r="K33" s="79"/>
      <c r="L33" s="79">
        <f t="shared" ref="L33:L45" si="17">J33+K33</f>
        <v>1</v>
      </c>
      <c r="M33" s="17"/>
      <c r="N33" s="78">
        <v>1</v>
      </c>
      <c r="O33" s="79"/>
      <c r="P33" s="79">
        <f t="shared" ref="P33:P45" si="18">N33+O33</f>
        <v>1</v>
      </c>
      <c r="Q33" s="17"/>
      <c r="R33" s="78">
        <v>1</v>
      </c>
      <c r="S33" s="79"/>
      <c r="T33" s="79">
        <f t="shared" ref="T33:T45" si="19">R33+S33</f>
        <v>1</v>
      </c>
      <c r="U33" s="70"/>
      <c r="V33" s="78"/>
      <c r="W33" s="79"/>
      <c r="X33" s="79">
        <f t="shared" ref="X33:X45" si="20">V33+W33</f>
        <v>0</v>
      </c>
      <c r="Y33" s="70"/>
      <c r="Z33" s="78"/>
      <c r="AA33" s="79"/>
      <c r="AB33" s="79">
        <f t="shared" ref="AB33:AB45" si="21">Z33+AA33</f>
        <v>0</v>
      </c>
      <c r="AD33" s="78">
        <f>'Phase 1 Epic 18'!H5</f>
        <v>1</v>
      </c>
      <c r="AE33" s="79"/>
      <c r="AF33" s="79">
        <f t="shared" ref="AF33:AF45" si="22">AD33+AE33</f>
        <v>1</v>
      </c>
      <c r="AH33" s="78">
        <f>'Phase 1 Epic 18'!H5</f>
        <v>1</v>
      </c>
      <c r="AI33" s="79"/>
      <c r="AJ33" s="79">
        <f t="shared" ref="AJ33:AJ45" si="23">AH33+AI33</f>
        <v>1</v>
      </c>
      <c r="AK33" s="53"/>
    </row>
    <row r="34" spans="2:37" x14ac:dyDescent="0.25">
      <c r="B34" s="76"/>
      <c r="C34" s="38"/>
      <c r="D34" s="30" t="s">
        <v>26</v>
      </c>
      <c r="E34" s="19"/>
      <c r="F34" s="78"/>
      <c r="G34" s="78">
        <f>'Phase 1 Epic 4'!G4</f>
        <v>1</v>
      </c>
      <c r="H34" s="79">
        <f t="shared" si="16"/>
        <v>1</v>
      </c>
      <c r="I34" s="70"/>
      <c r="J34" s="78"/>
      <c r="K34" s="79">
        <f>'Phase 1 Epic 4'!G4</f>
        <v>1</v>
      </c>
      <c r="L34" s="79">
        <f t="shared" si="17"/>
        <v>1</v>
      </c>
      <c r="M34" s="17"/>
      <c r="N34" s="78"/>
      <c r="O34" s="79">
        <f>'Phase 1 Epic 8'!F4</f>
        <v>1</v>
      </c>
      <c r="P34" s="79">
        <f t="shared" si="18"/>
        <v>1</v>
      </c>
      <c r="Q34" s="17"/>
      <c r="R34" s="78"/>
      <c r="S34" s="79">
        <f>'Phase 1 Epic 13'!H5+'Phase 1 Epic 8'!F4</f>
        <v>2</v>
      </c>
      <c r="T34" s="79">
        <f t="shared" si="19"/>
        <v>2</v>
      </c>
      <c r="U34" s="70"/>
      <c r="V34" s="78"/>
      <c r="W34" s="79">
        <f>'Phase 1 Epic 13'!H5</f>
        <v>1</v>
      </c>
      <c r="X34" s="79">
        <f t="shared" si="20"/>
        <v>1</v>
      </c>
      <c r="Y34" s="70"/>
      <c r="Z34" s="78"/>
      <c r="AA34" s="79"/>
      <c r="AB34" s="79">
        <f t="shared" si="21"/>
        <v>0</v>
      </c>
      <c r="AD34" s="78"/>
      <c r="AE34" s="79">
        <f>'Phase 1 Epic 18'!I5</f>
        <v>1</v>
      </c>
      <c r="AF34" s="79">
        <f t="shared" si="22"/>
        <v>1</v>
      </c>
      <c r="AH34" s="78"/>
      <c r="AI34" s="79">
        <f>'Phase 1 Epic 18'!I5</f>
        <v>1</v>
      </c>
      <c r="AJ34" s="79">
        <f t="shared" si="23"/>
        <v>1</v>
      </c>
      <c r="AK34" s="53"/>
    </row>
    <row r="35" spans="2:37" x14ac:dyDescent="0.25">
      <c r="B35" s="76"/>
      <c r="C35" s="38"/>
      <c r="D35" s="30" t="s">
        <v>27</v>
      </c>
      <c r="E35" s="19"/>
      <c r="F35" s="78"/>
      <c r="G35" s="79">
        <f>'Phase 1 Epic 4'!H4</f>
        <v>1</v>
      </c>
      <c r="H35" s="79">
        <f t="shared" si="16"/>
        <v>1</v>
      </c>
      <c r="I35" s="70"/>
      <c r="J35" s="78"/>
      <c r="K35" s="79">
        <f>'Phase 1 Epic 4'!H4</f>
        <v>1</v>
      </c>
      <c r="L35" s="79">
        <f t="shared" si="17"/>
        <v>1</v>
      </c>
      <c r="M35" s="17"/>
      <c r="N35" s="78"/>
      <c r="O35" s="79">
        <f>'Phase 1 Epic 8'!G4</f>
        <v>1</v>
      </c>
      <c r="P35" s="79">
        <f t="shared" si="18"/>
        <v>1</v>
      </c>
      <c r="Q35" s="17"/>
      <c r="R35" s="78"/>
      <c r="S35" s="79">
        <f>'Phase 1 Epic 8'!G4</f>
        <v>1</v>
      </c>
      <c r="T35" s="79">
        <f t="shared" si="19"/>
        <v>1</v>
      </c>
      <c r="U35" s="70"/>
      <c r="V35" s="78"/>
      <c r="W35" s="79"/>
      <c r="X35" s="79">
        <f t="shared" si="20"/>
        <v>0</v>
      </c>
      <c r="Y35" s="70"/>
      <c r="Z35" s="78"/>
      <c r="AA35" s="79"/>
      <c r="AB35" s="79">
        <f t="shared" si="21"/>
        <v>0</v>
      </c>
      <c r="AD35" s="78"/>
      <c r="AE35" s="79">
        <f>'Phase 1 Epic 18'!J5</f>
        <v>1</v>
      </c>
      <c r="AF35" s="79">
        <f t="shared" si="22"/>
        <v>1</v>
      </c>
      <c r="AH35" s="78"/>
      <c r="AI35" s="79">
        <f>'Phase 1 Epic 18'!J5</f>
        <v>1</v>
      </c>
      <c r="AJ35" s="79">
        <f t="shared" si="23"/>
        <v>1</v>
      </c>
      <c r="AK35" s="53"/>
    </row>
    <row r="36" spans="2:37" x14ac:dyDescent="0.25">
      <c r="B36" s="76"/>
      <c r="C36" s="38"/>
      <c r="D36" s="67" t="s">
        <v>28</v>
      </c>
      <c r="E36" s="19"/>
      <c r="F36" s="78"/>
      <c r="G36" s="79">
        <f>'Phase 1 Epic 4'!I4</f>
        <v>1</v>
      </c>
      <c r="H36" s="79">
        <f t="shared" si="16"/>
        <v>1</v>
      </c>
      <c r="I36" s="70"/>
      <c r="J36" s="78"/>
      <c r="K36" s="79">
        <f>'Phase 1 Epic 4'!I4</f>
        <v>1</v>
      </c>
      <c r="L36" s="79">
        <f t="shared" si="17"/>
        <v>1</v>
      </c>
      <c r="M36" s="17"/>
      <c r="N36" s="78"/>
      <c r="O36" s="79">
        <f>'Phase 1 Epic 8'!H4</f>
        <v>1</v>
      </c>
      <c r="P36" s="79">
        <f t="shared" si="18"/>
        <v>1</v>
      </c>
      <c r="Q36" s="17"/>
      <c r="R36" s="78"/>
      <c r="S36" s="79">
        <f>'Phase 1 Epic 8'!H4</f>
        <v>1</v>
      </c>
      <c r="T36" s="79">
        <f t="shared" si="19"/>
        <v>1</v>
      </c>
      <c r="U36" s="70"/>
      <c r="V36" s="78"/>
      <c r="W36" s="79"/>
      <c r="X36" s="79">
        <f t="shared" si="20"/>
        <v>0</v>
      </c>
      <c r="Y36" s="70"/>
      <c r="Z36" s="78"/>
      <c r="AA36" s="79"/>
      <c r="AB36" s="79">
        <f t="shared" si="21"/>
        <v>0</v>
      </c>
      <c r="AD36" s="78"/>
      <c r="AE36" s="79">
        <f>'Phase 1 Epic 18'!K5</f>
        <v>1</v>
      </c>
      <c r="AF36" s="79">
        <f t="shared" si="22"/>
        <v>1</v>
      </c>
      <c r="AH36" s="78"/>
      <c r="AI36" s="79">
        <f>'Phase 1 Epic 18'!K5</f>
        <v>1</v>
      </c>
      <c r="AJ36" s="79">
        <f t="shared" si="23"/>
        <v>1</v>
      </c>
      <c r="AK36" s="53"/>
    </row>
    <row r="37" spans="2:37" x14ac:dyDescent="0.25">
      <c r="B37" s="76"/>
      <c r="C37" s="38"/>
      <c r="D37" s="30" t="s">
        <v>29</v>
      </c>
      <c r="E37" s="19"/>
      <c r="F37" s="78"/>
      <c r="G37" s="79"/>
      <c r="H37" s="79">
        <f t="shared" si="16"/>
        <v>0</v>
      </c>
      <c r="I37" s="169"/>
      <c r="J37" s="78"/>
      <c r="K37" s="79"/>
      <c r="L37" s="79">
        <f t="shared" si="17"/>
        <v>0</v>
      </c>
      <c r="N37" s="78"/>
      <c r="O37" s="79"/>
      <c r="P37" s="79">
        <f t="shared" si="18"/>
        <v>0</v>
      </c>
      <c r="R37" s="78"/>
      <c r="S37" s="79"/>
      <c r="T37" s="79">
        <f t="shared" si="19"/>
        <v>0</v>
      </c>
      <c r="U37" s="169"/>
      <c r="V37" s="78"/>
      <c r="W37" s="79"/>
      <c r="X37" s="79">
        <f t="shared" si="20"/>
        <v>0</v>
      </c>
      <c r="Y37" s="169"/>
      <c r="Z37" s="78"/>
      <c r="AA37" s="79"/>
      <c r="AB37" s="79">
        <f t="shared" si="21"/>
        <v>0</v>
      </c>
      <c r="AD37" s="78"/>
      <c r="AE37" s="79"/>
      <c r="AF37" s="79">
        <f t="shared" si="22"/>
        <v>0</v>
      </c>
      <c r="AH37" s="78"/>
      <c r="AI37" s="79"/>
      <c r="AJ37" s="79">
        <f t="shared" si="23"/>
        <v>0</v>
      </c>
      <c r="AK37" s="53"/>
    </row>
    <row r="38" spans="2:37" x14ac:dyDescent="0.25">
      <c r="B38" s="76"/>
      <c r="C38" s="38"/>
      <c r="D38" s="30" t="s">
        <v>37</v>
      </c>
      <c r="E38" s="19"/>
      <c r="F38" s="197">
        <v>0.25</v>
      </c>
      <c r="G38" s="198"/>
      <c r="H38" s="198">
        <f t="shared" ref="H38" si="24">F38+G38</f>
        <v>0.25</v>
      </c>
      <c r="I38" s="256"/>
      <c r="J38" s="197">
        <v>0.25</v>
      </c>
      <c r="K38" s="198"/>
      <c r="L38" s="198">
        <f t="shared" ref="L38" si="25">J38+K38</f>
        <v>0.25</v>
      </c>
      <c r="M38" s="257"/>
      <c r="N38" s="197">
        <v>0.25</v>
      </c>
      <c r="O38" s="198"/>
      <c r="P38" s="198">
        <f t="shared" ref="P38" si="26">N38+O38</f>
        <v>0.25</v>
      </c>
      <c r="Q38" s="257"/>
      <c r="R38" s="197">
        <v>0.25</v>
      </c>
      <c r="S38" s="198"/>
      <c r="T38" s="198">
        <f t="shared" ref="T38" si="27">R38+S38</f>
        <v>0.25</v>
      </c>
      <c r="U38" s="169"/>
      <c r="V38" s="78"/>
      <c r="W38" s="79"/>
      <c r="X38" s="79">
        <f t="shared" ref="X38" si="28">V38+W38</f>
        <v>0</v>
      </c>
      <c r="Y38" s="169"/>
      <c r="Z38" s="78"/>
      <c r="AA38" s="79"/>
      <c r="AB38" s="79">
        <f t="shared" ref="AB38" si="29">Z38+AA38</f>
        <v>0</v>
      </c>
      <c r="AD38" s="78"/>
      <c r="AE38" s="79"/>
      <c r="AF38" s="79">
        <f t="shared" ref="AF38" si="30">AD38+AE38</f>
        <v>0</v>
      </c>
      <c r="AH38" s="78"/>
      <c r="AI38" s="79"/>
      <c r="AJ38" s="79">
        <f t="shared" ref="AJ38" si="31">AH38+AI38</f>
        <v>0</v>
      </c>
      <c r="AK38" s="53"/>
    </row>
    <row r="39" spans="2:37" x14ac:dyDescent="0.25">
      <c r="B39" s="77"/>
      <c r="C39" s="38"/>
      <c r="D39" s="67" t="s">
        <v>29</v>
      </c>
      <c r="E39" s="19"/>
      <c r="F39" s="78"/>
      <c r="G39" s="79"/>
      <c r="H39" s="79">
        <f t="shared" si="16"/>
        <v>0</v>
      </c>
      <c r="I39" s="169"/>
      <c r="J39" s="78"/>
      <c r="K39" s="79"/>
      <c r="L39" s="79">
        <f t="shared" si="17"/>
        <v>0</v>
      </c>
      <c r="N39" s="78"/>
      <c r="O39" s="79">
        <f>'Phase 1 Epic 8'!M4</f>
        <v>1</v>
      </c>
      <c r="P39" s="79">
        <f t="shared" si="18"/>
        <v>1</v>
      </c>
      <c r="R39" s="78"/>
      <c r="S39" s="79">
        <f>'Phase 1 Epic 8'!M4</f>
        <v>1</v>
      </c>
      <c r="T39" s="79">
        <f t="shared" si="19"/>
        <v>1</v>
      </c>
      <c r="U39" s="169"/>
      <c r="V39" s="78"/>
      <c r="W39" s="79"/>
      <c r="X39" s="79">
        <f t="shared" si="20"/>
        <v>0</v>
      </c>
      <c r="Y39" s="169"/>
      <c r="Z39" s="78"/>
      <c r="AA39" s="79"/>
      <c r="AB39" s="79">
        <f t="shared" si="21"/>
        <v>0</v>
      </c>
      <c r="AD39" s="78"/>
      <c r="AE39" s="79">
        <f>'Phase 1 Epic 18'!L5</f>
        <v>1</v>
      </c>
      <c r="AF39" s="79">
        <f t="shared" si="22"/>
        <v>1</v>
      </c>
      <c r="AH39" s="78"/>
      <c r="AI39" s="79">
        <f>'Phase 1 Epic 18'!L5</f>
        <v>1</v>
      </c>
      <c r="AJ39" s="79">
        <f t="shared" si="23"/>
        <v>1</v>
      </c>
      <c r="AK39" s="53"/>
    </row>
    <row r="40" spans="2:37" x14ac:dyDescent="0.25">
      <c r="B40" s="77"/>
      <c r="C40" s="38"/>
      <c r="D40" s="67" t="s">
        <v>30</v>
      </c>
      <c r="E40" s="19"/>
      <c r="F40" s="78"/>
      <c r="G40" s="79">
        <f>'Phase 1 Epic 4'!J4</f>
        <v>1</v>
      </c>
      <c r="H40" s="79">
        <f t="shared" si="16"/>
        <v>1</v>
      </c>
      <c r="I40" s="169"/>
      <c r="J40" s="78"/>
      <c r="K40" s="79">
        <f>'Phase 1 Epic 4'!J4</f>
        <v>1</v>
      </c>
      <c r="L40" s="79">
        <f t="shared" si="17"/>
        <v>1</v>
      </c>
      <c r="N40" s="78"/>
      <c r="O40" s="79">
        <f>'Phase 1 Epic 8'!I4</f>
        <v>1</v>
      </c>
      <c r="P40" s="79">
        <f t="shared" si="18"/>
        <v>1</v>
      </c>
      <c r="R40" s="78"/>
      <c r="S40" s="79">
        <f>'Phase 1 Epic 8'!I4</f>
        <v>1</v>
      </c>
      <c r="T40" s="79">
        <f t="shared" si="19"/>
        <v>1</v>
      </c>
      <c r="U40" s="169"/>
      <c r="V40" s="78"/>
      <c r="W40" s="79"/>
      <c r="X40" s="79">
        <f t="shared" si="20"/>
        <v>0</v>
      </c>
      <c r="Y40" s="169"/>
      <c r="Z40" s="78"/>
      <c r="AA40" s="79"/>
      <c r="AB40" s="79">
        <f t="shared" si="21"/>
        <v>0</v>
      </c>
      <c r="AD40" s="78"/>
      <c r="AE40" s="79">
        <f>'Phase 1 Epic 18'!L5</f>
        <v>1</v>
      </c>
      <c r="AF40" s="79">
        <f t="shared" si="22"/>
        <v>1</v>
      </c>
      <c r="AH40" s="78"/>
      <c r="AI40" s="79">
        <f>'Phase 1 Epic 18'!L5</f>
        <v>1</v>
      </c>
      <c r="AJ40" s="79">
        <f t="shared" si="23"/>
        <v>1</v>
      </c>
      <c r="AK40" s="53"/>
    </row>
    <row r="41" spans="2:37" x14ac:dyDescent="0.25">
      <c r="B41" s="77"/>
      <c r="C41" s="38"/>
      <c r="D41" s="67" t="s">
        <v>31</v>
      </c>
      <c r="E41" s="19"/>
      <c r="F41" s="78"/>
      <c r="G41" s="79">
        <f>'Phase 1 Epic 4'!K4</f>
        <v>1</v>
      </c>
      <c r="H41" s="79">
        <f t="shared" si="16"/>
        <v>1</v>
      </c>
      <c r="I41" s="169"/>
      <c r="J41" s="78"/>
      <c r="K41" s="79">
        <f>'Phase 1 Epic 4'!K4</f>
        <v>1</v>
      </c>
      <c r="L41" s="79">
        <f t="shared" si="17"/>
        <v>1</v>
      </c>
      <c r="N41" s="78"/>
      <c r="O41" s="79">
        <f>'Phase 1 Epic 8'!J4</f>
        <v>1</v>
      </c>
      <c r="P41" s="79">
        <f t="shared" si="18"/>
        <v>1</v>
      </c>
      <c r="R41" s="78"/>
      <c r="S41" s="79">
        <f>'Phase 1 Epic 8'!J4</f>
        <v>1</v>
      </c>
      <c r="T41" s="79">
        <f t="shared" si="19"/>
        <v>1</v>
      </c>
      <c r="U41" s="169"/>
      <c r="V41" s="78"/>
      <c r="W41" s="79"/>
      <c r="X41" s="79">
        <f t="shared" si="20"/>
        <v>0</v>
      </c>
      <c r="Y41" s="169"/>
      <c r="Z41" s="78"/>
      <c r="AA41" s="79"/>
      <c r="AB41" s="79">
        <f t="shared" si="21"/>
        <v>0</v>
      </c>
      <c r="AD41" s="78"/>
      <c r="AE41" s="79">
        <f>'Phase 1 Epic 18'!M5</f>
        <v>1</v>
      </c>
      <c r="AF41" s="79">
        <f t="shared" si="22"/>
        <v>1</v>
      </c>
      <c r="AH41" s="78"/>
      <c r="AI41" s="79">
        <f>'Phase 1 Epic 18'!M5</f>
        <v>1</v>
      </c>
      <c r="AJ41" s="79">
        <f t="shared" si="23"/>
        <v>1</v>
      </c>
      <c r="AK41" s="53"/>
    </row>
    <row r="42" spans="2:37" x14ac:dyDescent="0.25">
      <c r="B42" s="76"/>
      <c r="C42" s="38"/>
      <c r="D42" s="67" t="s">
        <v>32</v>
      </c>
      <c r="E42" s="19"/>
      <c r="F42" s="78"/>
      <c r="G42" s="79">
        <f>'Phase 1 Epic 4'!L4</f>
        <v>1</v>
      </c>
      <c r="H42" s="79">
        <f t="shared" si="16"/>
        <v>1</v>
      </c>
      <c r="I42" s="70"/>
      <c r="J42" s="78"/>
      <c r="K42" s="79">
        <f>'Phase 1 Epic 4'!L4</f>
        <v>1</v>
      </c>
      <c r="L42" s="79">
        <f t="shared" si="17"/>
        <v>1</v>
      </c>
      <c r="M42" s="17"/>
      <c r="N42" s="78"/>
      <c r="O42" s="79">
        <f>'Phase 1 Epic 8'!K4</f>
        <v>1</v>
      </c>
      <c r="P42" s="79">
        <f t="shared" si="18"/>
        <v>1</v>
      </c>
      <c r="Q42" s="17"/>
      <c r="R42" s="78"/>
      <c r="S42" s="79">
        <f>('Phase 1 Epic 13'!N5/2)+'Phase 1 Epic 8'!K4</f>
        <v>2</v>
      </c>
      <c r="T42" s="79">
        <f t="shared" si="19"/>
        <v>2</v>
      </c>
      <c r="U42" s="70"/>
      <c r="V42" s="78"/>
      <c r="W42" s="79">
        <f>('Phase 1 Epic 13'!N5/2)</f>
        <v>1</v>
      </c>
      <c r="X42" s="79">
        <f t="shared" si="20"/>
        <v>1</v>
      </c>
      <c r="Y42" s="70"/>
      <c r="Z42" s="78"/>
      <c r="AA42" s="79"/>
      <c r="AB42" s="79">
        <f t="shared" si="21"/>
        <v>0</v>
      </c>
      <c r="AD42" s="78"/>
      <c r="AE42" s="79">
        <f>'Phase 1 Epic 18'!N5</f>
        <v>1</v>
      </c>
      <c r="AF42" s="79">
        <f t="shared" si="22"/>
        <v>1</v>
      </c>
      <c r="AH42" s="78"/>
      <c r="AI42" s="79">
        <f>'Phase 1 Epic 18'!N5</f>
        <v>1</v>
      </c>
      <c r="AJ42" s="79">
        <f t="shared" si="23"/>
        <v>1</v>
      </c>
      <c r="AK42" s="53"/>
    </row>
    <row r="43" spans="2:37" x14ac:dyDescent="0.25">
      <c r="B43" s="77"/>
      <c r="C43" s="38"/>
      <c r="D43" s="67" t="s">
        <v>34</v>
      </c>
      <c r="E43" s="19"/>
      <c r="F43" s="78"/>
      <c r="G43" s="79">
        <f>'Phase 1 Epic 4'!M4</f>
        <v>1</v>
      </c>
      <c r="H43" s="79">
        <f t="shared" si="16"/>
        <v>1</v>
      </c>
      <c r="I43" s="70"/>
      <c r="J43" s="78"/>
      <c r="K43" s="79">
        <f>'Phase 1 Epic 4'!M4</f>
        <v>1</v>
      </c>
      <c r="L43" s="79">
        <f t="shared" si="17"/>
        <v>1</v>
      </c>
      <c r="M43" s="17"/>
      <c r="N43" s="78"/>
      <c r="O43" s="79">
        <f>'Phase 1 Epic 8'!L4</f>
        <v>1</v>
      </c>
      <c r="P43" s="79">
        <f t="shared" si="18"/>
        <v>1</v>
      </c>
      <c r="Q43" s="17"/>
      <c r="R43" s="78"/>
      <c r="S43" s="79">
        <f>'Phase 1 Epic 13'!O5+'Phase 1 Epic 8'!L4</f>
        <v>2</v>
      </c>
      <c r="T43" s="79">
        <f t="shared" si="19"/>
        <v>2</v>
      </c>
      <c r="U43" s="70"/>
      <c r="V43" s="78"/>
      <c r="W43" s="79">
        <f>'Phase 1 Epic 13'!O5</f>
        <v>1</v>
      </c>
      <c r="X43" s="79">
        <f t="shared" si="20"/>
        <v>1</v>
      </c>
      <c r="Y43" s="70"/>
      <c r="Z43" s="78"/>
      <c r="AA43" s="79"/>
      <c r="AB43" s="79">
        <f t="shared" si="21"/>
        <v>0</v>
      </c>
      <c r="AD43" s="78"/>
      <c r="AE43" s="79">
        <f>'Phase 1 Epic 18'!O5</f>
        <v>1</v>
      </c>
      <c r="AF43" s="79">
        <f t="shared" si="22"/>
        <v>1</v>
      </c>
      <c r="AH43" s="78"/>
      <c r="AI43" s="79">
        <f>'Phase 1 Epic 18'!O5</f>
        <v>1</v>
      </c>
      <c r="AJ43" s="79">
        <f t="shared" si="23"/>
        <v>1</v>
      </c>
      <c r="AK43" s="53"/>
    </row>
    <row r="44" spans="2:37" x14ac:dyDescent="0.25">
      <c r="B44" s="77"/>
      <c r="C44" s="38"/>
      <c r="D44" s="67" t="s">
        <v>38</v>
      </c>
      <c r="E44" s="19"/>
      <c r="F44" s="78"/>
      <c r="G44" s="79"/>
      <c r="H44" s="79">
        <f t="shared" si="16"/>
        <v>0</v>
      </c>
      <c r="I44" s="169"/>
      <c r="J44" s="78"/>
      <c r="K44" s="79"/>
      <c r="L44" s="79">
        <f t="shared" si="17"/>
        <v>0</v>
      </c>
      <c r="N44" s="78"/>
      <c r="O44" s="79"/>
      <c r="P44" s="79">
        <f t="shared" si="18"/>
        <v>0</v>
      </c>
      <c r="R44" s="78"/>
      <c r="S44" s="79"/>
      <c r="T44" s="79">
        <f t="shared" si="19"/>
        <v>0</v>
      </c>
      <c r="U44" s="169"/>
      <c r="V44" s="78"/>
      <c r="W44" s="79">
        <f>'Phase 1 Epic 13'!O6</f>
        <v>1</v>
      </c>
      <c r="X44" s="79">
        <f t="shared" si="20"/>
        <v>1</v>
      </c>
      <c r="Y44" s="169"/>
      <c r="Z44" s="78"/>
      <c r="AA44" s="79"/>
      <c r="AB44" s="79">
        <f t="shared" si="21"/>
        <v>0</v>
      </c>
      <c r="AD44" s="78"/>
      <c r="AE44" s="79">
        <f>'Phase 1 Epic 18'!O6</f>
        <v>1</v>
      </c>
      <c r="AF44" s="79">
        <f t="shared" si="22"/>
        <v>1</v>
      </c>
      <c r="AH44" s="78"/>
      <c r="AI44" s="79">
        <f>'Phase 1 Epic 18'!O6</f>
        <v>1</v>
      </c>
      <c r="AJ44" s="79">
        <f t="shared" si="23"/>
        <v>1</v>
      </c>
      <c r="AK44" s="53"/>
    </row>
    <row r="45" spans="2:37" x14ac:dyDescent="0.25">
      <c r="B45" s="77"/>
      <c r="C45" s="38"/>
      <c r="D45" s="67" t="s">
        <v>34</v>
      </c>
      <c r="E45" s="19"/>
      <c r="F45" s="78"/>
      <c r="G45" s="79">
        <f>('Phase 1 Epic 1'!K4/3)</f>
        <v>1</v>
      </c>
      <c r="H45" s="79">
        <f t="shared" si="16"/>
        <v>1</v>
      </c>
      <c r="I45" s="169"/>
      <c r="J45" s="78"/>
      <c r="K45" s="79"/>
      <c r="L45" s="79">
        <f t="shared" si="17"/>
        <v>0</v>
      </c>
      <c r="N45" s="78"/>
      <c r="O45" s="79"/>
      <c r="P45" s="79">
        <f t="shared" si="18"/>
        <v>0</v>
      </c>
      <c r="R45" s="78"/>
      <c r="S45" s="79"/>
      <c r="T45" s="79">
        <f t="shared" si="19"/>
        <v>0</v>
      </c>
      <c r="U45" s="169"/>
      <c r="V45" s="78"/>
      <c r="W45" s="79">
        <f>'Phase 1 Epic 13'!O7</f>
        <v>0</v>
      </c>
      <c r="X45" s="79">
        <f t="shared" si="20"/>
        <v>0</v>
      </c>
      <c r="Y45" s="169"/>
      <c r="Z45" s="78"/>
      <c r="AA45" s="79"/>
      <c r="AB45" s="79">
        <f t="shared" si="21"/>
        <v>0</v>
      </c>
      <c r="AD45" s="78"/>
      <c r="AE45" s="79">
        <f>'Phase 1 Epic 18'!O7</f>
        <v>0</v>
      </c>
      <c r="AF45" s="79">
        <f t="shared" si="22"/>
        <v>0</v>
      </c>
      <c r="AH45" s="78"/>
      <c r="AI45" s="79">
        <f>'Phase 1 Epic 18'!O7</f>
        <v>0</v>
      </c>
      <c r="AJ45" s="79">
        <f t="shared" si="23"/>
        <v>0</v>
      </c>
      <c r="AK45" s="53"/>
    </row>
    <row r="46" spans="2:37" s="52" customFormat="1" x14ac:dyDescent="0.25">
      <c r="D46" s="72"/>
      <c r="E46" s="70"/>
      <c r="F46" s="73"/>
      <c r="G46" s="74"/>
      <c r="H46" s="74"/>
      <c r="I46" s="70"/>
      <c r="J46" s="74"/>
      <c r="K46" s="74"/>
      <c r="L46" s="36"/>
      <c r="M46" s="53"/>
      <c r="N46" s="74"/>
      <c r="O46" s="74"/>
      <c r="P46" s="36"/>
      <c r="Q46" s="53"/>
      <c r="R46" s="74"/>
      <c r="S46" s="74"/>
      <c r="T46" s="36"/>
      <c r="U46" s="70"/>
      <c r="V46" s="75"/>
      <c r="W46" s="74"/>
      <c r="X46" s="36"/>
      <c r="Y46" s="70"/>
      <c r="Z46" s="74"/>
      <c r="AA46" s="74"/>
      <c r="AB46" s="36"/>
      <c r="AD46" s="74"/>
      <c r="AE46" s="74"/>
      <c r="AF46" s="36"/>
      <c r="AH46" s="74"/>
      <c r="AI46" s="74"/>
      <c r="AJ46" s="36"/>
      <c r="AK46" s="53"/>
    </row>
    <row r="47" spans="2:37" x14ac:dyDescent="0.25">
      <c r="B47" s="40" t="s">
        <v>39</v>
      </c>
      <c r="C47" s="41"/>
      <c r="D47" s="30" t="s">
        <v>25</v>
      </c>
      <c r="E47" s="19"/>
      <c r="F47" s="45">
        <f>'Phase 1 Epic 2'!G4</f>
        <v>1</v>
      </c>
      <c r="G47" s="43"/>
      <c r="H47" s="43">
        <f t="shared" ref="H47:H56" si="32">F47+G47</f>
        <v>1</v>
      </c>
      <c r="I47" s="70"/>
      <c r="J47" s="43"/>
      <c r="K47" s="43"/>
      <c r="L47" s="43">
        <f t="shared" ref="L47:L56" si="33">J47+K47</f>
        <v>0</v>
      </c>
      <c r="M47" s="17"/>
      <c r="N47" s="43">
        <v>1</v>
      </c>
      <c r="O47" s="43"/>
      <c r="P47" s="43">
        <f t="shared" ref="P47:P56" si="34">N47+O47</f>
        <v>1</v>
      </c>
      <c r="Q47" s="17"/>
      <c r="R47" s="43">
        <f>'Phase 1 Epic 10'!G4</f>
        <v>1</v>
      </c>
      <c r="S47" s="43"/>
      <c r="T47" s="43">
        <f t="shared" ref="T47:T56" si="35">R47+S47</f>
        <v>1</v>
      </c>
      <c r="U47" s="70"/>
      <c r="V47" s="42">
        <f>'Phase 1 Epic 14'!G5</f>
        <v>1</v>
      </c>
      <c r="W47" s="43"/>
      <c r="X47" s="43">
        <f t="shared" ref="X47:X56" si="36">V47+W47</f>
        <v>1</v>
      </c>
      <c r="Y47" s="70"/>
      <c r="Z47" s="43">
        <f>'Phase 1 Epic 14'!G5</f>
        <v>1</v>
      </c>
      <c r="AA47" s="43"/>
      <c r="AB47" s="43">
        <f t="shared" ref="AB47:AB56" si="37">Z47+AA47</f>
        <v>1</v>
      </c>
      <c r="AD47" s="43"/>
      <c r="AE47" s="43"/>
      <c r="AF47" s="43">
        <f t="shared" ref="AF47:AF56" si="38">AD47+AE47</f>
        <v>0</v>
      </c>
      <c r="AH47" s="43"/>
      <c r="AI47" s="43"/>
      <c r="AJ47" s="43">
        <f t="shared" ref="AJ47:AJ56" si="39">AH47+AI47</f>
        <v>0</v>
      </c>
      <c r="AK47" s="354"/>
    </row>
    <row r="48" spans="2:37" x14ac:dyDescent="0.25">
      <c r="B48" s="41"/>
      <c r="C48" s="41"/>
      <c r="D48" s="30" t="s">
        <v>26</v>
      </c>
      <c r="E48" s="19"/>
      <c r="F48" s="45"/>
      <c r="G48" s="43">
        <f>'Phase 1 Epic 2'!H4</f>
        <v>1</v>
      </c>
      <c r="H48" s="43">
        <f t="shared" si="32"/>
        <v>1</v>
      </c>
      <c r="I48" s="70"/>
      <c r="J48" s="43"/>
      <c r="K48" s="43">
        <f>'Phase 1 Epic 9'!F4</f>
        <v>1</v>
      </c>
      <c r="L48" s="43">
        <f t="shared" si="33"/>
        <v>1</v>
      </c>
      <c r="M48" s="17"/>
      <c r="N48" s="43"/>
      <c r="O48" s="43">
        <f>'Phase 1 Epic 9'!F4</f>
        <v>1</v>
      </c>
      <c r="P48" s="43">
        <f t="shared" si="34"/>
        <v>1</v>
      </c>
      <c r="Q48" s="17"/>
      <c r="R48" s="43"/>
      <c r="S48" s="43">
        <f>'Phase 1 Epic 10'!H4</f>
        <v>1</v>
      </c>
      <c r="T48" s="43">
        <f t="shared" si="35"/>
        <v>1</v>
      </c>
      <c r="U48" s="70"/>
      <c r="V48" s="42"/>
      <c r="W48" s="43">
        <f>'Phase 1 Epic 14'!H5</f>
        <v>1</v>
      </c>
      <c r="X48" s="43">
        <f t="shared" si="36"/>
        <v>1</v>
      </c>
      <c r="Y48" s="70"/>
      <c r="Z48" s="43"/>
      <c r="AA48" s="43">
        <f>'Phase 1 Epic 14'!H5</f>
        <v>1</v>
      </c>
      <c r="AB48" s="43">
        <f t="shared" si="37"/>
        <v>1</v>
      </c>
      <c r="AD48" s="43"/>
      <c r="AE48" s="43"/>
      <c r="AF48" s="43">
        <f t="shared" si="38"/>
        <v>0</v>
      </c>
      <c r="AH48" s="43"/>
      <c r="AI48" s="43"/>
      <c r="AJ48" s="43">
        <f t="shared" si="39"/>
        <v>0</v>
      </c>
      <c r="AK48" s="354"/>
    </row>
    <row r="49" spans="2:37" x14ac:dyDescent="0.25">
      <c r="B49" s="41"/>
      <c r="C49" s="41"/>
      <c r="D49" s="30" t="s">
        <v>27</v>
      </c>
      <c r="E49" s="19"/>
      <c r="F49" s="46"/>
      <c r="G49" s="44">
        <f>'Phase 1 Epic 2'!I4</f>
        <v>1</v>
      </c>
      <c r="H49" s="43">
        <f t="shared" si="32"/>
        <v>1</v>
      </c>
      <c r="I49" s="70"/>
      <c r="J49" s="43"/>
      <c r="K49" s="43">
        <f>'Phase 1 Epic 9'!G4</f>
        <v>1</v>
      </c>
      <c r="L49" s="43">
        <f t="shared" si="33"/>
        <v>1</v>
      </c>
      <c r="M49" s="17"/>
      <c r="N49" s="43"/>
      <c r="O49" s="43">
        <f>'Phase 1 Epic 9'!G4</f>
        <v>1</v>
      </c>
      <c r="P49" s="43">
        <f t="shared" si="34"/>
        <v>1</v>
      </c>
      <c r="Q49" s="17"/>
      <c r="R49" s="43"/>
      <c r="S49" s="43"/>
      <c r="T49" s="43">
        <f t="shared" si="35"/>
        <v>0</v>
      </c>
      <c r="U49" s="70"/>
      <c r="V49" s="42"/>
      <c r="W49" s="43"/>
      <c r="X49" s="43">
        <f t="shared" si="36"/>
        <v>0</v>
      </c>
      <c r="Y49" s="70"/>
      <c r="Z49" s="43"/>
      <c r="AA49" s="43"/>
      <c r="AB49" s="43">
        <f t="shared" si="37"/>
        <v>0</v>
      </c>
      <c r="AD49" s="43"/>
      <c r="AE49" s="43"/>
      <c r="AF49" s="43">
        <f t="shared" si="38"/>
        <v>0</v>
      </c>
      <c r="AH49" s="43"/>
      <c r="AI49" s="43"/>
      <c r="AJ49" s="43">
        <f t="shared" si="39"/>
        <v>0</v>
      </c>
      <c r="AK49" s="354"/>
    </row>
    <row r="50" spans="2:37" x14ac:dyDescent="0.25">
      <c r="B50" s="41"/>
      <c r="C50" s="41"/>
      <c r="D50" s="67" t="s">
        <v>28</v>
      </c>
      <c r="E50" s="19"/>
      <c r="F50" s="46"/>
      <c r="G50" s="44">
        <f>'Phase 1 Epic 2'!J4</f>
        <v>1</v>
      </c>
      <c r="H50" s="43">
        <f t="shared" si="32"/>
        <v>1</v>
      </c>
      <c r="I50" s="70"/>
      <c r="J50" s="43"/>
      <c r="K50" s="43">
        <f>'Phase 1 Epic 9'!H4+'Phase 1 Epic 3'!H4</f>
        <v>2</v>
      </c>
      <c r="L50" s="43">
        <f t="shared" si="33"/>
        <v>2</v>
      </c>
      <c r="M50" s="17"/>
      <c r="N50" s="43"/>
      <c r="O50" s="43">
        <f>'Phase 1 Epic 10'!I4+'Phase 1 Epic 9'!H4</f>
        <v>2</v>
      </c>
      <c r="P50" s="43">
        <f t="shared" si="34"/>
        <v>2</v>
      </c>
      <c r="Q50" s="17"/>
      <c r="R50" s="43"/>
      <c r="S50" s="43">
        <f>'Phase 1 Epic 10'!I4</f>
        <v>1</v>
      </c>
      <c r="T50" s="43">
        <f t="shared" si="35"/>
        <v>1</v>
      </c>
      <c r="U50" s="70"/>
      <c r="V50" s="42"/>
      <c r="W50" s="43">
        <f>'Phase 1 Epic 14'!J5</f>
        <v>1</v>
      </c>
      <c r="X50" s="43">
        <f t="shared" si="36"/>
        <v>1</v>
      </c>
      <c r="Y50" s="70"/>
      <c r="Z50" s="43"/>
      <c r="AA50" s="43">
        <f>'Phase 1 Epic 14'!J5</f>
        <v>1</v>
      </c>
      <c r="AB50" s="43">
        <f t="shared" si="37"/>
        <v>1</v>
      </c>
      <c r="AD50" s="43"/>
      <c r="AE50" s="43"/>
      <c r="AF50" s="43">
        <f t="shared" si="38"/>
        <v>0</v>
      </c>
      <c r="AH50" s="43"/>
      <c r="AI50" s="43"/>
      <c r="AJ50" s="43">
        <f t="shared" si="39"/>
        <v>0</v>
      </c>
      <c r="AK50" s="354"/>
    </row>
    <row r="51" spans="2:37" x14ac:dyDescent="0.25">
      <c r="B51" s="41"/>
      <c r="C51" s="41"/>
      <c r="D51" s="67" t="s">
        <v>29</v>
      </c>
      <c r="E51" s="19"/>
      <c r="F51" s="46"/>
      <c r="G51" s="44"/>
      <c r="H51" s="43">
        <f t="shared" si="32"/>
        <v>0</v>
      </c>
      <c r="I51" s="70"/>
      <c r="J51" s="43"/>
      <c r="K51" s="43">
        <f>'Phase 1 Epic 3'!M4</f>
        <v>1</v>
      </c>
      <c r="L51" s="43">
        <f t="shared" si="33"/>
        <v>1</v>
      </c>
      <c r="M51" s="17"/>
      <c r="N51" s="43"/>
      <c r="O51" s="43"/>
      <c r="P51" s="43">
        <f t="shared" si="34"/>
        <v>0</v>
      </c>
      <c r="Q51" s="17"/>
      <c r="R51" s="43"/>
      <c r="S51" s="43"/>
      <c r="T51" s="43">
        <f t="shared" si="35"/>
        <v>0</v>
      </c>
      <c r="U51" s="70"/>
      <c r="V51" s="42"/>
      <c r="W51" s="43">
        <f>'Phase 1 Epic 14'!K5</f>
        <v>1</v>
      </c>
      <c r="X51" s="43">
        <f t="shared" si="36"/>
        <v>1</v>
      </c>
      <c r="Y51" s="70"/>
      <c r="Z51" s="43"/>
      <c r="AA51" s="43">
        <f>'Phase 1 Epic 14'!K5</f>
        <v>1</v>
      </c>
      <c r="AB51" s="43">
        <f t="shared" si="37"/>
        <v>1</v>
      </c>
      <c r="AD51" s="43"/>
      <c r="AE51" s="43"/>
      <c r="AF51" s="43">
        <f t="shared" si="38"/>
        <v>0</v>
      </c>
      <c r="AH51" s="43"/>
      <c r="AI51" s="43"/>
      <c r="AJ51" s="43">
        <f t="shared" si="39"/>
        <v>0</v>
      </c>
      <c r="AK51" s="354"/>
    </row>
    <row r="52" spans="2:37" x14ac:dyDescent="0.25">
      <c r="B52" s="41"/>
      <c r="C52" s="41"/>
      <c r="D52" s="67" t="s">
        <v>30</v>
      </c>
      <c r="E52" s="19"/>
      <c r="F52" s="46"/>
      <c r="G52" s="44">
        <f>'Phase 1 Epic 2'!K4</f>
        <v>1</v>
      </c>
      <c r="H52" s="43">
        <f t="shared" si="32"/>
        <v>1</v>
      </c>
      <c r="I52" s="70"/>
      <c r="J52" s="43"/>
      <c r="K52" s="43">
        <f>'Phase 1 Epic 9'!I4</f>
        <v>1</v>
      </c>
      <c r="L52" s="43">
        <f t="shared" si="33"/>
        <v>1</v>
      </c>
      <c r="M52" s="17"/>
      <c r="N52" s="43"/>
      <c r="O52" s="43">
        <f>'Phase 1 Epic 9'!I4</f>
        <v>1</v>
      </c>
      <c r="P52" s="43">
        <f t="shared" si="34"/>
        <v>1</v>
      </c>
      <c r="Q52" s="17"/>
      <c r="R52" s="43"/>
      <c r="S52" s="43"/>
      <c r="T52" s="43">
        <f t="shared" si="35"/>
        <v>0</v>
      </c>
      <c r="U52" s="70"/>
      <c r="V52" s="42"/>
      <c r="W52" s="43"/>
      <c r="X52" s="43">
        <f t="shared" si="36"/>
        <v>0</v>
      </c>
      <c r="Y52" s="70"/>
      <c r="Z52" s="43"/>
      <c r="AA52" s="43"/>
      <c r="AB52" s="43">
        <f t="shared" si="37"/>
        <v>0</v>
      </c>
      <c r="AD52" s="43"/>
      <c r="AE52" s="43"/>
      <c r="AF52" s="43">
        <f t="shared" si="38"/>
        <v>0</v>
      </c>
      <c r="AH52" s="43"/>
      <c r="AI52" s="43"/>
      <c r="AJ52" s="43">
        <f t="shared" si="39"/>
        <v>0</v>
      </c>
      <c r="AK52" s="354"/>
    </row>
    <row r="53" spans="2:37" x14ac:dyDescent="0.25">
      <c r="B53" s="41"/>
      <c r="C53" s="41"/>
      <c r="D53" s="67" t="s">
        <v>31</v>
      </c>
      <c r="E53" s="19"/>
      <c r="F53" s="45"/>
      <c r="G53" s="43">
        <f>'Phase 1 Epic 2'!L4</f>
        <v>1</v>
      </c>
      <c r="H53" s="43">
        <f t="shared" si="32"/>
        <v>1</v>
      </c>
      <c r="I53" s="70"/>
      <c r="J53" s="43"/>
      <c r="K53" s="43">
        <f>'Phase 1 Epic 9'!J4</f>
        <v>1</v>
      </c>
      <c r="L53" s="43">
        <f t="shared" si="33"/>
        <v>1</v>
      </c>
      <c r="M53" s="17"/>
      <c r="N53" s="43"/>
      <c r="O53" s="43">
        <f>'Phase 1 Epic 9'!J4</f>
        <v>1</v>
      </c>
      <c r="P53" s="43">
        <f t="shared" si="34"/>
        <v>1</v>
      </c>
      <c r="Q53" s="17"/>
      <c r="R53" s="43"/>
      <c r="S53" s="43"/>
      <c r="T53" s="43">
        <f t="shared" si="35"/>
        <v>0</v>
      </c>
      <c r="U53" s="70"/>
      <c r="V53" s="42"/>
      <c r="W53" s="43"/>
      <c r="X53" s="43">
        <f t="shared" si="36"/>
        <v>0</v>
      </c>
      <c r="Y53" s="70"/>
      <c r="Z53" s="43"/>
      <c r="AA53" s="43"/>
      <c r="AB53" s="43">
        <f t="shared" si="37"/>
        <v>0</v>
      </c>
      <c r="AD53" s="43"/>
      <c r="AE53" s="43"/>
      <c r="AF53" s="43">
        <f t="shared" si="38"/>
        <v>0</v>
      </c>
      <c r="AH53" s="43"/>
      <c r="AI53" s="43"/>
      <c r="AJ53" s="43">
        <f t="shared" si="39"/>
        <v>0</v>
      </c>
      <c r="AK53" s="354"/>
    </row>
    <row r="54" spans="2:37" x14ac:dyDescent="0.25">
      <c r="B54" s="41"/>
      <c r="C54" s="41"/>
      <c r="D54" s="67" t="s">
        <v>32</v>
      </c>
      <c r="E54" s="19"/>
      <c r="F54" s="46"/>
      <c r="G54" s="44">
        <f>'Phase 1 Epic 2'!M4</f>
        <v>1</v>
      </c>
      <c r="H54" s="43">
        <f t="shared" si="32"/>
        <v>1</v>
      </c>
      <c r="I54" s="70"/>
      <c r="J54" s="43"/>
      <c r="K54" s="43">
        <v>1</v>
      </c>
      <c r="L54" s="43">
        <f t="shared" si="33"/>
        <v>1</v>
      </c>
      <c r="M54" s="17"/>
      <c r="N54" s="43"/>
      <c r="O54" s="43"/>
      <c r="P54" s="43">
        <f t="shared" si="34"/>
        <v>0</v>
      </c>
      <c r="Q54" s="17"/>
      <c r="R54" s="43"/>
      <c r="S54" s="43"/>
      <c r="T54" s="43">
        <f t="shared" si="35"/>
        <v>0</v>
      </c>
      <c r="U54" s="70"/>
      <c r="V54" s="42"/>
      <c r="W54" s="43">
        <f>('Phase 1 Epic 14'!O5/3)</f>
        <v>1</v>
      </c>
      <c r="X54" s="43">
        <f t="shared" si="36"/>
        <v>1</v>
      </c>
      <c r="Y54" s="70"/>
      <c r="Z54" s="43"/>
      <c r="AA54" s="43">
        <f>('Phase 1 Epic 14'!O5/3)</f>
        <v>1</v>
      </c>
      <c r="AB54" s="43">
        <f t="shared" si="37"/>
        <v>1</v>
      </c>
      <c r="AD54" s="43"/>
      <c r="AE54" s="43"/>
      <c r="AF54" s="43">
        <f t="shared" si="38"/>
        <v>0</v>
      </c>
      <c r="AH54" s="43"/>
      <c r="AI54" s="43"/>
      <c r="AJ54" s="43">
        <f t="shared" si="39"/>
        <v>0</v>
      </c>
      <c r="AK54" s="354"/>
    </row>
    <row r="55" spans="2:37" x14ac:dyDescent="0.25">
      <c r="B55" s="41"/>
      <c r="C55" s="41"/>
      <c r="D55" s="67" t="s">
        <v>33</v>
      </c>
      <c r="E55" s="19"/>
      <c r="F55" s="46"/>
      <c r="G55" s="44"/>
      <c r="H55" s="43">
        <f t="shared" si="32"/>
        <v>0</v>
      </c>
      <c r="I55" s="70"/>
      <c r="J55" s="43"/>
      <c r="K55" s="43">
        <f>'Phase 1 Epic 9'!K4</f>
        <v>1</v>
      </c>
      <c r="L55" s="43">
        <f t="shared" si="33"/>
        <v>1</v>
      </c>
      <c r="M55" s="17"/>
      <c r="N55" s="43"/>
      <c r="O55" s="43">
        <f>'Phase 1 Epic 9'!K4</f>
        <v>1</v>
      </c>
      <c r="P55" s="43">
        <f t="shared" si="34"/>
        <v>1</v>
      </c>
      <c r="Q55" s="17"/>
      <c r="R55" s="43"/>
      <c r="S55" s="43"/>
      <c r="T55" s="43">
        <f t="shared" si="35"/>
        <v>0</v>
      </c>
      <c r="U55" s="70"/>
      <c r="V55" s="42"/>
      <c r="W55" s="43"/>
      <c r="X55" s="43">
        <f t="shared" si="36"/>
        <v>0</v>
      </c>
      <c r="Y55" s="70"/>
      <c r="Z55" s="43"/>
      <c r="AA55" s="43"/>
      <c r="AB55" s="43">
        <f t="shared" si="37"/>
        <v>0</v>
      </c>
      <c r="AD55" s="43"/>
      <c r="AE55" s="43"/>
      <c r="AF55" s="43">
        <f t="shared" si="38"/>
        <v>0</v>
      </c>
      <c r="AH55" s="43"/>
      <c r="AI55" s="43"/>
      <c r="AJ55" s="43">
        <f t="shared" si="39"/>
        <v>0</v>
      </c>
      <c r="AK55" s="354"/>
    </row>
    <row r="56" spans="2:37" x14ac:dyDescent="0.25">
      <c r="B56" s="41"/>
      <c r="C56" s="41"/>
      <c r="D56" s="67" t="s">
        <v>34</v>
      </c>
      <c r="E56" s="19"/>
      <c r="F56" s="46"/>
      <c r="G56" s="44">
        <f>'Phase 1 Epic 2'!N4</f>
        <v>1</v>
      </c>
      <c r="H56" s="43">
        <f t="shared" si="32"/>
        <v>1</v>
      </c>
      <c r="I56" s="70"/>
      <c r="J56" s="43"/>
      <c r="K56" s="43"/>
      <c r="L56" s="43">
        <f t="shared" si="33"/>
        <v>0</v>
      </c>
      <c r="M56" s="17"/>
      <c r="N56" s="43"/>
      <c r="O56" s="43"/>
      <c r="P56" s="43">
        <f t="shared" si="34"/>
        <v>0</v>
      </c>
      <c r="Q56" s="17"/>
      <c r="R56" s="43"/>
      <c r="S56" s="43"/>
      <c r="T56" s="43">
        <f t="shared" si="35"/>
        <v>0</v>
      </c>
      <c r="U56" s="70"/>
      <c r="V56" s="42"/>
      <c r="W56" s="43">
        <f>('Phase 1 Epic 14'!P5/2)</f>
        <v>1</v>
      </c>
      <c r="X56" s="43">
        <f t="shared" si="36"/>
        <v>1</v>
      </c>
      <c r="Y56" s="70"/>
      <c r="Z56" s="43"/>
      <c r="AA56" s="43">
        <f>('Phase 1 Epic 14'!P5/2)</f>
        <v>1</v>
      </c>
      <c r="AB56" s="43">
        <f t="shared" si="37"/>
        <v>1</v>
      </c>
      <c r="AD56" s="43"/>
      <c r="AE56" s="43"/>
      <c r="AF56" s="43">
        <f t="shared" si="38"/>
        <v>0</v>
      </c>
      <c r="AH56" s="43"/>
      <c r="AI56" s="43"/>
      <c r="AJ56" s="43">
        <f t="shared" si="39"/>
        <v>0</v>
      </c>
      <c r="AK56" s="354"/>
    </row>
    <row r="57" spans="2:37" x14ac:dyDescent="0.25">
      <c r="E57" s="19"/>
      <c r="F57" s="17"/>
      <c r="G57" s="17"/>
      <c r="H57" s="17"/>
      <c r="I57" s="70"/>
      <c r="J57" s="17"/>
      <c r="K57" s="17"/>
      <c r="M57" s="17"/>
      <c r="N57" s="17"/>
      <c r="O57" s="17"/>
      <c r="Q57" s="17"/>
      <c r="R57" s="17"/>
      <c r="S57" s="17"/>
      <c r="U57" s="70"/>
      <c r="V57" s="17"/>
      <c r="W57" s="17"/>
      <c r="Y57" s="70"/>
      <c r="Z57" s="17"/>
      <c r="AA57" s="17"/>
      <c r="AC57" s="17"/>
      <c r="AD57" s="17"/>
      <c r="AE57" s="17"/>
      <c r="AH57" s="17"/>
      <c r="AI57" s="17"/>
      <c r="AK57" s="52"/>
    </row>
    <row r="58" spans="2:37" x14ac:dyDescent="0.25">
      <c r="B58" s="80" t="s">
        <v>40</v>
      </c>
      <c r="C58" s="41"/>
      <c r="D58" s="30" t="s">
        <v>25</v>
      </c>
      <c r="E58" s="19"/>
      <c r="F58" s="82"/>
      <c r="G58" s="82"/>
      <c r="H58" s="82">
        <f t="shared" ref="H58:H65" si="40">F58+G58</f>
        <v>0</v>
      </c>
      <c r="I58" s="70"/>
      <c r="J58" s="82"/>
      <c r="K58" s="82"/>
      <c r="L58" s="82">
        <f t="shared" ref="L58:L65" si="41">J58+K58</f>
        <v>0</v>
      </c>
      <c r="M58" s="17"/>
      <c r="N58" s="82"/>
      <c r="O58" s="82"/>
      <c r="P58" s="82">
        <f t="shared" ref="P58:P65" si="42">N58+O58</f>
        <v>0</v>
      </c>
      <c r="Q58" s="17"/>
      <c r="R58" s="82">
        <f>'Phase 1 Epic 12'!G5</f>
        <v>1</v>
      </c>
      <c r="S58" s="82"/>
      <c r="T58" s="82">
        <f t="shared" ref="T58:T65" si="43">R58+S58</f>
        <v>1</v>
      </c>
      <c r="U58" s="70"/>
      <c r="V58" s="82"/>
      <c r="W58" s="82"/>
      <c r="X58" s="82">
        <f t="shared" ref="X58:X65" si="44">V58+W58</f>
        <v>0</v>
      </c>
      <c r="Y58" s="70"/>
      <c r="Z58" s="82"/>
      <c r="AA58" s="82"/>
      <c r="AB58" s="82">
        <f t="shared" ref="AB58:AB65" si="45">Z58+AA58</f>
        <v>0</v>
      </c>
      <c r="AD58" s="82"/>
      <c r="AE58" s="82"/>
      <c r="AF58" s="82">
        <f t="shared" ref="AF58:AF65" si="46">AD58+AE58</f>
        <v>0</v>
      </c>
      <c r="AH58" s="82">
        <f>'Phase 1 Epic 21'!H8</f>
        <v>1</v>
      </c>
      <c r="AI58" s="82"/>
      <c r="AJ58" s="82">
        <f t="shared" ref="AJ58:AJ65" si="47">AH58+AI58</f>
        <v>1</v>
      </c>
      <c r="AK58" s="354"/>
    </row>
    <row r="59" spans="2:37" x14ac:dyDescent="0.25">
      <c r="B59" s="80" t="s">
        <v>41</v>
      </c>
      <c r="C59" s="41"/>
      <c r="D59" s="30" t="s">
        <v>26</v>
      </c>
      <c r="E59" s="19"/>
      <c r="F59" s="82"/>
      <c r="G59" s="82"/>
      <c r="H59" s="82">
        <f t="shared" si="40"/>
        <v>0</v>
      </c>
      <c r="I59" s="169"/>
      <c r="J59" s="82"/>
      <c r="K59" s="82"/>
      <c r="L59" s="82">
        <f t="shared" si="41"/>
        <v>0</v>
      </c>
      <c r="N59" s="82"/>
      <c r="O59" s="82"/>
      <c r="P59" s="82">
        <f t="shared" si="42"/>
        <v>0</v>
      </c>
      <c r="R59" s="82"/>
      <c r="S59" s="82">
        <f>'Phase 1 Epic 12'!H5</f>
        <v>1</v>
      </c>
      <c r="T59" s="82">
        <f t="shared" si="43"/>
        <v>1</v>
      </c>
      <c r="U59" s="169"/>
      <c r="V59" s="82"/>
      <c r="W59" s="82"/>
      <c r="X59" s="82">
        <f t="shared" si="44"/>
        <v>0</v>
      </c>
      <c r="Y59" s="169"/>
      <c r="Z59" s="82"/>
      <c r="AA59" s="82"/>
      <c r="AB59" s="82">
        <f t="shared" si="45"/>
        <v>0</v>
      </c>
      <c r="AD59" s="82"/>
      <c r="AE59" s="82"/>
      <c r="AF59" s="82">
        <f t="shared" si="46"/>
        <v>0</v>
      </c>
      <c r="AH59" s="82"/>
      <c r="AI59" s="82">
        <f>'Phase 1 Epic 21'!I8</f>
        <v>1</v>
      </c>
      <c r="AJ59" s="82">
        <f t="shared" si="47"/>
        <v>1</v>
      </c>
      <c r="AK59" s="354"/>
    </row>
    <row r="60" spans="2:37" x14ac:dyDescent="0.25">
      <c r="B60" s="81"/>
      <c r="C60" s="41"/>
      <c r="D60" s="30" t="s">
        <v>27</v>
      </c>
      <c r="E60" s="19"/>
      <c r="F60" s="82"/>
      <c r="G60" s="82"/>
      <c r="H60" s="82">
        <f t="shared" si="40"/>
        <v>0</v>
      </c>
      <c r="I60" s="70"/>
      <c r="J60" s="82"/>
      <c r="K60" s="82"/>
      <c r="L60" s="82">
        <f t="shared" si="41"/>
        <v>0</v>
      </c>
      <c r="M60" s="17"/>
      <c r="N60" s="82"/>
      <c r="O60" s="82"/>
      <c r="P60" s="82">
        <f t="shared" si="42"/>
        <v>0</v>
      </c>
      <c r="Q60" s="17"/>
      <c r="R60" s="82"/>
      <c r="S60" s="82">
        <f>'Phase 1 Epic 12'!I5</f>
        <v>1</v>
      </c>
      <c r="T60" s="82">
        <f t="shared" si="43"/>
        <v>1</v>
      </c>
      <c r="U60" s="70"/>
      <c r="V60" s="82"/>
      <c r="W60" s="82"/>
      <c r="X60" s="82">
        <f t="shared" si="44"/>
        <v>0</v>
      </c>
      <c r="Y60" s="70"/>
      <c r="Z60" s="82"/>
      <c r="AA60" s="82"/>
      <c r="AB60" s="82">
        <f t="shared" si="45"/>
        <v>0</v>
      </c>
      <c r="AD60" s="82"/>
      <c r="AE60" s="82"/>
      <c r="AF60" s="82">
        <f t="shared" si="46"/>
        <v>0</v>
      </c>
      <c r="AH60" s="82"/>
      <c r="AI60" s="82"/>
      <c r="AJ60" s="82">
        <f t="shared" si="47"/>
        <v>0</v>
      </c>
      <c r="AK60" s="354"/>
    </row>
    <row r="61" spans="2:37" x14ac:dyDescent="0.25">
      <c r="B61" s="81"/>
      <c r="C61" s="41"/>
      <c r="D61" s="30" t="s">
        <v>30</v>
      </c>
      <c r="E61" s="19"/>
      <c r="F61" s="82"/>
      <c r="G61" s="82"/>
      <c r="H61" s="82">
        <f t="shared" si="40"/>
        <v>0</v>
      </c>
      <c r="I61" s="70"/>
      <c r="J61" s="82"/>
      <c r="K61" s="82"/>
      <c r="L61" s="82">
        <f t="shared" si="41"/>
        <v>0</v>
      </c>
      <c r="M61" s="17"/>
      <c r="N61" s="82"/>
      <c r="O61" s="82"/>
      <c r="P61" s="82">
        <f t="shared" si="42"/>
        <v>0</v>
      </c>
      <c r="Q61" s="17"/>
      <c r="R61" s="82"/>
      <c r="S61" s="82">
        <f>'Phase 1 Epic 12'!J5</f>
        <v>1</v>
      </c>
      <c r="T61" s="82">
        <f t="shared" si="43"/>
        <v>1</v>
      </c>
      <c r="U61" s="70"/>
      <c r="V61" s="82"/>
      <c r="W61" s="82"/>
      <c r="X61" s="82">
        <f t="shared" si="44"/>
        <v>0</v>
      </c>
      <c r="Y61" s="70"/>
      <c r="Z61" s="82"/>
      <c r="AA61" s="82"/>
      <c r="AB61" s="82">
        <f t="shared" si="45"/>
        <v>0</v>
      </c>
      <c r="AD61" s="82"/>
      <c r="AE61" s="82"/>
      <c r="AF61" s="82">
        <f t="shared" si="46"/>
        <v>0</v>
      </c>
      <c r="AH61" s="82"/>
      <c r="AI61" s="82"/>
      <c r="AJ61" s="82">
        <f t="shared" si="47"/>
        <v>0</v>
      </c>
      <c r="AK61" s="354"/>
    </row>
    <row r="62" spans="2:37" x14ac:dyDescent="0.25">
      <c r="B62" s="81"/>
      <c r="C62" s="41"/>
      <c r="D62" s="67" t="s">
        <v>30</v>
      </c>
      <c r="E62" s="19"/>
      <c r="F62" s="82"/>
      <c r="G62" s="82"/>
      <c r="H62" s="82">
        <f t="shared" si="40"/>
        <v>0</v>
      </c>
      <c r="I62" s="70"/>
      <c r="J62" s="82"/>
      <c r="K62" s="82"/>
      <c r="L62" s="82">
        <f t="shared" si="41"/>
        <v>0</v>
      </c>
      <c r="M62" s="17"/>
      <c r="N62" s="82"/>
      <c r="O62" s="82"/>
      <c r="P62" s="82">
        <f t="shared" si="42"/>
        <v>0</v>
      </c>
      <c r="Q62" s="17"/>
      <c r="R62" s="82"/>
      <c r="S62" s="82">
        <f>'Phase 1 Epic 12'!K5</f>
        <v>1</v>
      </c>
      <c r="T62" s="82">
        <f t="shared" si="43"/>
        <v>1</v>
      </c>
      <c r="U62" s="70"/>
      <c r="V62" s="82"/>
      <c r="W62" s="82"/>
      <c r="X62" s="82">
        <f t="shared" si="44"/>
        <v>0</v>
      </c>
      <c r="Y62" s="70"/>
      <c r="Z62" s="82"/>
      <c r="AA62" s="82"/>
      <c r="AB62" s="82">
        <f t="shared" si="45"/>
        <v>0</v>
      </c>
      <c r="AD62" s="82"/>
      <c r="AE62" s="82">
        <f>'Phase 1 Epic 19'!K6</f>
        <v>2</v>
      </c>
      <c r="AF62" s="82">
        <f t="shared" si="46"/>
        <v>2</v>
      </c>
      <c r="AH62" s="82"/>
      <c r="AI62" s="82">
        <f>'Phase 1 Epic 19'!K6</f>
        <v>2</v>
      </c>
      <c r="AJ62" s="82">
        <f t="shared" si="47"/>
        <v>2</v>
      </c>
      <c r="AK62" s="354"/>
    </row>
    <row r="63" spans="2:37" x14ac:dyDescent="0.25">
      <c r="B63" s="81"/>
      <c r="C63" s="41"/>
      <c r="D63" s="67" t="s">
        <v>31</v>
      </c>
      <c r="E63" s="19"/>
      <c r="F63" s="82"/>
      <c r="G63" s="82"/>
      <c r="H63" s="82">
        <f t="shared" si="40"/>
        <v>0</v>
      </c>
      <c r="I63" s="70"/>
      <c r="J63" s="82"/>
      <c r="K63" s="82"/>
      <c r="L63" s="82">
        <f t="shared" si="41"/>
        <v>0</v>
      </c>
      <c r="M63" s="17"/>
      <c r="N63" s="82"/>
      <c r="O63" s="82"/>
      <c r="P63" s="82">
        <f t="shared" si="42"/>
        <v>0</v>
      </c>
      <c r="Q63" s="17"/>
      <c r="R63" s="82"/>
      <c r="S63" s="82">
        <f>'Phase 1 Epic 12'!L5</f>
        <v>1</v>
      </c>
      <c r="T63" s="82">
        <f t="shared" si="43"/>
        <v>1</v>
      </c>
      <c r="U63" s="70"/>
      <c r="V63" s="82"/>
      <c r="W63" s="82"/>
      <c r="X63" s="82">
        <f t="shared" si="44"/>
        <v>0</v>
      </c>
      <c r="Y63" s="70"/>
      <c r="Z63" s="82"/>
      <c r="AA63" s="82"/>
      <c r="AB63" s="82">
        <f t="shared" si="45"/>
        <v>0</v>
      </c>
      <c r="AD63" s="82"/>
      <c r="AE63" s="82">
        <f>'Phase 1 Epic 19'!L6</f>
        <v>1</v>
      </c>
      <c r="AF63" s="82">
        <f t="shared" si="46"/>
        <v>1</v>
      </c>
      <c r="AH63" s="82"/>
      <c r="AI63" s="82">
        <f>'Phase 1 Epic 19'!L6</f>
        <v>1</v>
      </c>
      <c r="AJ63" s="82">
        <f t="shared" si="47"/>
        <v>1</v>
      </c>
      <c r="AK63" s="354"/>
    </row>
    <row r="64" spans="2:37" x14ac:dyDescent="0.25">
      <c r="B64" s="81"/>
      <c r="C64" s="41"/>
      <c r="D64" s="67" t="s">
        <v>32</v>
      </c>
      <c r="E64" s="19"/>
      <c r="F64" s="82"/>
      <c r="G64" s="82"/>
      <c r="H64" s="82">
        <f t="shared" si="40"/>
        <v>0</v>
      </c>
      <c r="I64" s="70"/>
      <c r="J64" s="82"/>
      <c r="K64" s="82"/>
      <c r="L64" s="82">
        <f t="shared" si="41"/>
        <v>0</v>
      </c>
      <c r="M64" s="17"/>
      <c r="N64" s="82"/>
      <c r="O64" s="82"/>
      <c r="P64" s="82">
        <f t="shared" si="42"/>
        <v>0</v>
      </c>
      <c r="Q64" s="17"/>
      <c r="R64" s="82"/>
      <c r="S64" s="82">
        <f>'Phase 1 Epic 12'!M5</f>
        <v>3</v>
      </c>
      <c r="T64" s="82">
        <f t="shared" si="43"/>
        <v>3</v>
      </c>
      <c r="U64" s="70"/>
      <c r="V64" s="82"/>
      <c r="W64" s="82"/>
      <c r="X64" s="82">
        <f t="shared" si="44"/>
        <v>0</v>
      </c>
      <c r="Y64" s="70"/>
      <c r="Z64" s="82"/>
      <c r="AA64" s="82"/>
      <c r="AB64" s="82">
        <f t="shared" si="45"/>
        <v>0</v>
      </c>
      <c r="AD64" s="82"/>
      <c r="AE64" s="82">
        <f>('Phase 1 Epic 19'!M6/3)</f>
        <v>0.66666666666666663</v>
      </c>
      <c r="AF64" s="82">
        <f t="shared" si="46"/>
        <v>0.66666666666666663</v>
      </c>
      <c r="AH64" s="82"/>
      <c r="AI64" s="82">
        <f>('Phase 1 Epic 19'!M6/3)</f>
        <v>0.66666666666666663</v>
      </c>
      <c r="AJ64" s="82">
        <f t="shared" si="47"/>
        <v>0.66666666666666663</v>
      </c>
      <c r="AK64" s="354"/>
    </row>
    <row r="65" spans="2:37" x14ac:dyDescent="0.25">
      <c r="B65" s="81"/>
      <c r="C65" s="41"/>
      <c r="D65" s="67" t="s">
        <v>34</v>
      </c>
      <c r="E65" s="19"/>
      <c r="F65" s="82"/>
      <c r="G65" s="82"/>
      <c r="H65" s="82">
        <f t="shared" si="40"/>
        <v>0</v>
      </c>
      <c r="I65" s="70"/>
      <c r="J65" s="82"/>
      <c r="K65" s="82"/>
      <c r="L65" s="82">
        <f t="shared" si="41"/>
        <v>0</v>
      </c>
      <c r="M65" s="17"/>
      <c r="N65" s="82"/>
      <c r="O65" s="82"/>
      <c r="P65" s="82">
        <f t="shared" si="42"/>
        <v>0</v>
      </c>
      <c r="Q65" s="17"/>
      <c r="R65" s="82"/>
      <c r="S65" s="82">
        <f>'Phase 1 Epic 12'!N5</f>
        <v>2</v>
      </c>
      <c r="T65" s="82">
        <f t="shared" si="43"/>
        <v>2</v>
      </c>
      <c r="U65" s="70"/>
      <c r="V65" s="82"/>
      <c r="W65" s="82"/>
      <c r="X65" s="82">
        <f t="shared" si="44"/>
        <v>0</v>
      </c>
      <c r="Y65" s="70"/>
      <c r="Z65" s="82"/>
      <c r="AA65" s="82"/>
      <c r="AB65" s="82">
        <f t="shared" si="45"/>
        <v>0</v>
      </c>
      <c r="AD65" s="82"/>
      <c r="AE65" s="82"/>
      <c r="AF65" s="82">
        <f t="shared" si="46"/>
        <v>0</v>
      </c>
      <c r="AH65" s="82"/>
      <c r="AI65" s="82"/>
      <c r="AJ65" s="82">
        <f t="shared" si="47"/>
        <v>0</v>
      </c>
      <c r="AK65" s="354"/>
    </row>
    <row r="66" spans="2:37" x14ac:dyDescent="0.25">
      <c r="E66" s="19"/>
      <c r="F66" s="17"/>
      <c r="G66" s="17"/>
      <c r="H66" s="17"/>
      <c r="I66" s="70"/>
      <c r="J66" s="17"/>
      <c r="K66" s="17"/>
      <c r="M66" s="17"/>
      <c r="N66" s="17"/>
      <c r="O66" s="17"/>
      <c r="Q66" s="17"/>
      <c r="R66" s="17"/>
      <c r="S66" s="17"/>
      <c r="U66" s="70"/>
      <c r="V66" s="17"/>
      <c r="W66" s="17"/>
      <c r="Y66" s="70"/>
      <c r="Z66" s="17"/>
      <c r="AA66" s="17"/>
      <c r="AC66" s="17"/>
      <c r="AD66" s="17"/>
      <c r="AE66" s="17"/>
      <c r="AH66" s="17"/>
      <c r="AI66" s="17"/>
      <c r="AK66" s="52"/>
    </row>
    <row r="67" spans="2:37" x14ac:dyDescent="0.25">
      <c r="B67" s="83" t="s">
        <v>42</v>
      </c>
      <c r="C67" s="41"/>
      <c r="D67" s="30" t="s">
        <v>25</v>
      </c>
      <c r="E67" s="19"/>
      <c r="F67" s="85"/>
      <c r="G67" s="85"/>
      <c r="H67" s="85">
        <f t="shared" ref="H67:H76" si="48">F67+G67</f>
        <v>0</v>
      </c>
      <c r="I67" s="70"/>
      <c r="J67" s="85"/>
      <c r="K67" s="85"/>
      <c r="L67" s="85">
        <f t="shared" ref="L67:L76" si="49">J67+K67</f>
        <v>0</v>
      </c>
      <c r="M67" s="17"/>
      <c r="N67" s="85"/>
      <c r="O67" s="85"/>
      <c r="P67" s="85">
        <f t="shared" ref="P67:P76" si="50">N67+O67</f>
        <v>0</v>
      </c>
      <c r="Q67" s="17"/>
      <c r="R67" s="85"/>
      <c r="S67" s="85"/>
      <c r="T67" s="85">
        <f t="shared" ref="T67:T76" si="51">R67+S67</f>
        <v>0</v>
      </c>
      <c r="U67" s="70"/>
      <c r="V67" s="85">
        <v>1</v>
      </c>
      <c r="W67" s="85"/>
      <c r="X67" s="85">
        <f t="shared" ref="X67:X76" si="52">V67+W67</f>
        <v>1</v>
      </c>
      <c r="Y67" s="70"/>
      <c r="Z67" s="85"/>
      <c r="AA67" s="85"/>
      <c r="AB67" s="85">
        <f t="shared" ref="AB67:AB76" si="53">Z67+AA67</f>
        <v>0</v>
      </c>
      <c r="AD67" s="85"/>
      <c r="AE67" s="85"/>
      <c r="AF67" s="85">
        <f t="shared" ref="AF67:AF76" si="54">AD67+AE67</f>
        <v>0</v>
      </c>
      <c r="AH67" s="85"/>
      <c r="AI67" s="85"/>
      <c r="AJ67" s="85">
        <f t="shared" ref="AJ67:AJ76" si="55">AH67+AI67</f>
        <v>0</v>
      </c>
      <c r="AK67" s="354"/>
    </row>
    <row r="68" spans="2:37" x14ac:dyDescent="0.25">
      <c r="B68" s="83"/>
      <c r="C68" s="41"/>
      <c r="D68" s="30" t="s">
        <v>26</v>
      </c>
      <c r="E68" s="19"/>
      <c r="F68" s="85"/>
      <c r="G68" s="85"/>
      <c r="H68" s="85">
        <f t="shared" si="48"/>
        <v>0</v>
      </c>
      <c r="I68" s="70"/>
      <c r="J68" s="85"/>
      <c r="K68" s="85"/>
      <c r="L68" s="85">
        <f t="shared" si="49"/>
        <v>0</v>
      </c>
      <c r="M68" s="17"/>
      <c r="N68" s="85"/>
      <c r="O68" s="85"/>
      <c r="P68" s="85">
        <f t="shared" si="50"/>
        <v>0</v>
      </c>
      <c r="Q68" s="17"/>
      <c r="R68" s="85"/>
      <c r="S68" s="85">
        <f>'Phase 1 Epic 11'!G5</f>
        <v>1</v>
      </c>
      <c r="T68" s="85">
        <f t="shared" si="51"/>
        <v>1</v>
      </c>
      <c r="U68" s="70"/>
      <c r="V68" s="85"/>
      <c r="W68" s="85">
        <f>'Phase 1 Epic 11'!G5</f>
        <v>1</v>
      </c>
      <c r="X68" s="85">
        <f t="shared" si="52"/>
        <v>1</v>
      </c>
      <c r="Y68" s="70"/>
      <c r="Z68" s="85"/>
      <c r="AA68" s="85">
        <f>'Phase 1 Epic 11'!G5</f>
        <v>1</v>
      </c>
      <c r="AB68" s="85">
        <f t="shared" si="53"/>
        <v>1</v>
      </c>
      <c r="AD68" s="85"/>
      <c r="AE68" s="85"/>
      <c r="AF68" s="85">
        <f t="shared" si="54"/>
        <v>0</v>
      </c>
      <c r="AH68" s="85"/>
      <c r="AI68" s="85"/>
      <c r="AJ68" s="85">
        <f t="shared" si="55"/>
        <v>0</v>
      </c>
      <c r="AK68" s="354"/>
    </row>
    <row r="69" spans="2:37" x14ac:dyDescent="0.25">
      <c r="B69" s="84"/>
      <c r="C69" s="41"/>
      <c r="D69" s="67" t="s">
        <v>28</v>
      </c>
      <c r="E69" s="19"/>
      <c r="F69" s="85"/>
      <c r="G69" s="85"/>
      <c r="H69" s="85">
        <f t="shared" si="48"/>
        <v>0</v>
      </c>
      <c r="I69" s="70"/>
      <c r="J69" s="85"/>
      <c r="K69" s="85"/>
      <c r="L69" s="85">
        <f t="shared" si="49"/>
        <v>0</v>
      </c>
      <c r="M69" s="17"/>
      <c r="N69" s="85"/>
      <c r="O69" s="85"/>
      <c r="P69" s="85">
        <f t="shared" si="50"/>
        <v>0</v>
      </c>
      <c r="Q69" s="17"/>
      <c r="R69" s="85"/>
      <c r="S69" s="85">
        <f>'Phase 1 Epic 11'!H5</f>
        <v>1</v>
      </c>
      <c r="T69" s="85">
        <f t="shared" si="51"/>
        <v>1</v>
      </c>
      <c r="U69" s="70"/>
      <c r="V69" s="85"/>
      <c r="W69" s="85">
        <f>'Phase 1 Epic 11'!H5</f>
        <v>1</v>
      </c>
      <c r="X69" s="85">
        <f t="shared" si="52"/>
        <v>1</v>
      </c>
      <c r="Y69" s="70"/>
      <c r="Z69" s="85"/>
      <c r="AA69" s="85">
        <f>'Phase 1 Epic 11'!H5</f>
        <v>1</v>
      </c>
      <c r="AB69" s="85">
        <f t="shared" si="53"/>
        <v>1</v>
      </c>
      <c r="AD69" s="85"/>
      <c r="AE69" s="85"/>
      <c r="AF69" s="85">
        <f t="shared" si="54"/>
        <v>0</v>
      </c>
      <c r="AH69" s="85"/>
      <c r="AI69" s="85"/>
      <c r="AJ69" s="85">
        <f t="shared" si="55"/>
        <v>0</v>
      </c>
      <c r="AK69" s="354"/>
    </row>
    <row r="70" spans="2:37" x14ac:dyDescent="0.25">
      <c r="B70" s="84"/>
      <c r="C70" s="41"/>
      <c r="D70" s="67" t="s">
        <v>29</v>
      </c>
      <c r="E70" s="19"/>
      <c r="F70" s="85"/>
      <c r="G70" s="85"/>
      <c r="H70" s="85">
        <f t="shared" si="48"/>
        <v>0</v>
      </c>
      <c r="I70" s="70"/>
      <c r="J70" s="85"/>
      <c r="K70" s="85"/>
      <c r="L70" s="85">
        <f t="shared" si="49"/>
        <v>0</v>
      </c>
      <c r="M70" s="17"/>
      <c r="N70" s="85"/>
      <c r="O70" s="85"/>
      <c r="P70" s="85">
        <f t="shared" si="50"/>
        <v>0</v>
      </c>
      <c r="Q70" s="17"/>
      <c r="R70" s="85"/>
      <c r="S70" s="85">
        <f>'Phase 1 Epic 11'!I5</f>
        <v>1</v>
      </c>
      <c r="T70" s="85">
        <f t="shared" si="51"/>
        <v>1</v>
      </c>
      <c r="U70" s="70"/>
      <c r="V70" s="85"/>
      <c r="W70" s="85">
        <f>'Phase 1 Epic 11'!I5</f>
        <v>1</v>
      </c>
      <c r="X70" s="85">
        <f t="shared" si="52"/>
        <v>1</v>
      </c>
      <c r="Y70" s="70"/>
      <c r="Z70" s="85"/>
      <c r="AA70" s="85">
        <f>'Phase 1 Epic 11'!I5</f>
        <v>1</v>
      </c>
      <c r="AB70" s="85">
        <f t="shared" si="53"/>
        <v>1</v>
      </c>
      <c r="AD70" s="85"/>
      <c r="AE70" s="85"/>
      <c r="AF70" s="85">
        <f t="shared" si="54"/>
        <v>0</v>
      </c>
      <c r="AH70" s="85"/>
      <c r="AI70" s="85"/>
      <c r="AJ70" s="85">
        <f t="shared" si="55"/>
        <v>0</v>
      </c>
      <c r="AK70" s="354"/>
    </row>
    <row r="71" spans="2:37" x14ac:dyDescent="0.25">
      <c r="B71" s="84"/>
      <c r="C71" s="41"/>
      <c r="D71" s="30" t="s">
        <v>30</v>
      </c>
      <c r="E71" s="19"/>
      <c r="F71" s="85"/>
      <c r="G71" s="85"/>
      <c r="H71" s="85">
        <f t="shared" si="48"/>
        <v>0</v>
      </c>
      <c r="I71" s="70"/>
      <c r="J71" s="85"/>
      <c r="K71" s="85"/>
      <c r="L71" s="85">
        <f t="shared" si="49"/>
        <v>0</v>
      </c>
      <c r="M71" s="17"/>
      <c r="N71" s="85"/>
      <c r="O71" s="85"/>
      <c r="P71" s="85">
        <f t="shared" si="50"/>
        <v>0</v>
      </c>
      <c r="Q71" s="17"/>
      <c r="R71" s="85"/>
      <c r="S71" s="85">
        <f>'Phase 1 Epic 11'!J5</f>
        <v>1</v>
      </c>
      <c r="T71" s="85">
        <f t="shared" si="51"/>
        <v>1</v>
      </c>
      <c r="U71" s="70"/>
      <c r="V71" s="85"/>
      <c r="W71" s="85">
        <f>'Phase 1 Epic 14'!L5</f>
        <v>1</v>
      </c>
      <c r="X71" s="85">
        <f t="shared" si="52"/>
        <v>1</v>
      </c>
      <c r="Y71" s="70"/>
      <c r="Z71" s="85"/>
      <c r="AA71" s="85">
        <f>'Phase 1 Epic 14'!L5</f>
        <v>1</v>
      </c>
      <c r="AB71" s="85">
        <f t="shared" si="53"/>
        <v>1</v>
      </c>
      <c r="AD71" s="85"/>
      <c r="AE71" s="85"/>
      <c r="AF71" s="85">
        <f t="shared" si="54"/>
        <v>0</v>
      </c>
      <c r="AH71" s="85"/>
      <c r="AI71" s="85"/>
      <c r="AJ71" s="85">
        <f t="shared" si="55"/>
        <v>0</v>
      </c>
      <c r="AK71" s="354"/>
    </row>
    <row r="72" spans="2:37" x14ac:dyDescent="0.25">
      <c r="B72" s="84"/>
      <c r="C72" s="41"/>
      <c r="D72" s="67" t="s">
        <v>30</v>
      </c>
      <c r="E72" s="19"/>
      <c r="F72" s="85"/>
      <c r="G72" s="85"/>
      <c r="H72" s="85">
        <f t="shared" si="48"/>
        <v>0</v>
      </c>
      <c r="I72" s="70"/>
      <c r="J72" s="85"/>
      <c r="K72" s="85"/>
      <c r="L72" s="85">
        <f t="shared" si="49"/>
        <v>0</v>
      </c>
      <c r="M72" s="17"/>
      <c r="N72" s="85"/>
      <c r="O72" s="85"/>
      <c r="P72" s="85">
        <f t="shared" si="50"/>
        <v>0</v>
      </c>
      <c r="Q72" s="17"/>
      <c r="R72" s="85"/>
      <c r="S72" s="85">
        <f>'Phase 1 Epic 11'!K5</f>
        <v>1</v>
      </c>
      <c r="T72" s="85">
        <f t="shared" si="51"/>
        <v>1</v>
      </c>
      <c r="U72" s="70"/>
      <c r="V72" s="85"/>
      <c r="W72" s="85">
        <f>'Phase 1 Epic 14'!M5</f>
        <v>1</v>
      </c>
      <c r="X72" s="85">
        <f t="shared" si="52"/>
        <v>1</v>
      </c>
      <c r="Y72" s="70"/>
      <c r="Z72" s="85"/>
      <c r="AA72" s="85">
        <f>'Phase 1 Epic 14'!M5</f>
        <v>1</v>
      </c>
      <c r="AB72" s="85">
        <f t="shared" si="53"/>
        <v>1</v>
      </c>
      <c r="AD72" s="85"/>
      <c r="AE72" s="85"/>
      <c r="AF72" s="85">
        <f t="shared" si="54"/>
        <v>0</v>
      </c>
      <c r="AH72" s="85"/>
      <c r="AI72" s="85">
        <f>'Phase 1 Epic 21'!K8</f>
        <v>1</v>
      </c>
      <c r="AJ72" s="85">
        <f t="shared" si="55"/>
        <v>1</v>
      </c>
      <c r="AK72" s="354"/>
    </row>
    <row r="73" spans="2:37" x14ac:dyDescent="0.25">
      <c r="B73" s="84"/>
      <c r="C73" s="41"/>
      <c r="D73" s="67" t="s">
        <v>31</v>
      </c>
      <c r="E73" s="19"/>
      <c r="F73" s="85"/>
      <c r="G73" s="85"/>
      <c r="H73" s="85">
        <f t="shared" si="48"/>
        <v>0</v>
      </c>
      <c r="I73" s="70"/>
      <c r="J73" s="85"/>
      <c r="K73" s="85"/>
      <c r="L73" s="85">
        <f t="shared" si="49"/>
        <v>0</v>
      </c>
      <c r="M73" s="17"/>
      <c r="N73" s="85"/>
      <c r="O73" s="85"/>
      <c r="P73" s="85">
        <f t="shared" si="50"/>
        <v>0</v>
      </c>
      <c r="Q73" s="17"/>
      <c r="R73" s="85"/>
      <c r="S73" s="85">
        <f>'Phase 1 Epic 11'!L5</f>
        <v>1</v>
      </c>
      <c r="T73" s="85">
        <f t="shared" si="51"/>
        <v>1</v>
      </c>
      <c r="U73" s="70"/>
      <c r="V73" s="85"/>
      <c r="W73" s="85">
        <f>'Phase 1 Epic 14'!N5</f>
        <v>1</v>
      </c>
      <c r="X73" s="85">
        <f t="shared" si="52"/>
        <v>1</v>
      </c>
      <c r="Y73" s="70"/>
      <c r="Z73" s="85"/>
      <c r="AA73" s="85">
        <f>'Phase 1 Epic 14'!N5</f>
        <v>1</v>
      </c>
      <c r="AB73" s="85">
        <f t="shared" si="53"/>
        <v>1</v>
      </c>
      <c r="AD73" s="85"/>
      <c r="AE73" s="85"/>
      <c r="AF73" s="85">
        <f t="shared" si="54"/>
        <v>0</v>
      </c>
      <c r="AH73" s="85"/>
      <c r="AI73" s="85">
        <f>'Phase 1 Epic 21'!L8</f>
        <v>1</v>
      </c>
      <c r="AJ73" s="85">
        <f t="shared" si="55"/>
        <v>1</v>
      </c>
      <c r="AK73" s="354"/>
    </row>
    <row r="74" spans="2:37" x14ac:dyDescent="0.25">
      <c r="B74" s="84"/>
      <c r="C74" s="41"/>
      <c r="D74" s="67" t="s">
        <v>32</v>
      </c>
      <c r="E74" s="19"/>
      <c r="F74" s="85"/>
      <c r="G74" s="85"/>
      <c r="H74" s="85">
        <f t="shared" si="48"/>
        <v>0</v>
      </c>
      <c r="I74" s="70"/>
      <c r="J74" s="85"/>
      <c r="K74" s="85"/>
      <c r="L74" s="85">
        <f t="shared" si="49"/>
        <v>0</v>
      </c>
      <c r="M74" s="17"/>
      <c r="N74" s="85"/>
      <c r="O74" s="85"/>
      <c r="P74" s="85">
        <f t="shared" si="50"/>
        <v>0</v>
      </c>
      <c r="Q74" s="17"/>
      <c r="R74" s="85"/>
      <c r="S74" s="85">
        <f>'Phase 1 Epic 11'!M5</f>
        <v>2</v>
      </c>
      <c r="T74" s="85">
        <f t="shared" si="51"/>
        <v>2</v>
      </c>
      <c r="U74" s="70"/>
      <c r="V74" s="85"/>
      <c r="W74" s="85">
        <f>('Phase 1 Epic 14'!O5/(3/2))+'Phase 1 Epic 11'!M5</f>
        <v>4</v>
      </c>
      <c r="X74" s="85">
        <f t="shared" si="52"/>
        <v>4</v>
      </c>
      <c r="Y74" s="70"/>
      <c r="Z74" s="85"/>
      <c r="AA74" s="85">
        <f>('Phase 1 Epic 14'!O5/(3/2))+'Phase 1 Epic 11'!M5</f>
        <v>4</v>
      </c>
      <c r="AB74" s="85">
        <f t="shared" si="53"/>
        <v>4</v>
      </c>
      <c r="AD74" s="85"/>
      <c r="AE74" s="85"/>
      <c r="AF74" s="85">
        <f t="shared" si="54"/>
        <v>0</v>
      </c>
      <c r="AH74" s="85"/>
      <c r="AI74" s="85">
        <f>'Phase 1 Epic 21'!M8</f>
        <v>2</v>
      </c>
      <c r="AJ74" s="85">
        <f t="shared" si="55"/>
        <v>2</v>
      </c>
      <c r="AK74" s="354"/>
    </row>
    <row r="75" spans="2:37" x14ac:dyDescent="0.25">
      <c r="B75" s="84"/>
      <c r="C75" s="41"/>
      <c r="D75" s="67" t="s">
        <v>33</v>
      </c>
      <c r="E75" s="19"/>
      <c r="F75" s="85"/>
      <c r="G75" s="85"/>
      <c r="H75" s="85">
        <f t="shared" si="48"/>
        <v>0</v>
      </c>
      <c r="I75" s="70"/>
      <c r="J75" s="85"/>
      <c r="K75" s="85"/>
      <c r="L75" s="85">
        <f t="shared" si="49"/>
        <v>0</v>
      </c>
      <c r="M75" s="17"/>
      <c r="N75" s="85"/>
      <c r="O75" s="85"/>
      <c r="P75" s="85">
        <f t="shared" si="50"/>
        <v>0</v>
      </c>
      <c r="Q75" s="17"/>
      <c r="R75" s="85"/>
      <c r="S75" s="85">
        <f>'Phase 1 Epic 11'!N5</f>
        <v>1</v>
      </c>
      <c r="T75" s="85">
        <f t="shared" si="51"/>
        <v>1</v>
      </c>
      <c r="U75" s="70"/>
      <c r="V75" s="85"/>
      <c r="W75" s="85">
        <f>'Phase 1 Epic 11'!N5</f>
        <v>1</v>
      </c>
      <c r="X75" s="85">
        <f t="shared" si="52"/>
        <v>1</v>
      </c>
      <c r="Y75" s="70"/>
      <c r="Z75" s="85"/>
      <c r="AA75" s="85">
        <f>'Phase 1 Epic 11'!N5</f>
        <v>1</v>
      </c>
      <c r="AB75" s="85">
        <f t="shared" si="53"/>
        <v>1</v>
      </c>
      <c r="AD75" s="85"/>
      <c r="AE75" s="85"/>
      <c r="AF75" s="85">
        <f t="shared" si="54"/>
        <v>0</v>
      </c>
      <c r="AH75" s="85"/>
      <c r="AI75" s="85"/>
      <c r="AJ75" s="85">
        <f t="shared" si="55"/>
        <v>0</v>
      </c>
      <c r="AK75" s="354"/>
    </row>
    <row r="76" spans="2:37" x14ac:dyDescent="0.25">
      <c r="B76" s="84"/>
      <c r="C76" s="41"/>
      <c r="D76" s="67" t="s">
        <v>34</v>
      </c>
      <c r="E76" s="19"/>
      <c r="F76" s="85"/>
      <c r="G76" s="85"/>
      <c r="H76" s="85">
        <f t="shared" si="48"/>
        <v>0</v>
      </c>
      <c r="I76" s="70"/>
      <c r="J76" s="85"/>
      <c r="K76" s="85"/>
      <c r="L76" s="85">
        <f t="shared" si="49"/>
        <v>0</v>
      </c>
      <c r="M76" s="17"/>
      <c r="N76" s="85"/>
      <c r="O76" s="85"/>
      <c r="P76" s="85">
        <f t="shared" si="50"/>
        <v>0</v>
      </c>
      <c r="Q76" s="17"/>
      <c r="R76" s="85"/>
      <c r="S76" s="85">
        <f>'Phase 1 Epic 11'!O5</f>
        <v>2</v>
      </c>
      <c r="T76" s="85">
        <f t="shared" si="51"/>
        <v>2</v>
      </c>
      <c r="U76" s="70"/>
      <c r="V76" s="85"/>
      <c r="W76" s="85">
        <f>('Phase 1 Epic 14'!P5/2)+'Phase 1 Epic 11'!O5</f>
        <v>3</v>
      </c>
      <c r="X76" s="85">
        <f t="shared" si="52"/>
        <v>3</v>
      </c>
      <c r="Y76" s="70"/>
      <c r="Z76" s="85"/>
      <c r="AA76" s="85">
        <f>('Phase 1 Epic 14'!P5/2)+'Phase 1 Epic 11'!O5</f>
        <v>3</v>
      </c>
      <c r="AB76" s="85">
        <f t="shared" si="53"/>
        <v>3</v>
      </c>
      <c r="AD76" s="85"/>
      <c r="AE76" s="85"/>
      <c r="AF76" s="85">
        <f t="shared" si="54"/>
        <v>0</v>
      </c>
      <c r="AH76" s="85"/>
      <c r="AI76" s="85"/>
      <c r="AJ76" s="85">
        <f t="shared" si="55"/>
        <v>0</v>
      </c>
      <c r="AK76" s="354"/>
    </row>
    <row r="77" spans="2:37" x14ac:dyDescent="0.25">
      <c r="E77" s="19"/>
      <c r="F77" s="17"/>
      <c r="G77" s="17"/>
      <c r="H77" s="17"/>
      <c r="I77" s="70"/>
      <c r="J77" s="17"/>
      <c r="K77" s="17"/>
      <c r="M77" s="17"/>
      <c r="N77" s="17"/>
      <c r="O77" s="17"/>
      <c r="Q77" s="17"/>
      <c r="R77" s="17"/>
      <c r="S77" s="17"/>
      <c r="U77" s="70"/>
      <c r="V77" s="17"/>
      <c r="W77" s="17"/>
      <c r="Y77" s="70"/>
      <c r="Z77" s="17"/>
      <c r="AA77" s="17"/>
      <c r="AC77" s="17"/>
      <c r="AD77" s="17"/>
      <c r="AE77" s="17"/>
      <c r="AH77" s="17"/>
      <c r="AI77" s="17"/>
      <c r="AK77" s="52"/>
    </row>
    <row r="78" spans="2:37" x14ac:dyDescent="0.25">
      <c r="B78" s="86" t="s">
        <v>43</v>
      </c>
      <c r="C78" s="41"/>
      <c r="D78" s="30" t="s">
        <v>25</v>
      </c>
      <c r="E78" s="19"/>
      <c r="F78" s="88"/>
      <c r="G78" s="88"/>
      <c r="H78" s="88">
        <f t="shared" ref="H78:H86" si="56">F78+G78</f>
        <v>0</v>
      </c>
      <c r="I78" s="70"/>
      <c r="J78" s="88"/>
      <c r="K78" s="88"/>
      <c r="L78" s="88">
        <f t="shared" ref="L78:L86" si="57">J78+K78</f>
        <v>0</v>
      </c>
      <c r="M78" s="17"/>
      <c r="N78" s="88"/>
      <c r="O78" s="88"/>
      <c r="P78" s="88">
        <f t="shared" ref="P78:P86" si="58">N78+O78</f>
        <v>0</v>
      </c>
      <c r="Q78" s="17"/>
      <c r="R78" s="88"/>
      <c r="S78" s="88"/>
      <c r="T78" s="88">
        <f t="shared" ref="T78:T86" si="59">R78+S78</f>
        <v>0</v>
      </c>
      <c r="U78" s="70"/>
      <c r="V78" s="88"/>
      <c r="W78" s="88"/>
      <c r="X78" s="88">
        <f t="shared" ref="X78:X86" si="60">V78+W78</f>
        <v>0</v>
      </c>
      <c r="Y78" s="70"/>
      <c r="Z78" s="88"/>
      <c r="AA78" s="88"/>
      <c r="AB78" s="88">
        <f t="shared" ref="AB78:AB86" si="61">Z78+AA78</f>
        <v>0</v>
      </c>
      <c r="AD78" s="88">
        <f>'Phase 1 Epic 19'!H6</f>
        <v>1</v>
      </c>
      <c r="AE78" s="88"/>
      <c r="AF78" s="88">
        <f t="shared" ref="AF78:AF86" si="62">AD78+AE78</f>
        <v>1</v>
      </c>
      <c r="AH78" s="88">
        <f>'Phase 1 Epic 19'!H6</f>
        <v>1</v>
      </c>
      <c r="AI78" s="88"/>
      <c r="AJ78" s="88">
        <f t="shared" ref="AJ78:AJ86" si="63">AH78+AI78</f>
        <v>1</v>
      </c>
      <c r="AK78" s="354"/>
    </row>
    <row r="79" spans="2:37" x14ac:dyDescent="0.25">
      <c r="B79" s="86" t="s">
        <v>44</v>
      </c>
      <c r="C79" s="41"/>
      <c r="D79" s="30" t="s">
        <v>26</v>
      </c>
      <c r="E79" s="19"/>
      <c r="F79" s="88"/>
      <c r="G79" s="88"/>
      <c r="H79" s="88">
        <f t="shared" si="56"/>
        <v>0</v>
      </c>
      <c r="I79" s="70"/>
      <c r="J79" s="88"/>
      <c r="K79" s="88"/>
      <c r="L79" s="88">
        <f t="shared" si="57"/>
        <v>0</v>
      </c>
      <c r="M79" s="17"/>
      <c r="N79" s="88"/>
      <c r="O79" s="88"/>
      <c r="P79" s="88">
        <f t="shared" si="58"/>
        <v>0</v>
      </c>
      <c r="Q79" s="17"/>
      <c r="R79" s="88"/>
      <c r="S79" s="88"/>
      <c r="T79" s="88">
        <f t="shared" si="59"/>
        <v>0</v>
      </c>
      <c r="U79" s="70"/>
      <c r="V79" s="88"/>
      <c r="W79" s="88"/>
      <c r="X79" s="88">
        <f t="shared" si="60"/>
        <v>0</v>
      </c>
      <c r="Y79" s="70"/>
      <c r="Z79" s="88"/>
      <c r="AA79" s="88"/>
      <c r="AB79" s="88">
        <f t="shared" si="61"/>
        <v>0</v>
      </c>
      <c r="AD79" s="88"/>
      <c r="AE79" s="88">
        <f>'Phase 1 Epic 19'!I6</f>
        <v>1</v>
      </c>
      <c r="AF79" s="88">
        <f t="shared" si="62"/>
        <v>1</v>
      </c>
      <c r="AH79" s="88"/>
      <c r="AI79" s="88">
        <f>'Phase 1 Epic 19'!I6</f>
        <v>1</v>
      </c>
      <c r="AJ79" s="88">
        <f t="shared" si="63"/>
        <v>1</v>
      </c>
      <c r="AK79" s="354"/>
    </row>
    <row r="80" spans="2:37" x14ac:dyDescent="0.25">
      <c r="B80" s="87"/>
      <c r="C80" s="41"/>
      <c r="D80" s="67" t="s">
        <v>28</v>
      </c>
      <c r="E80" s="19"/>
      <c r="F80" s="88"/>
      <c r="G80" s="88"/>
      <c r="H80" s="88">
        <f t="shared" si="56"/>
        <v>0</v>
      </c>
      <c r="I80" s="70"/>
      <c r="J80" s="88"/>
      <c r="K80" s="88"/>
      <c r="L80" s="88">
        <f t="shared" si="57"/>
        <v>0</v>
      </c>
      <c r="M80" s="17"/>
      <c r="N80" s="88"/>
      <c r="O80" s="88"/>
      <c r="P80" s="88">
        <f t="shared" si="58"/>
        <v>0</v>
      </c>
      <c r="Q80" s="17"/>
      <c r="R80" s="88"/>
      <c r="S80" s="88"/>
      <c r="T80" s="88">
        <f t="shared" si="59"/>
        <v>0</v>
      </c>
      <c r="U80" s="70"/>
      <c r="V80" s="88"/>
      <c r="W80" s="88">
        <f>'Phase 1 Epic 16'!J5</f>
        <v>1</v>
      </c>
      <c r="X80" s="88">
        <f t="shared" si="60"/>
        <v>1</v>
      </c>
      <c r="Y80" s="70"/>
      <c r="Z80" s="88"/>
      <c r="AA80" s="88"/>
      <c r="AB80" s="88">
        <f t="shared" si="61"/>
        <v>0</v>
      </c>
      <c r="AD80" s="88"/>
      <c r="AE80" s="88"/>
      <c r="AF80" s="88">
        <f t="shared" si="62"/>
        <v>0</v>
      </c>
      <c r="AH80" s="88"/>
      <c r="AI80" s="88"/>
      <c r="AJ80" s="88">
        <f t="shared" si="63"/>
        <v>0</v>
      </c>
      <c r="AK80" s="354"/>
    </row>
    <row r="81" spans="2:37" x14ac:dyDescent="0.25">
      <c r="B81" s="87"/>
      <c r="C81" s="41"/>
      <c r="D81" s="67" t="s">
        <v>29</v>
      </c>
      <c r="E81" s="19"/>
      <c r="F81" s="88"/>
      <c r="G81" s="88"/>
      <c r="H81" s="88">
        <f t="shared" si="56"/>
        <v>0</v>
      </c>
      <c r="I81" s="70"/>
      <c r="J81" s="88"/>
      <c r="K81" s="88"/>
      <c r="L81" s="88">
        <f t="shared" si="57"/>
        <v>0</v>
      </c>
      <c r="M81" s="17"/>
      <c r="N81" s="88"/>
      <c r="O81" s="88">
        <f>'Phase 1 Epic 10'!J4</f>
        <v>1</v>
      </c>
      <c r="P81" s="88">
        <f t="shared" si="58"/>
        <v>1</v>
      </c>
      <c r="Q81" s="17"/>
      <c r="R81" s="88"/>
      <c r="S81" s="88">
        <f>'Phase 1 Epic 10'!J4</f>
        <v>1</v>
      </c>
      <c r="T81" s="88">
        <f t="shared" si="59"/>
        <v>1</v>
      </c>
      <c r="U81" s="70"/>
      <c r="V81" s="88"/>
      <c r="W81" s="88"/>
      <c r="X81" s="88">
        <f t="shared" si="60"/>
        <v>0</v>
      </c>
      <c r="Y81" s="70"/>
      <c r="Z81" s="88"/>
      <c r="AA81" s="88"/>
      <c r="AB81" s="88">
        <f t="shared" si="61"/>
        <v>0</v>
      </c>
      <c r="AD81" s="88"/>
      <c r="AE81" s="88"/>
      <c r="AF81" s="88">
        <f t="shared" si="62"/>
        <v>0</v>
      </c>
      <c r="AH81" s="88"/>
      <c r="AI81" s="88"/>
      <c r="AJ81" s="88">
        <f t="shared" si="63"/>
        <v>0</v>
      </c>
      <c r="AK81" s="354"/>
    </row>
    <row r="82" spans="2:37" x14ac:dyDescent="0.25">
      <c r="B82" s="87"/>
      <c r="C82" s="41"/>
      <c r="D82" s="30" t="s">
        <v>30</v>
      </c>
      <c r="E82" s="19"/>
      <c r="F82" s="88"/>
      <c r="G82" s="88"/>
      <c r="H82" s="88">
        <f t="shared" si="56"/>
        <v>0</v>
      </c>
      <c r="I82" s="70"/>
      <c r="J82" s="88"/>
      <c r="K82" s="88"/>
      <c r="L82" s="88">
        <f t="shared" si="57"/>
        <v>0</v>
      </c>
      <c r="M82" s="17"/>
      <c r="N82" s="88"/>
      <c r="O82" s="88"/>
      <c r="P82" s="88">
        <f t="shared" si="58"/>
        <v>0</v>
      </c>
      <c r="Q82" s="17"/>
      <c r="R82" s="88"/>
      <c r="S82" s="88"/>
      <c r="T82" s="88">
        <f t="shared" si="59"/>
        <v>0</v>
      </c>
      <c r="U82" s="70"/>
      <c r="V82" s="88"/>
      <c r="W82" s="88">
        <f>'Phase 1 Epic 16'!K5</f>
        <v>1</v>
      </c>
      <c r="X82" s="88">
        <f t="shared" si="60"/>
        <v>1</v>
      </c>
      <c r="Y82" s="70"/>
      <c r="Z82" s="88"/>
      <c r="AA82" s="88"/>
      <c r="AB82" s="88">
        <f t="shared" si="61"/>
        <v>0</v>
      </c>
      <c r="AD82" s="88"/>
      <c r="AE82" s="88"/>
      <c r="AF82" s="88">
        <f t="shared" si="62"/>
        <v>0</v>
      </c>
      <c r="AH82" s="88"/>
      <c r="AI82" s="88"/>
      <c r="AJ82" s="88">
        <f t="shared" si="63"/>
        <v>0</v>
      </c>
      <c r="AK82" s="354"/>
    </row>
    <row r="83" spans="2:37" x14ac:dyDescent="0.25">
      <c r="B83" s="87"/>
      <c r="C83" s="41"/>
      <c r="D83" s="67" t="s">
        <v>30</v>
      </c>
      <c r="E83" s="19"/>
      <c r="F83" s="88"/>
      <c r="G83" s="88"/>
      <c r="H83" s="88">
        <f t="shared" si="56"/>
        <v>0</v>
      </c>
      <c r="I83" s="70"/>
      <c r="J83" s="88"/>
      <c r="K83" s="88"/>
      <c r="L83" s="88">
        <f t="shared" si="57"/>
        <v>0</v>
      </c>
      <c r="M83" s="17"/>
      <c r="N83" s="88"/>
      <c r="O83" s="88">
        <f>'Phase 1 Epic 10'!K4</f>
        <v>1</v>
      </c>
      <c r="P83" s="88">
        <f t="shared" si="58"/>
        <v>1</v>
      </c>
      <c r="Q83" s="17"/>
      <c r="R83" s="88"/>
      <c r="S83" s="88">
        <f>'Phase 1 Epic 10'!K4</f>
        <v>1</v>
      </c>
      <c r="T83" s="88">
        <f t="shared" si="59"/>
        <v>1</v>
      </c>
      <c r="U83" s="70"/>
      <c r="V83" s="88"/>
      <c r="W83" s="88">
        <f>'Phase 1 Epic 16'!L5</f>
        <v>2</v>
      </c>
      <c r="X83" s="88">
        <f t="shared" si="60"/>
        <v>2</v>
      </c>
      <c r="Y83" s="70"/>
      <c r="Z83" s="88"/>
      <c r="AA83" s="88"/>
      <c r="AB83" s="88">
        <f t="shared" si="61"/>
        <v>0</v>
      </c>
      <c r="AD83" s="88"/>
      <c r="AE83" s="88"/>
      <c r="AF83" s="88">
        <f t="shared" si="62"/>
        <v>0</v>
      </c>
      <c r="AH83" s="88"/>
      <c r="AI83" s="88"/>
      <c r="AJ83" s="88">
        <f t="shared" si="63"/>
        <v>0</v>
      </c>
      <c r="AK83" s="354"/>
    </row>
    <row r="84" spans="2:37" x14ac:dyDescent="0.25">
      <c r="B84" s="87"/>
      <c r="C84" s="41"/>
      <c r="D84" s="67" t="s">
        <v>32</v>
      </c>
      <c r="E84" s="19"/>
      <c r="F84" s="88"/>
      <c r="G84" s="88"/>
      <c r="H84" s="88">
        <f t="shared" si="56"/>
        <v>0</v>
      </c>
      <c r="I84" s="70"/>
      <c r="J84" s="88"/>
      <c r="K84" s="88"/>
      <c r="L84" s="88">
        <f t="shared" si="57"/>
        <v>0</v>
      </c>
      <c r="M84" s="17"/>
      <c r="N84" s="88"/>
      <c r="O84" s="88">
        <f>'Phase 1 Epic 10'!L4</f>
        <v>1</v>
      </c>
      <c r="P84" s="88">
        <f t="shared" si="58"/>
        <v>1</v>
      </c>
      <c r="Q84" s="17"/>
      <c r="R84" s="88"/>
      <c r="S84" s="88">
        <f>'Phase 1 Epic 10'!L4</f>
        <v>1</v>
      </c>
      <c r="T84" s="88">
        <f t="shared" si="59"/>
        <v>1</v>
      </c>
      <c r="U84" s="70"/>
      <c r="V84" s="88"/>
      <c r="W84" s="88">
        <f>('Phase 1 Epic 16'!N5/3)</f>
        <v>1</v>
      </c>
      <c r="X84" s="88">
        <f t="shared" si="60"/>
        <v>1</v>
      </c>
      <c r="Y84" s="70"/>
      <c r="Z84" s="88"/>
      <c r="AA84" s="88"/>
      <c r="AB84" s="88">
        <f t="shared" si="61"/>
        <v>0</v>
      </c>
      <c r="AD84" s="88"/>
      <c r="AE84" s="88"/>
      <c r="AF84" s="88">
        <f t="shared" si="62"/>
        <v>0</v>
      </c>
      <c r="AH84" s="88"/>
      <c r="AI84" s="88"/>
      <c r="AJ84" s="88">
        <f t="shared" si="63"/>
        <v>0</v>
      </c>
      <c r="AK84" s="354"/>
    </row>
    <row r="85" spans="2:37" x14ac:dyDescent="0.25">
      <c r="B85" s="87"/>
      <c r="C85" s="41"/>
      <c r="D85" s="67" t="s">
        <v>33</v>
      </c>
      <c r="E85" s="19"/>
      <c r="F85" s="88"/>
      <c r="G85" s="88"/>
      <c r="H85" s="88">
        <f t="shared" si="56"/>
        <v>0</v>
      </c>
      <c r="I85" s="70"/>
      <c r="J85" s="88"/>
      <c r="K85" s="88"/>
      <c r="L85" s="88">
        <f t="shared" si="57"/>
        <v>0</v>
      </c>
      <c r="M85" s="17"/>
      <c r="N85" s="88"/>
      <c r="O85" s="88"/>
      <c r="P85" s="88">
        <f t="shared" si="58"/>
        <v>0</v>
      </c>
      <c r="Q85" s="17"/>
      <c r="R85" s="88"/>
      <c r="S85" s="88"/>
      <c r="T85" s="88">
        <f t="shared" si="59"/>
        <v>0</v>
      </c>
      <c r="U85" s="70"/>
      <c r="V85" s="88"/>
      <c r="W85" s="88">
        <f>('Phase 1 Epic 16'!O5/2)</f>
        <v>1</v>
      </c>
      <c r="X85" s="88">
        <f t="shared" si="60"/>
        <v>1</v>
      </c>
      <c r="Y85" s="70"/>
      <c r="Z85" s="88"/>
      <c r="AA85" s="88"/>
      <c r="AB85" s="88">
        <f t="shared" si="61"/>
        <v>0</v>
      </c>
      <c r="AD85" s="88"/>
      <c r="AE85" s="88"/>
      <c r="AF85" s="88">
        <f t="shared" si="62"/>
        <v>0</v>
      </c>
      <c r="AH85" s="88"/>
      <c r="AI85" s="88">
        <f>'Phase 1 Epic 21'!N8</f>
        <v>1</v>
      </c>
      <c r="AJ85" s="88">
        <f t="shared" si="63"/>
        <v>1</v>
      </c>
      <c r="AK85" s="354"/>
    </row>
    <row r="86" spans="2:37" x14ac:dyDescent="0.25">
      <c r="B86" s="87"/>
      <c r="C86" s="41"/>
      <c r="D86" s="67" t="s">
        <v>34</v>
      </c>
      <c r="E86" s="19"/>
      <c r="F86" s="88"/>
      <c r="G86" s="88"/>
      <c r="H86" s="88">
        <f t="shared" si="56"/>
        <v>0</v>
      </c>
      <c r="I86" s="70"/>
      <c r="J86" s="88"/>
      <c r="K86" s="88"/>
      <c r="L86" s="88">
        <f t="shared" si="57"/>
        <v>0</v>
      </c>
      <c r="M86" s="17"/>
      <c r="N86" s="88"/>
      <c r="O86" s="88"/>
      <c r="P86" s="88">
        <f t="shared" si="58"/>
        <v>0</v>
      </c>
      <c r="Q86" s="17"/>
      <c r="R86" s="88"/>
      <c r="S86" s="88"/>
      <c r="T86" s="88">
        <f t="shared" si="59"/>
        <v>0</v>
      </c>
      <c r="U86" s="70"/>
      <c r="V86" s="88"/>
      <c r="W86" s="88"/>
      <c r="X86" s="88">
        <f t="shared" si="60"/>
        <v>0</v>
      </c>
      <c r="Y86" s="70"/>
      <c r="Z86" s="88"/>
      <c r="AA86" s="88"/>
      <c r="AB86" s="88">
        <f t="shared" si="61"/>
        <v>0</v>
      </c>
      <c r="AD86" s="88"/>
      <c r="AE86" s="88"/>
      <c r="AF86" s="88">
        <f t="shared" si="62"/>
        <v>0</v>
      </c>
      <c r="AH86" s="88"/>
      <c r="AI86" s="88">
        <f>'Phase 1 Epic 21'!O8</f>
        <v>1</v>
      </c>
      <c r="AJ86" s="88">
        <f t="shared" si="63"/>
        <v>1</v>
      </c>
      <c r="AK86" s="354"/>
    </row>
    <row r="87" spans="2:37" x14ac:dyDescent="0.25">
      <c r="E87" s="19"/>
      <c r="F87" s="17"/>
      <c r="G87" s="17"/>
      <c r="H87" s="17"/>
      <c r="I87" s="70"/>
      <c r="J87" s="17"/>
      <c r="K87" s="17"/>
      <c r="M87" s="17"/>
      <c r="N87" s="17"/>
      <c r="O87" s="17"/>
      <c r="Q87" s="17"/>
      <c r="R87" s="17"/>
      <c r="S87" s="17"/>
      <c r="U87" s="70"/>
      <c r="V87" s="17"/>
      <c r="W87" s="17"/>
      <c r="Y87" s="70"/>
      <c r="Z87" s="17"/>
      <c r="AA87" s="17"/>
      <c r="AC87" s="17"/>
      <c r="AD87" s="17"/>
      <c r="AE87" s="17"/>
      <c r="AH87" s="17"/>
      <c r="AI87" s="17"/>
      <c r="AK87" s="52"/>
    </row>
    <row r="88" spans="2:37" x14ac:dyDescent="0.25">
      <c r="B88" s="89" t="s">
        <v>45</v>
      </c>
      <c r="C88" s="41"/>
      <c r="D88" s="30" t="s">
        <v>26</v>
      </c>
      <c r="E88" s="19"/>
      <c r="F88" s="91"/>
      <c r="G88" s="91"/>
      <c r="H88" s="91">
        <f>F88+G88</f>
        <v>0</v>
      </c>
      <c r="I88" s="70"/>
      <c r="J88" s="91"/>
      <c r="K88" s="91"/>
      <c r="L88" s="91">
        <f>J88+K88</f>
        <v>0</v>
      </c>
      <c r="M88" s="17"/>
      <c r="N88" s="91"/>
      <c r="O88" s="91"/>
      <c r="P88" s="91">
        <f>N88+O88</f>
        <v>0</v>
      </c>
      <c r="Q88" s="17"/>
      <c r="R88" s="91"/>
      <c r="S88" s="91"/>
      <c r="T88" s="91">
        <f>R88+S88</f>
        <v>0</v>
      </c>
      <c r="U88" s="70"/>
      <c r="V88" s="91"/>
      <c r="W88" s="91">
        <f>'Phase 1 Epic 16'!H5</f>
        <v>1</v>
      </c>
      <c r="X88" s="91">
        <f>V88+W88</f>
        <v>1</v>
      </c>
      <c r="Y88" s="70"/>
      <c r="Z88" s="91"/>
      <c r="AA88" s="91"/>
      <c r="AB88" s="91">
        <f>Z88+AA88</f>
        <v>0</v>
      </c>
      <c r="AD88" s="91"/>
      <c r="AE88" s="91"/>
      <c r="AF88" s="91">
        <f>AD88+AE88</f>
        <v>0</v>
      </c>
      <c r="AH88" s="91"/>
      <c r="AI88" s="91"/>
      <c r="AJ88" s="91">
        <f>AH88+AI88</f>
        <v>0</v>
      </c>
      <c r="AK88" s="354"/>
    </row>
    <row r="89" spans="2:37" x14ac:dyDescent="0.25">
      <c r="B89" s="90"/>
      <c r="C89" s="41"/>
      <c r="D89" s="67" t="s">
        <v>31</v>
      </c>
      <c r="E89" s="19"/>
      <c r="F89" s="91"/>
      <c r="G89" s="91"/>
      <c r="H89" s="91">
        <f>F89+G89</f>
        <v>0</v>
      </c>
      <c r="I89" s="70"/>
      <c r="J89" s="91"/>
      <c r="K89" s="91"/>
      <c r="L89" s="91">
        <f>J89+K89</f>
        <v>0</v>
      </c>
      <c r="M89" s="17"/>
      <c r="N89" s="91"/>
      <c r="O89" s="91"/>
      <c r="P89" s="91">
        <f>N89+O89</f>
        <v>0</v>
      </c>
      <c r="Q89" s="17"/>
      <c r="R89" s="91"/>
      <c r="S89" s="91"/>
      <c r="T89" s="91">
        <f>R89+S89</f>
        <v>0</v>
      </c>
      <c r="U89" s="70"/>
      <c r="V89" s="91"/>
      <c r="W89" s="91">
        <f>'Phase 1 Epic 16'!M5</f>
        <v>1</v>
      </c>
      <c r="X89" s="91">
        <f>V89+W89</f>
        <v>1</v>
      </c>
      <c r="Y89" s="70"/>
      <c r="Z89" s="91"/>
      <c r="AA89" s="91"/>
      <c r="AB89" s="91">
        <f>Z89+AA89</f>
        <v>0</v>
      </c>
      <c r="AD89" s="91"/>
      <c r="AE89" s="91"/>
      <c r="AF89" s="91">
        <f>AD89+AE89</f>
        <v>0</v>
      </c>
      <c r="AH89" s="91"/>
      <c r="AI89" s="91"/>
      <c r="AJ89" s="91">
        <f>AH89+AI89</f>
        <v>0</v>
      </c>
      <c r="AK89" s="354"/>
    </row>
    <row r="90" spans="2:37" x14ac:dyDescent="0.25">
      <c r="B90" s="90"/>
      <c r="C90" s="41"/>
      <c r="D90" s="67" t="s">
        <v>32</v>
      </c>
      <c r="E90" s="19"/>
      <c r="F90" s="91"/>
      <c r="G90" s="91"/>
      <c r="H90" s="91">
        <f>F90+G90</f>
        <v>0</v>
      </c>
      <c r="I90" s="70"/>
      <c r="J90" s="91"/>
      <c r="K90" s="91"/>
      <c r="L90" s="91">
        <f>J90+K90</f>
        <v>0</v>
      </c>
      <c r="M90" s="17"/>
      <c r="N90" s="91"/>
      <c r="O90" s="91"/>
      <c r="P90" s="91">
        <f>N90+O90</f>
        <v>0</v>
      </c>
      <c r="Q90" s="17"/>
      <c r="R90" s="91"/>
      <c r="S90" s="91"/>
      <c r="T90" s="91">
        <f>R90+S90</f>
        <v>0</v>
      </c>
      <c r="U90" s="70"/>
      <c r="V90" s="91"/>
      <c r="W90" s="91">
        <f>('Phase 1 Epic 16'!N5/3)</f>
        <v>1</v>
      </c>
      <c r="X90" s="91">
        <f>V90+W90</f>
        <v>1</v>
      </c>
      <c r="Y90" s="70"/>
      <c r="Z90" s="91"/>
      <c r="AA90" s="91"/>
      <c r="AB90" s="91">
        <f>Z90+AA90</f>
        <v>0</v>
      </c>
      <c r="AD90" s="91"/>
      <c r="AE90" s="91">
        <f>('Phase 1 Epic 19'!M6/3)</f>
        <v>0.66666666666666663</v>
      </c>
      <c r="AF90" s="91">
        <f>AD90+AE90</f>
        <v>0.66666666666666663</v>
      </c>
      <c r="AH90" s="91"/>
      <c r="AI90" s="91">
        <f>('Phase 1 Epic 19'!M6/3)</f>
        <v>0.66666666666666663</v>
      </c>
      <c r="AJ90" s="91">
        <f>AH90+AI90</f>
        <v>0.66666666666666663</v>
      </c>
      <c r="AK90" s="354"/>
    </row>
    <row r="91" spans="2:37" x14ac:dyDescent="0.25">
      <c r="B91" s="90"/>
      <c r="C91" s="41"/>
      <c r="D91" s="67" t="s">
        <v>33</v>
      </c>
      <c r="E91" s="19"/>
      <c r="F91" s="91"/>
      <c r="G91" s="91"/>
      <c r="H91" s="91">
        <f>F91+G91</f>
        <v>0</v>
      </c>
      <c r="I91" s="70"/>
      <c r="J91" s="91"/>
      <c r="K91" s="91"/>
      <c r="L91" s="91">
        <f>J91+K91</f>
        <v>0</v>
      </c>
      <c r="M91" s="17"/>
      <c r="N91" s="91"/>
      <c r="O91" s="91"/>
      <c r="P91" s="91">
        <f>N91+O91</f>
        <v>0</v>
      </c>
      <c r="Q91" s="17"/>
      <c r="R91" s="91"/>
      <c r="S91" s="91"/>
      <c r="T91" s="91">
        <f>R91+S91</f>
        <v>0</v>
      </c>
      <c r="U91" s="70"/>
      <c r="V91" s="91"/>
      <c r="W91" s="91">
        <f>('Phase 1 Epic 16'!O5/2)</f>
        <v>1</v>
      </c>
      <c r="X91" s="91">
        <f>V91+W91</f>
        <v>1</v>
      </c>
      <c r="Y91" s="70"/>
      <c r="Z91" s="91"/>
      <c r="AA91" s="91"/>
      <c r="AB91" s="91">
        <f>Z91+AA91</f>
        <v>0</v>
      </c>
      <c r="AD91" s="91"/>
      <c r="AE91" s="91"/>
      <c r="AF91" s="91">
        <f>AD91+AE91</f>
        <v>0</v>
      </c>
      <c r="AH91" s="91"/>
      <c r="AI91" s="91"/>
      <c r="AJ91" s="91">
        <f>AH91+AI91</f>
        <v>0</v>
      </c>
      <c r="AK91" s="354"/>
    </row>
    <row r="92" spans="2:37" x14ac:dyDescent="0.25">
      <c r="B92" s="90"/>
      <c r="C92" s="41"/>
      <c r="D92" s="67" t="s">
        <v>34</v>
      </c>
      <c r="E92" s="19"/>
      <c r="F92" s="91"/>
      <c r="G92" s="91"/>
      <c r="H92" s="91">
        <f>F92+G92</f>
        <v>0</v>
      </c>
      <c r="I92" s="70"/>
      <c r="J92" s="91"/>
      <c r="K92" s="91"/>
      <c r="L92" s="91">
        <f>J92+K92</f>
        <v>0</v>
      </c>
      <c r="M92" s="17"/>
      <c r="N92" s="91"/>
      <c r="O92" s="91">
        <f>'Phase 1 Epic 10'!M4</f>
        <v>1</v>
      </c>
      <c r="P92" s="91">
        <f>N92+O92</f>
        <v>1</v>
      </c>
      <c r="Q92" s="17"/>
      <c r="R92" s="91"/>
      <c r="S92" s="91">
        <f>'Phase 1 Epic 10'!M4</f>
        <v>1</v>
      </c>
      <c r="T92" s="91">
        <f>R92+S92</f>
        <v>1</v>
      </c>
      <c r="U92" s="70"/>
      <c r="V92" s="91"/>
      <c r="W92" s="91"/>
      <c r="X92" s="91">
        <f>V92+W92</f>
        <v>0</v>
      </c>
      <c r="Y92" s="70"/>
      <c r="Z92" s="91"/>
      <c r="AA92" s="91"/>
      <c r="AB92" s="91">
        <f>Z92+AA92</f>
        <v>0</v>
      </c>
      <c r="AD92" s="91"/>
      <c r="AE92" s="91">
        <f>('Phase 1 Epic 19'!N6/2)</f>
        <v>1</v>
      </c>
      <c r="AF92" s="91">
        <f>AD92+AE92</f>
        <v>1</v>
      </c>
      <c r="AH92" s="91"/>
      <c r="AI92" s="91">
        <f>('Phase 1 Epic 19'!N6/2)</f>
        <v>1</v>
      </c>
      <c r="AJ92" s="91">
        <f>AH92+AI92</f>
        <v>1</v>
      </c>
      <c r="AK92" s="354"/>
    </row>
    <row r="93" spans="2:37" x14ac:dyDescent="0.25">
      <c r="E93" s="19"/>
      <c r="F93" s="17"/>
      <c r="G93" s="17"/>
      <c r="H93" s="17"/>
      <c r="I93" s="70"/>
      <c r="J93" s="17"/>
      <c r="K93" s="17"/>
      <c r="M93" s="17"/>
      <c r="N93" s="17"/>
      <c r="O93" s="17"/>
      <c r="Q93" s="17"/>
      <c r="R93" s="17"/>
      <c r="S93" s="17"/>
      <c r="U93" s="70"/>
      <c r="V93" s="17"/>
      <c r="W93" s="17"/>
      <c r="Y93" s="70"/>
      <c r="Z93" s="17"/>
      <c r="AA93" s="17"/>
      <c r="AC93" s="17"/>
      <c r="AD93" s="17"/>
      <c r="AE93" s="17"/>
      <c r="AH93" s="17"/>
      <c r="AI93" s="17"/>
      <c r="AK93" s="52"/>
    </row>
    <row r="94" spans="2:37" x14ac:dyDescent="0.25">
      <c r="B94" s="178" t="s">
        <v>46</v>
      </c>
      <c r="C94" s="47"/>
      <c r="D94" s="67" t="s">
        <v>32</v>
      </c>
      <c r="E94" s="19"/>
      <c r="F94" s="49"/>
      <c r="G94" s="11"/>
      <c r="H94" s="11">
        <f>F94+G94</f>
        <v>0</v>
      </c>
      <c r="I94" s="70"/>
      <c r="J94" s="11"/>
      <c r="K94" s="11"/>
      <c r="L94" s="11">
        <f>J94+K94</f>
        <v>0</v>
      </c>
      <c r="M94" s="17"/>
      <c r="N94" s="11"/>
      <c r="O94" s="11"/>
      <c r="P94" s="11">
        <f>N94+O94</f>
        <v>0</v>
      </c>
      <c r="Q94" s="17"/>
      <c r="R94" s="11"/>
      <c r="S94" s="11"/>
      <c r="T94" s="11">
        <f>R94+S94</f>
        <v>0</v>
      </c>
      <c r="U94" s="70"/>
      <c r="V94" s="50"/>
      <c r="W94" s="48">
        <f>('Phase 1 Epic 16'!N5/3)</f>
        <v>1</v>
      </c>
      <c r="X94" s="11">
        <f>V94+W94</f>
        <v>1</v>
      </c>
      <c r="Y94" s="70"/>
      <c r="Z94" s="48"/>
      <c r="AA94" s="48"/>
      <c r="AB94" s="11">
        <f>Z94+AA94</f>
        <v>0</v>
      </c>
      <c r="AD94" s="48"/>
      <c r="AE94" s="48">
        <f>('Phase 1 Epic 19'!M6/3)</f>
        <v>0.66666666666666663</v>
      </c>
      <c r="AF94" s="11">
        <f>AD94+AE94</f>
        <v>0.66666666666666663</v>
      </c>
      <c r="AH94" s="48"/>
      <c r="AI94" s="48">
        <f>('Phase 1 Epic 19'!M6/3)</f>
        <v>0.66666666666666663</v>
      </c>
      <c r="AJ94" s="11">
        <f>AH94+AI94</f>
        <v>0.66666666666666663</v>
      </c>
      <c r="AK94" s="354"/>
    </row>
    <row r="95" spans="2:37" x14ac:dyDescent="0.25">
      <c r="B95" s="47"/>
      <c r="D95" s="67" t="s">
        <v>34</v>
      </c>
      <c r="E95" s="19"/>
      <c r="F95" s="49"/>
      <c r="G95" s="11"/>
      <c r="H95" s="11">
        <f>F95+G95</f>
        <v>0</v>
      </c>
      <c r="I95" s="70"/>
      <c r="J95" s="11"/>
      <c r="K95" s="11"/>
      <c r="L95" s="11">
        <f>J95+K95</f>
        <v>0</v>
      </c>
      <c r="M95" s="17"/>
      <c r="N95" s="11"/>
      <c r="O95" s="11"/>
      <c r="P95" s="11">
        <f>N95+O95</f>
        <v>0</v>
      </c>
      <c r="Q95" s="17"/>
      <c r="R95" s="11"/>
      <c r="S95" s="11"/>
      <c r="T95" s="11">
        <f>R95+S95</f>
        <v>0</v>
      </c>
      <c r="U95" s="70"/>
      <c r="V95" s="50"/>
      <c r="W95" s="48">
        <f>'Phase 1 Epic 16'!P5</f>
        <v>1</v>
      </c>
      <c r="X95" s="11">
        <f>V95+W95</f>
        <v>1</v>
      </c>
      <c r="Y95" s="70"/>
      <c r="Z95" s="48"/>
      <c r="AA95" s="48"/>
      <c r="AB95" s="11">
        <f>Z95+AA95</f>
        <v>0</v>
      </c>
      <c r="AD95" s="48"/>
      <c r="AE95" s="48">
        <f>('Phase 1 Epic 19'!N6/2)</f>
        <v>1</v>
      </c>
      <c r="AF95" s="11">
        <f>AD95+AE95</f>
        <v>1</v>
      </c>
      <c r="AH95" s="48"/>
      <c r="AI95" s="48">
        <f>('Phase 1 Epic 19'!N6/2)</f>
        <v>1</v>
      </c>
      <c r="AJ95" s="11">
        <f>AH95+AI95</f>
        <v>1</v>
      </c>
      <c r="AK95" s="354"/>
    </row>
    <row r="96" spans="2:37" x14ac:dyDescent="0.25">
      <c r="E96" s="19"/>
      <c r="F96" s="17"/>
      <c r="G96" s="17"/>
      <c r="H96" s="17"/>
      <c r="I96" s="70"/>
      <c r="J96" s="17"/>
      <c r="K96" s="17"/>
      <c r="M96" s="17"/>
      <c r="N96" s="17"/>
      <c r="O96" s="17"/>
      <c r="Q96" s="17"/>
      <c r="R96" s="17"/>
      <c r="S96" s="17"/>
      <c r="U96" s="70"/>
      <c r="V96" s="17"/>
      <c r="W96" s="17"/>
      <c r="Y96" s="70"/>
      <c r="Z96" s="17"/>
      <c r="AA96" s="17"/>
      <c r="AC96" s="17"/>
      <c r="AD96" s="17"/>
      <c r="AE96" s="17"/>
      <c r="AH96" s="17"/>
      <c r="AI96" s="17"/>
      <c r="AK96" s="52"/>
    </row>
    <row r="97" spans="2:37" ht="21" x14ac:dyDescent="0.35">
      <c r="B97" s="51" t="s">
        <v>47</v>
      </c>
      <c r="E97" s="19"/>
      <c r="F97" s="17"/>
      <c r="G97" s="17"/>
      <c r="H97" s="17"/>
      <c r="I97" s="70"/>
      <c r="J97" s="17"/>
      <c r="K97" s="17"/>
      <c r="M97" s="17"/>
      <c r="N97" s="17"/>
      <c r="O97" s="17"/>
      <c r="Q97" s="17"/>
      <c r="R97" s="17"/>
      <c r="S97" s="17"/>
      <c r="U97" s="70"/>
      <c r="V97" s="17"/>
      <c r="W97" s="17"/>
      <c r="Y97" s="70"/>
      <c r="Z97" s="17"/>
      <c r="AA97" s="17"/>
      <c r="AC97" s="17"/>
      <c r="AD97" s="17"/>
      <c r="AE97" s="17"/>
      <c r="AH97" s="17"/>
      <c r="AI97" s="17"/>
      <c r="AK97" s="52"/>
    </row>
    <row r="98" spans="2:37" x14ac:dyDescent="0.25">
      <c r="B98" s="277"/>
      <c r="C98" s="278"/>
      <c r="D98" s="30" t="s">
        <v>27</v>
      </c>
      <c r="E98" s="19"/>
      <c r="F98" s="20"/>
      <c r="G98" s="14">
        <v>1</v>
      </c>
      <c r="H98" s="14">
        <f t="shared" ref="H98:H108" si="64">F98+G98</f>
        <v>1</v>
      </c>
      <c r="I98" s="70"/>
      <c r="J98" s="14"/>
      <c r="K98" s="14">
        <f>'Phase 1 Epic 3'!G4</f>
        <v>1</v>
      </c>
      <c r="L98" s="14">
        <f t="shared" ref="L98:L108" si="65">J98+K98</f>
        <v>1</v>
      </c>
      <c r="M98" s="17"/>
      <c r="N98" s="14"/>
      <c r="O98" s="14"/>
      <c r="P98" s="14">
        <f t="shared" ref="P98:P108" si="66">N98+O98</f>
        <v>0</v>
      </c>
      <c r="Q98" s="17"/>
      <c r="R98" s="14"/>
      <c r="S98" s="14">
        <f>'Phase 1 Epic 13'!I5</f>
        <v>1</v>
      </c>
      <c r="T98" s="14">
        <f t="shared" ref="T98:T108" si="67">R98+S98</f>
        <v>1</v>
      </c>
      <c r="U98" s="70"/>
      <c r="V98" s="14"/>
      <c r="W98" s="14">
        <f>'Phase 1 Epic 16'!I5+'Phase 1 Epic 14'!I5+'Phase 1 Epic 13'!I5</f>
        <v>3</v>
      </c>
      <c r="X98" s="14">
        <f t="shared" ref="X98:X108" si="68">V98+W98</f>
        <v>3</v>
      </c>
      <c r="Y98" s="70"/>
      <c r="Z98" s="14"/>
      <c r="AA98" s="14">
        <f>'Phase 1 Epic 14'!I5</f>
        <v>1</v>
      </c>
      <c r="AB98" s="14">
        <f t="shared" ref="AB98:AB108" si="69">Z98+AA98</f>
        <v>1</v>
      </c>
      <c r="AD98" s="14"/>
      <c r="AE98" s="14">
        <f>'Phase 1 Epic 19'!J6</f>
        <v>1</v>
      </c>
      <c r="AF98" s="14">
        <f t="shared" ref="AF98:AF108" si="70">AD98+AE98</f>
        <v>1</v>
      </c>
      <c r="AH98" s="14"/>
      <c r="AI98" s="14">
        <f>'Phase 1 Epic 21'!J8+'Phase 1 Epic 19'!J6</f>
        <v>2</v>
      </c>
      <c r="AJ98" s="14">
        <f t="shared" ref="AJ98:AJ108" si="71">AH98+AI98</f>
        <v>2</v>
      </c>
      <c r="AK98" s="53"/>
    </row>
    <row r="99" spans="2:37" x14ac:dyDescent="0.25">
      <c r="B99" s="277"/>
      <c r="C99" s="278"/>
      <c r="D99" s="30" t="s">
        <v>48</v>
      </c>
      <c r="E99" s="19"/>
      <c r="F99" s="20">
        <v>1</v>
      </c>
      <c r="G99" s="14"/>
      <c r="H99" s="14">
        <f t="shared" si="64"/>
        <v>1</v>
      </c>
      <c r="I99" s="70"/>
      <c r="J99" s="14">
        <f>F99</f>
        <v>1</v>
      </c>
      <c r="K99" s="14"/>
      <c r="L99" s="14">
        <f t="shared" si="65"/>
        <v>1</v>
      </c>
      <c r="M99" s="17"/>
      <c r="N99" s="14">
        <f t="shared" ref="N99:N105" si="72">J99</f>
        <v>1</v>
      </c>
      <c r="O99" s="14"/>
      <c r="P99" s="14">
        <f t="shared" si="66"/>
        <v>1</v>
      </c>
      <c r="Q99" s="17"/>
      <c r="R99" s="14">
        <f t="shared" ref="R99:R105" si="73">N99</f>
        <v>1</v>
      </c>
      <c r="S99" s="14"/>
      <c r="T99" s="14">
        <f t="shared" si="67"/>
        <v>1</v>
      </c>
      <c r="U99" s="70"/>
      <c r="V99" s="14">
        <f t="shared" ref="V99:V105" si="74">R99</f>
        <v>1</v>
      </c>
      <c r="W99" s="14"/>
      <c r="X99" s="14">
        <f t="shared" si="68"/>
        <v>1</v>
      </c>
      <c r="Y99" s="70"/>
      <c r="Z99" s="14">
        <f t="shared" ref="Z99:Z105" si="75">V99</f>
        <v>1</v>
      </c>
      <c r="AA99" s="14"/>
      <c r="AB99" s="14">
        <f t="shared" si="69"/>
        <v>1</v>
      </c>
      <c r="AD99" s="14">
        <f t="shared" ref="AD99:AD105" si="76">Z99</f>
        <v>1</v>
      </c>
      <c r="AE99" s="14"/>
      <c r="AF99" s="14">
        <f t="shared" si="70"/>
        <v>1</v>
      </c>
      <c r="AH99" s="14">
        <f t="shared" ref="AH99:AH105" si="77">AD99</f>
        <v>1</v>
      </c>
      <c r="AI99" s="14"/>
      <c r="AJ99" s="14">
        <f t="shared" si="71"/>
        <v>1</v>
      </c>
      <c r="AK99" s="53"/>
    </row>
    <row r="100" spans="2:37" x14ac:dyDescent="0.25">
      <c r="B100" s="277"/>
      <c r="C100" s="278"/>
      <c r="D100" s="30" t="s">
        <v>49</v>
      </c>
      <c r="E100" s="19"/>
      <c r="F100" s="20">
        <v>1</v>
      </c>
      <c r="G100" s="14"/>
      <c r="H100" s="14">
        <f t="shared" si="64"/>
        <v>1</v>
      </c>
      <c r="I100" s="70"/>
      <c r="J100" s="14">
        <f>F100</f>
        <v>1</v>
      </c>
      <c r="K100" s="14"/>
      <c r="L100" s="14">
        <f t="shared" si="65"/>
        <v>1</v>
      </c>
      <c r="M100" s="17"/>
      <c r="N100" s="14">
        <f t="shared" si="72"/>
        <v>1</v>
      </c>
      <c r="O100" s="14"/>
      <c r="P100" s="14">
        <f t="shared" si="66"/>
        <v>1</v>
      </c>
      <c r="Q100" s="17"/>
      <c r="R100" s="14">
        <f t="shared" si="73"/>
        <v>1</v>
      </c>
      <c r="S100" s="14"/>
      <c r="T100" s="14">
        <f t="shared" si="67"/>
        <v>1</v>
      </c>
      <c r="U100" s="70"/>
      <c r="V100" s="14">
        <f t="shared" si="74"/>
        <v>1</v>
      </c>
      <c r="W100" s="14"/>
      <c r="X100" s="14">
        <f t="shared" si="68"/>
        <v>1</v>
      </c>
      <c r="Y100" s="70"/>
      <c r="Z100" s="14">
        <f t="shared" si="75"/>
        <v>1</v>
      </c>
      <c r="AA100" s="14"/>
      <c r="AB100" s="14">
        <f t="shared" si="69"/>
        <v>1</v>
      </c>
      <c r="AD100" s="14">
        <f t="shared" si="76"/>
        <v>1</v>
      </c>
      <c r="AE100" s="14"/>
      <c r="AF100" s="14">
        <f t="shared" si="70"/>
        <v>1</v>
      </c>
      <c r="AH100" s="14">
        <f t="shared" si="77"/>
        <v>1</v>
      </c>
      <c r="AI100" s="14"/>
      <c r="AJ100" s="14">
        <f t="shared" si="71"/>
        <v>1</v>
      </c>
      <c r="AK100" s="53"/>
    </row>
    <row r="101" spans="2:37" x14ac:dyDescent="0.25">
      <c r="B101" s="277"/>
      <c r="C101" s="278"/>
      <c r="D101" s="30" t="s">
        <v>50</v>
      </c>
      <c r="E101" s="19"/>
      <c r="F101" s="20">
        <v>1</v>
      </c>
      <c r="G101" s="14"/>
      <c r="H101" s="14">
        <f t="shared" si="64"/>
        <v>1</v>
      </c>
      <c r="I101" s="70"/>
      <c r="J101" s="14">
        <f>F101</f>
        <v>1</v>
      </c>
      <c r="K101" s="14"/>
      <c r="L101" s="14">
        <f t="shared" si="65"/>
        <v>1</v>
      </c>
      <c r="M101" s="17"/>
      <c r="N101" s="14">
        <f t="shared" si="72"/>
        <v>1</v>
      </c>
      <c r="O101" s="14"/>
      <c r="P101" s="14">
        <f t="shared" si="66"/>
        <v>1</v>
      </c>
      <c r="Q101" s="17"/>
      <c r="R101" s="14">
        <f t="shared" si="73"/>
        <v>1</v>
      </c>
      <c r="S101" s="14"/>
      <c r="T101" s="14">
        <f t="shared" si="67"/>
        <v>1</v>
      </c>
      <c r="U101" s="70"/>
      <c r="V101" s="14">
        <f t="shared" si="74"/>
        <v>1</v>
      </c>
      <c r="W101" s="14"/>
      <c r="X101" s="14">
        <f t="shared" si="68"/>
        <v>1</v>
      </c>
      <c r="Y101" s="70"/>
      <c r="Z101" s="14">
        <f t="shared" si="75"/>
        <v>1</v>
      </c>
      <c r="AA101" s="14"/>
      <c r="AB101" s="14">
        <f t="shared" si="69"/>
        <v>1</v>
      </c>
      <c r="AD101" s="14">
        <f t="shared" si="76"/>
        <v>1</v>
      </c>
      <c r="AE101" s="14"/>
      <c r="AF101" s="14">
        <f t="shared" si="70"/>
        <v>1</v>
      </c>
      <c r="AH101" s="14">
        <f t="shared" si="77"/>
        <v>1</v>
      </c>
      <c r="AI101" s="14"/>
      <c r="AJ101" s="14">
        <f t="shared" si="71"/>
        <v>1</v>
      </c>
      <c r="AK101" s="53"/>
    </row>
    <row r="102" spans="2:37" x14ac:dyDescent="0.25">
      <c r="B102" s="277"/>
      <c r="C102" s="278"/>
      <c r="D102" s="30" t="s">
        <v>51</v>
      </c>
      <c r="E102" s="19"/>
      <c r="F102" s="20">
        <v>1</v>
      </c>
      <c r="G102" s="14"/>
      <c r="H102" s="14">
        <f t="shared" si="64"/>
        <v>1</v>
      </c>
      <c r="I102" s="70"/>
      <c r="J102" s="14">
        <f>F102</f>
        <v>1</v>
      </c>
      <c r="K102" s="14"/>
      <c r="L102" s="14">
        <f t="shared" si="65"/>
        <v>1</v>
      </c>
      <c r="M102" s="17"/>
      <c r="N102" s="14">
        <f t="shared" si="72"/>
        <v>1</v>
      </c>
      <c r="O102" s="14"/>
      <c r="P102" s="14">
        <f t="shared" si="66"/>
        <v>1</v>
      </c>
      <c r="Q102" s="17"/>
      <c r="R102" s="14">
        <f t="shared" si="73"/>
        <v>1</v>
      </c>
      <c r="S102" s="14"/>
      <c r="T102" s="14">
        <f t="shared" si="67"/>
        <v>1</v>
      </c>
      <c r="U102" s="70"/>
      <c r="V102" s="14">
        <f t="shared" si="74"/>
        <v>1</v>
      </c>
      <c r="W102" s="14"/>
      <c r="X102" s="14">
        <f t="shared" si="68"/>
        <v>1</v>
      </c>
      <c r="Y102" s="70"/>
      <c r="Z102" s="14">
        <f t="shared" si="75"/>
        <v>1</v>
      </c>
      <c r="AA102" s="14"/>
      <c r="AB102" s="14">
        <f t="shared" si="69"/>
        <v>1</v>
      </c>
      <c r="AD102" s="14">
        <f t="shared" si="76"/>
        <v>1</v>
      </c>
      <c r="AE102" s="14"/>
      <c r="AF102" s="14">
        <f t="shared" si="70"/>
        <v>1</v>
      </c>
      <c r="AH102" s="14">
        <f t="shared" si="77"/>
        <v>1</v>
      </c>
      <c r="AI102" s="14"/>
      <c r="AJ102" s="14">
        <f t="shared" si="71"/>
        <v>1</v>
      </c>
      <c r="AK102" s="53"/>
    </row>
    <row r="103" spans="2:37" x14ac:dyDescent="0.25">
      <c r="B103" s="277"/>
      <c r="C103" s="278"/>
      <c r="D103" s="30" t="s">
        <v>52</v>
      </c>
      <c r="E103" s="19"/>
      <c r="F103" s="20">
        <v>1</v>
      </c>
      <c r="G103" s="14">
        <v>1</v>
      </c>
      <c r="H103" s="14">
        <f t="shared" si="64"/>
        <v>2</v>
      </c>
      <c r="I103" s="70"/>
      <c r="J103" s="14">
        <f>F103</f>
        <v>1</v>
      </c>
      <c r="K103" s="14">
        <f>G103</f>
        <v>1</v>
      </c>
      <c r="L103" s="14">
        <f t="shared" si="65"/>
        <v>2</v>
      </c>
      <c r="M103" s="17"/>
      <c r="N103" s="14">
        <f t="shared" si="72"/>
        <v>1</v>
      </c>
      <c r="O103" s="14">
        <f>K103</f>
        <v>1</v>
      </c>
      <c r="P103" s="14">
        <f t="shared" si="66"/>
        <v>2</v>
      </c>
      <c r="Q103" s="17"/>
      <c r="R103" s="14">
        <f t="shared" si="73"/>
        <v>1</v>
      </c>
      <c r="S103" s="14">
        <f>O103</f>
        <v>1</v>
      </c>
      <c r="T103" s="14">
        <f t="shared" si="67"/>
        <v>2</v>
      </c>
      <c r="U103" s="70"/>
      <c r="V103" s="14">
        <f t="shared" si="74"/>
        <v>1</v>
      </c>
      <c r="W103" s="14">
        <f>S103</f>
        <v>1</v>
      </c>
      <c r="X103" s="14">
        <f t="shared" si="68"/>
        <v>2</v>
      </c>
      <c r="Y103" s="70"/>
      <c r="Z103" s="14">
        <f t="shared" si="75"/>
        <v>1</v>
      </c>
      <c r="AA103" s="14">
        <f>W103</f>
        <v>1</v>
      </c>
      <c r="AB103" s="14">
        <f t="shared" si="69"/>
        <v>2</v>
      </c>
      <c r="AD103" s="14">
        <f t="shared" si="76"/>
        <v>1</v>
      </c>
      <c r="AE103" s="14">
        <f>AA103</f>
        <v>1</v>
      </c>
      <c r="AF103" s="14">
        <f t="shared" si="70"/>
        <v>2</v>
      </c>
      <c r="AH103" s="14">
        <f t="shared" si="77"/>
        <v>1</v>
      </c>
      <c r="AI103" s="14">
        <f>AE103</f>
        <v>1</v>
      </c>
      <c r="AJ103" s="14">
        <f t="shared" si="71"/>
        <v>2</v>
      </c>
      <c r="AK103" s="53"/>
    </row>
    <row r="104" spans="2:37" x14ac:dyDescent="0.25">
      <c r="B104" s="277"/>
      <c r="C104" s="278"/>
      <c r="D104" s="30" t="s">
        <v>53</v>
      </c>
      <c r="E104" s="19"/>
      <c r="F104" s="20">
        <v>1</v>
      </c>
      <c r="G104" s="14"/>
      <c r="H104" s="14">
        <f t="shared" si="64"/>
        <v>1</v>
      </c>
      <c r="I104" s="70"/>
      <c r="J104" s="14">
        <v>1</v>
      </c>
      <c r="K104" s="14"/>
      <c r="L104" s="14">
        <f t="shared" si="65"/>
        <v>1</v>
      </c>
      <c r="M104" s="17"/>
      <c r="N104" s="14">
        <f t="shared" si="72"/>
        <v>1</v>
      </c>
      <c r="O104" s="14"/>
      <c r="P104" s="14">
        <f t="shared" si="66"/>
        <v>1</v>
      </c>
      <c r="Q104" s="17"/>
      <c r="R104" s="14">
        <f t="shared" si="73"/>
        <v>1</v>
      </c>
      <c r="S104" s="14"/>
      <c r="T104" s="14">
        <f t="shared" si="67"/>
        <v>1</v>
      </c>
      <c r="U104" s="70"/>
      <c r="V104" s="14">
        <f t="shared" si="74"/>
        <v>1</v>
      </c>
      <c r="W104" s="14"/>
      <c r="X104" s="14">
        <f t="shared" si="68"/>
        <v>1</v>
      </c>
      <c r="Y104" s="70"/>
      <c r="Z104" s="14">
        <f t="shared" si="75"/>
        <v>1</v>
      </c>
      <c r="AA104" s="14"/>
      <c r="AB104" s="14">
        <f t="shared" si="69"/>
        <v>1</v>
      </c>
      <c r="AD104" s="14">
        <f t="shared" si="76"/>
        <v>1</v>
      </c>
      <c r="AE104" s="14"/>
      <c r="AF104" s="14">
        <f t="shared" si="70"/>
        <v>1</v>
      </c>
      <c r="AH104" s="14">
        <f t="shared" si="77"/>
        <v>1</v>
      </c>
      <c r="AI104" s="14"/>
      <c r="AJ104" s="14">
        <f t="shared" si="71"/>
        <v>1</v>
      </c>
      <c r="AK104" s="53"/>
    </row>
    <row r="105" spans="2:37" x14ac:dyDescent="0.25">
      <c r="B105" s="277"/>
      <c r="C105" s="278"/>
      <c r="D105" s="30" t="s">
        <v>54</v>
      </c>
      <c r="E105" s="19"/>
      <c r="F105" s="20">
        <v>1</v>
      </c>
      <c r="G105" s="14"/>
      <c r="H105" s="14">
        <f t="shared" si="64"/>
        <v>1</v>
      </c>
      <c r="I105" s="70"/>
      <c r="J105" s="14">
        <v>1</v>
      </c>
      <c r="K105" s="14"/>
      <c r="L105" s="14">
        <f t="shared" si="65"/>
        <v>1</v>
      </c>
      <c r="M105" s="17"/>
      <c r="N105" s="14">
        <f t="shared" si="72"/>
        <v>1</v>
      </c>
      <c r="O105" s="14"/>
      <c r="P105" s="14">
        <f t="shared" si="66"/>
        <v>1</v>
      </c>
      <c r="Q105" s="17"/>
      <c r="R105" s="14">
        <f t="shared" si="73"/>
        <v>1</v>
      </c>
      <c r="S105" s="14"/>
      <c r="T105" s="14">
        <f t="shared" si="67"/>
        <v>1</v>
      </c>
      <c r="U105" s="70"/>
      <c r="V105" s="14">
        <f t="shared" si="74"/>
        <v>1</v>
      </c>
      <c r="W105" s="14"/>
      <c r="X105" s="14">
        <f t="shared" si="68"/>
        <v>1</v>
      </c>
      <c r="Y105" s="70"/>
      <c r="Z105" s="14">
        <f t="shared" si="75"/>
        <v>1</v>
      </c>
      <c r="AA105" s="14"/>
      <c r="AB105" s="14">
        <f t="shared" si="69"/>
        <v>1</v>
      </c>
      <c r="AD105" s="14">
        <f t="shared" si="76"/>
        <v>1</v>
      </c>
      <c r="AE105" s="14"/>
      <c r="AF105" s="14">
        <f t="shared" si="70"/>
        <v>1</v>
      </c>
      <c r="AH105" s="14">
        <f t="shared" si="77"/>
        <v>1</v>
      </c>
      <c r="AI105" s="14"/>
      <c r="AJ105" s="14">
        <f t="shared" si="71"/>
        <v>1</v>
      </c>
      <c r="AK105" s="53"/>
    </row>
    <row r="106" spans="2:37" x14ac:dyDescent="0.25">
      <c r="B106" s="277"/>
      <c r="C106" s="278"/>
      <c r="D106" s="30" t="s">
        <v>55</v>
      </c>
      <c r="E106" s="19"/>
      <c r="F106" s="20"/>
      <c r="G106" s="14">
        <v>1</v>
      </c>
      <c r="H106" s="14">
        <f t="shared" si="64"/>
        <v>1</v>
      </c>
      <c r="I106" s="70"/>
      <c r="J106" s="14"/>
      <c r="K106" s="14">
        <v>1</v>
      </c>
      <c r="L106" s="14">
        <f t="shared" si="65"/>
        <v>1</v>
      </c>
      <c r="M106" s="17"/>
      <c r="N106" s="14"/>
      <c r="O106" s="14">
        <f>K106</f>
        <v>1</v>
      </c>
      <c r="P106" s="14">
        <f t="shared" si="66"/>
        <v>1</v>
      </c>
      <c r="Q106" s="17"/>
      <c r="R106" s="14"/>
      <c r="S106" s="14">
        <f>O106</f>
        <v>1</v>
      </c>
      <c r="T106" s="14">
        <f t="shared" si="67"/>
        <v>1</v>
      </c>
      <c r="U106" s="70"/>
      <c r="V106" s="14"/>
      <c r="W106" s="14">
        <f>S106</f>
        <v>1</v>
      </c>
      <c r="X106" s="14">
        <f t="shared" si="68"/>
        <v>1</v>
      </c>
      <c r="Y106" s="70"/>
      <c r="Z106" s="14"/>
      <c r="AA106" s="14">
        <f>W106</f>
        <v>1</v>
      </c>
      <c r="AB106" s="14">
        <f t="shared" si="69"/>
        <v>1</v>
      </c>
      <c r="AD106" s="14"/>
      <c r="AE106" s="14">
        <f>AA106</f>
        <v>1</v>
      </c>
      <c r="AF106" s="14">
        <f t="shared" si="70"/>
        <v>1</v>
      </c>
      <c r="AH106" s="14"/>
      <c r="AI106" s="14">
        <f>AE106</f>
        <v>1</v>
      </c>
      <c r="AJ106" s="14">
        <f t="shared" si="71"/>
        <v>1</v>
      </c>
      <c r="AK106" s="53"/>
    </row>
    <row r="107" spans="2:37" x14ac:dyDescent="0.25">
      <c r="B107" s="258"/>
      <c r="C107" s="258"/>
      <c r="D107" s="30" t="s">
        <v>56</v>
      </c>
      <c r="E107" s="19"/>
      <c r="F107" s="20">
        <v>1</v>
      </c>
      <c r="G107" s="14"/>
      <c r="H107" s="14">
        <f t="shared" si="64"/>
        <v>1</v>
      </c>
      <c r="I107" s="70"/>
      <c r="J107" s="14">
        <f>F107</f>
        <v>1</v>
      </c>
      <c r="K107" s="14"/>
      <c r="L107" s="14">
        <f t="shared" si="65"/>
        <v>1</v>
      </c>
      <c r="M107" s="17"/>
      <c r="N107" s="14">
        <f>J107</f>
        <v>1</v>
      </c>
      <c r="O107" s="14"/>
      <c r="P107" s="14">
        <f t="shared" si="66"/>
        <v>1</v>
      </c>
      <c r="Q107" s="17"/>
      <c r="R107" s="14">
        <f>N107</f>
        <v>1</v>
      </c>
      <c r="S107" s="14"/>
      <c r="T107" s="14">
        <f t="shared" si="67"/>
        <v>1</v>
      </c>
      <c r="U107" s="70"/>
      <c r="V107" s="14">
        <f>R107</f>
        <v>1</v>
      </c>
      <c r="W107" s="14"/>
      <c r="X107" s="14">
        <f t="shared" si="68"/>
        <v>1</v>
      </c>
      <c r="Y107" s="70"/>
      <c r="Z107" s="14">
        <f>V107</f>
        <v>1</v>
      </c>
      <c r="AA107" s="14"/>
      <c r="AB107" s="14">
        <f t="shared" si="69"/>
        <v>1</v>
      </c>
      <c r="AD107" s="14">
        <f>Z107</f>
        <v>1</v>
      </c>
      <c r="AE107" s="14"/>
      <c r="AF107" s="14">
        <f t="shared" si="70"/>
        <v>1</v>
      </c>
      <c r="AH107" s="14">
        <f>AD107</f>
        <v>1</v>
      </c>
      <c r="AI107" s="14"/>
      <c r="AJ107" s="14">
        <f t="shared" si="71"/>
        <v>1</v>
      </c>
      <c r="AK107" s="53"/>
    </row>
    <row r="108" spans="2:37" x14ac:dyDescent="0.25">
      <c r="B108" s="258"/>
      <c r="C108" s="258"/>
      <c r="D108" s="30" t="s">
        <v>57</v>
      </c>
      <c r="E108" s="19"/>
      <c r="F108" s="20">
        <v>1</v>
      </c>
      <c r="G108" s="14"/>
      <c r="H108" s="14">
        <f t="shared" si="64"/>
        <v>1</v>
      </c>
      <c r="I108" s="70"/>
      <c r="J108" s="14">
        <f>F108</f>
        <v>1</v>
      </c>
      <c r="K108" s="14"/>
      <c r="L108" s="14">
        <f t="shared" si="65"/>
        <v>1</v>
      </c>
      <c r="M108" s="17"/>
      <c r="N108" s="14">
        <f>J108</f>
        <v>1</v>
      </c>
      <c r="O108" s="14"/>
      <c r="P108" s="14">
        <f t="shared" si="66"/>
        <v>1</v>
      </c>
      <c r="Q108" s="17"/>
      <c r="R108" s="14">
        <f>N108</f>
        <v>1</v>
      </c>
      <c r="S108" s="14"/>
      <c r="T108" s="14">
        <f t="shared" si="67"/>
        <v>1</v>
      </c>
      <c r="U108" s="70"/>
      <c r="V108" s="14">
        <f>R108</f>
        <v>1</v>
      </c>
      <c r="W108" s="14"/>
      <c r="X108" s="14">
        <f t="shared" si="68"/>
        <v>1</v>
      </c>
      <c r="Y108" s="70"/>
      <c r="Z108" s="14">
        <f>V108</f>
        <v>1</v>
      </c>
      <c r="AA108" s="14"/>
      <c r="AB108" s="14">
        <f t="shared" si="69"/>
        <v>1</v>
      </c>
      <c r="AD108" s="14">
        <f>Z108</f>
        <v>1</v>
      </c>
      <c r="AE108" s="14"/>
      <c r="AF108" s="14">
        <f t="shared" si="70"/>
        <v>1</v>
      </c>
      <c r="AH108" s="14">
        <f>AD108</f>
        <v>1</v>
      </c>
      <c r="AI108" s="14"/>
      <c r="AJ108" s="14">
        <f t="shared" si="71"/>
        <v>1</v>
      </c>
      <c r="AK108" s="53"/>
    </row>
    <row r="109" spans="2:37" x14ac:dyDescent="0.25">
      <c r="E109" s="19"/>
      <c r="F109" s="17"/>
      <c r="G109" s="17"/>
      <c r="H109" s="17"/>
      <c r="I109" s="70"/>
      <c r="J109" s="17"/>
      <c r="K109" s="17"/>
      <c r="M109" s="17"/>
      <c r="N109" s="17"/>
      <c r="O109" s="17"/>
      <c r="Q109" s="17"/>
      <c r="R109" s="17"/>
      <c r="S109" s="17"/>
      <c r="U109" s="70"/>
      <c r="V109" s="17"/>
      <c r="W109" s="17"/>
      <c r="Y109" s="70"/>
      <c r="Z109" s="17"/>
      <c r="AA109" s="17"/>
      <c r="AC109" s="17"/>
      <c r="AD109" s="17"/>
      <c r="AE109" s="17"/>
      <c r="AH109" s="17"/>
      <c r="AI109" s="17"/>
      <c r="AK109" s="52"/>
    </row>
    <row r="110" spans="2:37" x14ac:dyDescent="0.25">
      <c r="B110" s="61" t="s">
        <v>58</v>
      </c>
      <c r="D110" s="30" t="s">
        <v>59</v>
      </c>
      <c r="E110" s="19"/>
      <c r="F110" s="54">
        <v>1</v>
      </c>
      <c r="G110" s="15">
        <v>1</v>
      </c>
      <c r="H110" s="15">
        <f>F110+G110</f>
        <v>2</v>
      </c>
      <c r="I110" s="70"/>
      <c r="J110" s="15">
        <f t="shared" ref="J110:K113" si="78">F110</f>
        <v>1</v>
      </c>
      <c r="K110" s="15">
        <f t="shared" si="78"/>
        <v>1</v>
      </c>
      <c r="L110" s="15">
        <f>J110+K110</f>
        <v>2</v>
      </c>
      <c r="M110" s="17"/>
      <c r="N110" s="15">
        <f t="shared" ref="N110:O113" si="79">J110</f>
        <v>1</v>
      </c>
      <c r="O110" s="15">
        <f t="shared" si="79"/>
        <v>1</v>
      </c>
      <c r="P110" s="15">
        <f>N110+O110</f>
        <v>2</v>
      </c>
      <c r="Q110" s="17"/>
      <c r="R110" s="15">
        <f t="shared" ref="R110:S113" si="80">N110</f>
        <v>1</v>
      </c>
      <c r="S110" s="15">
        <f t="shared" si="80"/>
        <v>1</v>
      </c>
      <c r="T110" s="15">
        <f>R110+S110</f>
        <v>2</v>
      </c>
      <c r="U110" s="70"/>
      <c r="V110" s="15">
        <f t="shared" ref="V110:W113" si="81">R110</f>
        <v>1</v>
      </c>
      <c r="W110" s="15">
        <f t="shared" si="81"/>
        <v>1</v>
      </c>
      <c r="X110" s="15">
        <f>V110+W110</f>
        <v>2</v>
      </c>
      <c r="Y110" s="70"/>
      <c r="Z110" s="15">
        <f t="shared" ref="Z110:AA113" si="82">V110</f>
        <v>1</v>
      </c>
      <c r="AA110" s="15">
        <f t="shared" si="82"/>
        <v>1</v>
      </c>
      <c r="AB110" s="15">
        <f>Z110+AA110</f>
        <v>2</v>
      </c>
      <c r="AD110" s="15">
        <f t="shared" ref="AD110:AE113" si="83">Z110</f>
        <v>1</v>
      </c>
      <c r="AE110" s="15">
        <f t="shared" si="83"/>
        <v>1</v>
      </c>
      <c r="AF110" s="15">
        <f>AD110+AE110</f>
        <v>2</v>
      </c>
      <c r="AH110" s="15">
        <f t="shared" ref="AH110:AI113" si="84">AD110</f>
        <v>1</v>
      </c>
      <c r="AI110" s="15">
        <f t="shared" si="84"/>
        <v>1</v>
      </c>
      <c r="AJ110" s="15">
        <f>AH110+AI110</f>
        <v>2</v>
      </c>
      <c r="AK110" s="53"/>
    </row>
    <row r="111" spans="2:37" x14ac:dyDescent="0.25">
      <c r="B111" s="61" t="s">
        <v>60</v>
      </c>
      <c r="D111" s="30" t="s">
        <v>61</v>
      </c>
      <c r="E111" s="19"/>
      <c r="F111" s="54">
        <v>1</v>
      </c>
      <c r="G111" s="15"/>
      <c r="H111" s="15">
        <f>F111+G111</f>
        <v>1</v>
      </c>
      <c r="I111" s="70"/>
      <c r="J111" s="15">
        <f t="shared" si="78"/>
        <v>1</v>
      </c>
      <c r="K111" s="15">
        <f t="shared" si="78"/>
        <v>0</v>
      </c>
      <c r="L111" s="15">
        <f>J111+K111</f>
        <v>1</v>
      </c>
      <c r="M111" s="17"/>
      <c r="N111" s="15">
        <f t="shared" si="79"/>
        <v>1</v>
      </c>
      <c r="O111" s="15">
        <f t="shared" si="79"/>
        <v>0</v>
      </c>
      <c r="P111" s="15">
        <f>N111+O111</f>
        <v>1</v>
      </c>
      <c r="Q111" s="17"/>
      <c r="R111" s="15">
        <f t="shared" si="80"/>
        <v>1</v>
      </c>
      <c r="S111" s="15">
        <f t="shared" si="80"/>
        <v>0</v>
      </c>
      <c r="T111" s="15">
        <f>R111+S111</f>
        <v>1</v>
      </c>
      <c r="U111" s="70"/>
      <c r="V111" s="15">
        <f t="shared" si="81"/>
        <v>1</v>
      </c>
      <c r="W111" s="15">
        <f t="shared" si="81"/>
        <v>0</v>
      </c>
      <c r="X111" s="15">
        <f>V111+W111</f>
        <v>1</v>
      </c>
      <c r="Y111" s="70"/>
      <c r="Z111" s="15">
        <f t="shared" si="82"/>
        <v>1</v>
      </c>
      <c r="AA111" s="15">
        <f t="shared" si="82"/>
        <v>0</v>
      </c>
      <c r="AB111" s="15">
        <f>Z111+AA111</f>
        <v>1</v>
      </c>
      <c r="AD111" s="15">
        <f t="shared" si="83"/>
        <v>1</v>
      </c>
      <c r="AE111" s="15">
        <f t="shared" si="83"/>
        <v>0</v>
      </c>
      <c r="AF111" s="15">
        <f>AD111+AE111</f>
        <v>1</v>
      </c>
      <c r="AH111" s="15">
        <f t="shared" si="84"/>
        <v>1</v>
      </c>
      <c r="AI111" s="15">
        <f t="shared" si="84"/>
        <v>0</v>
      </c>
      <c r="AJ111" s="15">
        <f>AH111+AI111</f>
        <v>1</v>
      </c>
      <c r="AK111" s="53"/>
    </row>
    <row r="112" spans="2:37" x14ac:dyDescent="0.25">
      <c r="B112" s="61"/>
      <c r="D112" s="30" t="s">
        <v>62</v>
      </c>
      <c r="E112" s="19"/>
      <c r="F112" s="54">
        <v>1</v>
      </c>
      <c r="G112" s="15"/>
      <c r="H112" s="15">
        <f>F112+G112</f>
        <v>1</v>
      </c>
      <c r="I112" s="70"/>
      <c r="J112" s="15">
        <f t="shared" si="78"/>
        <v>1</v>
      </c>
      <c r="K112" s="15">
        <f t="shared" si="78"/>
        <v>0</v>
      </c>
      <c r="L112" s="15">
        <f>J112+K112</f>
        <v>1</v>
      </c>
      <c r="M112" s="17"/>
      <c r="N112" s="15">
        <f t="shared" si="79"/>
        <v>1</v>
      </c>
      <c r="O112" s="15">
        <f t="shared" si="79"/>
        <v>0</v>
      </c>
      <c r="P112" s="15">
        <f>N112+O112</f>
        <v>1</v>
      </c>
      <c r="Q112" s="17"/>
      <c r="R112" s="15">
        <f t="shared" si="80"/>
        <v>1</v>
      </c>
      <c r="S112" s="15">
        <f t="shared" si="80"/>
        <v>0</v>
      </c>
      <c r="T112" s="15">
        <f>R112+S112</f>
        <v>1</v>
      </c>
      <c r="U112" s="70"/>
      <c r="V112" s="15">
        <f t="shared" si="81"/>
        <v>1</v>
      </c>
      <c r="W112" s="15">
        <f t="shared" si="81"/>
        <v>0</v>
      </c>
      <c r="X112" s="15">
        <f>V112+W112</f>
        <v>1</v>
      </c>
      <c r="Y112" s="70"/>
      <c r="Z112" s="15">
        <f t="shared" si="82"/>
        <v>1</v>
      </c>
      <c r="AA112" s="15">
        <f t="shared" si="82"/>
        <v>0</v>
      </c>
      <c r="AB112" s="15">
        <f>Z112+AA112</f>
        <v>1</v>
      </c>
      <c r="AD112" s="15">
        <f t="shared" si="83"/>
        <v>1</v>
      </c>
      <c r="AE112" s="15">
        <f t="shared" si="83"/>
        <v>0</v>
      </c>
      <c r="AF112" s="15">
        <f>AD112+AE112</f>
        <v>1</v>
      </c>
      <c r="AH112" s="15">
        <f t="shared" si="84"/>
        <v>1</v>
      </c>
      <c r="AI112" s="15">
        <f t="shared" si="84"/>
        <v>0</v>
      </c>
      <c r="AJ112" s="15">
        <f>AH112+AI112</f>
        <v>1</v>
      </c>
      <c r="AK112" s="53"/>
    </row>
    <row r="113" spans="1:37" x14ac:dyDescent="0.25">
      <c r="B113" s="55"/>
      <c r="D113" s="30" t="s">
        <v>63</v>
      </c>
      <c r="E113" s="19"/>
      <c r="F113" s="54"/>
      <c r="G113" s="15">
        <v>1</v>
      </c>
      <c r="H113" s="15">
        <f>F113+G113</f>
        <v>1</v>
      </c>
      <c r="I113" s="70"/>
      <c r="J113" s="15">
        <f t="shared" si="78"/>
        <v>0</v>
      </c>
      <c r="K113" s="15">
        <f t="shared" si="78"/>
        <v>1</v>
      </c>
      <c r="L113" s="15">
        <f>J113+K113</f>
        <v>1</v>
      </c>
      <c r="M113" s="17"/>
      <c r="N113" s="15">
        <f t="shared" si="79"/>
        <v>0</v>
      </c>
      <c r="O113" s="15">
        <f t="shared" si="79"/>
        <v>1</v>
      </c>
      <c r="P113" s="15">
        <f>N113+O113</f>
        <v>1</v>
      </c>
      <c r="Q113" s="17"/>
      <c r="R113" s="15">
        <f t="shared" si="80"/>
        <v>0</v>
      </c>
      <c r="S113" s="15">
        <f t="shared" si="80"/>
        <v>1</v>
      </c>
      <c r="T113" s="15">
        <f>R113+S113</f>
        <v>1</v>
      </c>
      <c r="U113" s="70"/>
      <c r="V113" s="15">
        <f t="shared" si="81"/>
        <v>0</v>
      </c>
      <c r="W113" s="15">
        <f t="shared" si="81"/>
        <v>1</v>
      </c>
      <c r="X113" s="15">
        <f>V113+W113</f>
        <v>1</v>
      </c>
      <c r="Y113" s="70"/>
      <c r="Z113" s="15">
        <f t="shared" si="82"/>
        <v>0</v>
      </c>
      <c r="AA113" s="15">
        <f t="shared" si="82"/>
        <v>1</v>
      </c>
      <c r="AB113" s="15">
        <f>Z113+AA113</f>
        <v>1</v>
      </c>
      <c r="AD113" s="15">
        <f t="shared" si="83"/>
        <v>0</v>
      </c>
      <c r="AE113" s="15">
        <f t="shared" si="83"/>
        <v>1</v>
      </c>
      <c r="AF113" s="15">
        <f>AD113+AE113</f>
        <v>1</v>
      </c>
      <c r="AH113" s="15">
        <f t="shared" si="84"/>
        <v>0</v>
      </c>
      <c r="AI113" s="15">
        <f t="shared" si="84"/>
        <v>1</v>
      </c>
      <c r="AJ113" s="15">
        <f>AH113+AI113</f>
        <v>1</v>
      </c>
      <c r="AK113" s="53"/>
    </row>
    <row r="114" spans="1:37" x14ac:dyDescent="0.25">
      <c r="E114" s="19"/>
      <c r="F114" s="17"/>
      <c r="G114" s="17"/>
      <c r="H114" s="17"/>
      <c r="I114" s="70"/>
      <c r="J114" s="17"/>
      <c r="K114" s="17"/>
      <c r="M114" s="17"/>
      <c r="N114" s="17"/>
      <c r="O114" s="17"/>
      <c r="Q114" s="17"/>
      <c r="R114" s="17"/>
      <c r="S114" s="17"/>
      <c r="U114" s="70"/>
      <c r="V114" s="17"/>
      <c r="W114" s="17"/>
      <c r="Y114" s="70"/>
      <c r="Z114" s="17"/>
      <c r="AA114" s="17"/>
      <c r="AC114" s="17"/>
      <c r="AD114" s="17"/>
      <c r="AE114" s="17"/>
      <c r="AH114" s="17"/>
      <c r="AI114" s="17"/>
      <c r="AK114" s="52"/>
    </row>
    <row r="115" spans="1:37" x14ac:dyDescent="0.25">
      <c r="B115" s="177" t="s">
        <v>64</v>
      </c>
      <c r="D115" s="30" t="s">
        <v>65</v>
      </c>
      <c r="E115" s="19"/>
      <c r="F115" s="54"/>
      <c r="G115" s="15">
        <v>1</v>
      </c>
      <c r="H115" s="15">
        <f>F115+G115</f>
        <v>1</v>
      </c>
      <c r="I115" s="70"/>
      <c r="J115" s="15">
        <f>F115</f>
        <v>0</v>
      </c>
      <c r="K115" s="15">
        <f>G115</f>
        <v>1</v>
      </c>
      <c r="L115" s="15">
        <f>J115+K115</f>
        <v>1</v>
      </c>
      <c r="M115" s="17"/>
      <c r="N115" s="15">
        <f>J115</f>
        <v>0</v>
      </c>
      <c r="O115" s="15">
        <f>K115</f>
        <v>1</v>
      </c>
      <c r="P115" s="15">
        <f>N115+O115</f>
        <v>1</v>
      </c>
      <c r="Q115" s="17"/>
      <c r="R115" s="15">
        <f>N115</f>
        <v>0</v>
      </c>
      <c r="S115" s="15">
        <f>O115</f>
        <v>1</v>
      </c>
      <c r="T115" s="15">
        <f>R115+S115</f>
        <v>1</v>
      </c>
      <c r="U115" s="70"/>
      <c r="V115" s="15">
        <f>R115</f>
        <v>0</v>
      </c>
      <c r="W115" s="15">
        <f>S115</f>
        <v>1</v>
      </c>
      <c r="X115" s="15">
        <f>V115+W115</f>
        <v>1</v>
      </c>
      <c r="Y115" s="70"/>
      <c r="Z115" s="15">
        <f>V115</f>
        <v>0</v>
      </c>
      <c r="AA115" s="15">
        <f>W115</f>
        <v>1</v>
      </c>
      <c r="AB115" s="15">
        <f>Z115+AA115</f>
        <v>1</v>
      </c>
      <c r="AD115" s="15">
        <f>Z115</f>
        <v>0</v>
      </c>
      <c r="AE115" s="15">
        <f>AA115</f>
        <v>1</v>
      </c>
      <c r="AF115" s="15">
        <f>AD115+AE115</f>
        <v>1</v>
      </c>
      <c r="AH115" s="15">
        <f>AD115</f>
        <v>0</v>
      </c>
      <c r="AI115" s="15">
        <f>AE115</f>
        <v>1</v>
      </c>
      <c r="AJ115" s="15">
        <f>AH115+AI115</f>
        <v>1</v>
      </c>
      <c r="AK115" s="53"/>
    </row>
    <row r="116" spans="1:37" x14ac:dyDescent="0.25">
      <c r="E116" s="19"/>
      <c r="F116" s="17"/>
      <c r="G116" s="17"/>
      <c r="H116" s="17"/>
      <c r="I116" s="70"/>
      <c r="J116" s="17"/>
      <c r="K116" s="17"/>
      <c r="M116" s="17"/>
      <c r="N116" s="17"/>
      <c r="O116" s="17"/>
      <c r="Q116" s="17"/>
      <c r="R116" s="17"/>
      <c r="S116" s="17"/>
      <c r="U116" s="70"/>
      <c r="V116" s="17"/>
      <c r="W116" s="17"/>
      <c r="Y116" s="70"/>
      <c r="Z116" s="17"/>
      <c r="AA116" s="17"/>
      <c r="AC116" s="17"/>
      <c r="AD116" s="17"/>
      <c r="AE116" s="17"/>
      <c r="AH116" s="17"/>
      <c r="AI116" s="17"/>
      <c r="AK116" s="52"/>
    </row>
    <row r="117" spans="1:37" x14ac:dyDescent="0.25">
      <c r="B117" s="56" t="s">
        <v>66</v>
      </c>
      <c r="D117" s="30" t="s">
        <v>67</v>
      </c>
      <c r="E117" s="19"/>
      <c r="F117" s="58">
        <v>1</v>
      </c>
      <c r="G117" s="57"/>
      <c r="H117" s="57">
        <f>F117+G117</f>
        <v>1</v>
      </c>
      <c r="I117" s="70"/>
      <c r="J117" s="58">
        <v>1</v>
      </c>
      <c r="K117" s="57"/>
      <c r="L117" s="57">
        <f>J117+K117</f>
        <v>1</v>
      </c>
      <c r="M117" s="17"/>
      <c r="N117" s="58">
        <v>1</v>
      </c>
      <c r="O117" s="57"/>
      <c r="P117" s="57">
        <f>N117+O117</f>
        <v>1</v>
      </c>
      <c r="Q117" s="17"/>
      <c r="R117" s="58">
        <v>1</v>
      </c>
      <c r="S117" s="57"/>
      <c r="T117" s="57">
        <f>R117+S117</f>
        <v>1</v>
      </c>
      <c r="U117" s="70"/>
      <c r="V117" s="58">
        <v>1</v>
      </c>
      <c r="W117" s="57"/>
      <c r="X117" s="57">
        <f>V117+W117</f>
        <v>1</v>
      </c>
      <c r="Y117" s="70"/>
      <c r="Z117" s="58">
        <v>1</v>
      </c>
      <c r="AA117" s="57"/>
      <c r="AB117" s="57">
        <f>Z117+AA117</f>
        <v>1</v>
      </c>
      <c r="AD117" s="58">
        <v>1</v>
      </c>
      <c r="AE117" s="57"/>
      <c r="AF117" s="57">
        <f>AD117+AE117</f>
        <v>1</v>
      </c>
      <c r="AH117" s="58">
        <v>1</v>
      </c>
      <c r="AI117" s="57"/>
      <c r="AJ117" s="57">
        <f>AH117+AI117</f>
        <v>1</v>
      </c>
      <c r="AK117" s="53"/>
    </row>
    <row r="118" spans="1:37" x14ac:dyDescent="0.25">
      <c r="B118" s="59"/>
      <c r="D118" s="31" t="s">
        <v>68</v>
      </c>
      <c r="E118" s="19"/>
      <c r="F118" s="58">
        <v>1</v>
      </c>
      <c r="G118" s="57">
        <v>1</v>
      </c>
      <c r="H118" s="57">
        <f>F118+G118</f>
        <v>2</v>
      </c>
      <c r="I118" s="70"/>
      <c r="J118" s="58">
        <v>1</v>
      </c>
      <c r="K118" s="57">
        <v>1</v>
      </c>
      <c r="L118" s="57">
        <f>J118+K118</f>
        <v>2</v>
      </c>
      <c r="M118" s="17"/>
      <c r="N118" s="58">
        <v>1</v>
      </c>
      <c r="O118" s="57">
        <v>1</v>
      </c>
      <c r="P118" s="57">
        <f>N118+O118</f>
        <v>2</v>
      </c>
      <c r="Q118" s="17"/>
      <c r="R118" s="58">
        <v>1</v>
      </c>
      <c r="S118" s="57">
        <v>1</v>
      </c>
      <c r="T118" s="57">
        <f>R118+S118</f>
        <v>2</v>
      </c>
      <c r="U118" s="70"/>
      <c r="V118" s="58">
        <v>1</v>
      </c>
      <c r="W118" s="57">
        <v>1</v>
      </c>
      <c r="X118" s="57">
        <f>V118+W118</f>
        <v>2</v>
      </c>
      <c r="Y118" s="70"/>
      <c r="Z118" s="58">
        <v>1</v>
      </c>
      <c r="AA118" s="57">
        <v>1</v>
      </c>
      <c r="AB118" s="57">
        <f>Z118+AA118</f>
        <v>2</v>
      </c>
      <c r="AD118" s="58">
        <v>1</v>
      </c>
      <c r="AE118" s="57">
        <v>1</v>
      </c>
      <c r="AF118" s="57">
        <f>AD118+AE118</f>
        <v>2</v>
      </c>
      <c r="AH118" s="58">
        <v>1</v>
      </c>
      <c r="AI118" s="57">
        <v>1</v>
      </c>
      <c r="AJ118" s="57">
        <f>AH118+AI118</f>
        <v>2</v>
      </c>
      <c r="AK118" s="53"/>
    </row>
    <row r="119" spans="1:37" x14ac:dyDescent="0.25">
      <c r="E119" s="19"/>
      <c r="F119" s="17"/>
      <c r="G119" s="17"/>
      <c r="H119" s="17"/>
      <c r="I119" s="70"/>
      <c r="J119" s="17"/>
      <c r="K119" s="17"/>
      <c r="M119" s="17"/>
      <c r="N119" s="17"/>
      <c r="O119" s="17"/>
      <c r="Q119" s="17"/>
      <c r="R119" s="17"/>
      <c r="S119" s="17"/>
      <c r="U119" s="70"/>
      <c r="V119" s="17"/>
      <c r="W119" s="17"/>
      <c r="Y119" s="70"/>
      <c r="Z119" s="17"/>
      <c r="AA119" s="17"/>
      <c r="AC119" s="17"/>
      <c r="AD119" s="17"/>
      <c r="AE119" s="17"/>
      <c r="AH119" s="17"/>
      <c r="AI119" s="17"/>
      <c r="AK119" s="52"/>
    </row>
    <row r="120" spans="1:37" ht="21" x14ac:dyDescent="0.35">
      <c r="B120" s="51" t="s">
        <v>69</v>
      </c>
      <c r="E120" s="19"/>
      <c r="F120" s="17"/>
      <c r="G120" s="17"/>
      <c r="H120" s="17"/>
      <c r="I120" s="70"/>
      <c r="J120" s="17"/>
      <c r="K120" s="17"/>
      <c r="M120" s="17"/>
      <c r="N120" s="17"/>
      <c r="O120" s="17"/>
      <c r="Q120" s="17"/>
      <c r="R120" s="17"/>
      <c r="S120" s="17"/>
      <c r="U120" s="70"/>
      <c r="V120" s="17"/>
      <c r="W120" s="17"/>
      <c r="Y120" s="70"/>
      <c r="Z120" s="17"/>
      <c r="AA120" s="17"/>
      <c r="AD120" s="17"/>
      <c r="AE120" s="17"/>
      <c r="AH120" s="17"/>
      <c r="AI120" s="17"/>
      <c r="AK120" s="52"/>
    </row>
    <row r="121" spans="1:37" x14ac:dyDescent="0.25">
      <c r="B121" s="60" t="s">
        <v>70</v>
      </c>
      <c r="D121" s="30" t="s">
        <v>71</v>
      </c>
      <c r="E121" s="19"/>
      <c r="F121" s="20">
        <v>1</v>
      </c>
      <c r="G121" s="14"/>
      <c r="H121" s="14">
        <f>F121+G121</f>
        <v>1</v>
      </c>
      <c r="I121" s="70"/>
      <c r="J121" s="14">
        <f>F121</f>
        <v>1</v>
      </c>
      <c r="K121" s="14">
        <f>G121</f>
        <v>0</v>
      </c>
      <c r="L121" s="14">
        <f>H121</f>
        <v>1</v>
      </c>
      <c r="M121" s="17"/>
      <c r="N121" s="14">
        <f>J121</f>
        <v>1</v>
      </c>
      <c r="O121" s="14">
        <f>K121</f>
        <v>0</v>
      </c>
      <c r="P121" s="14">
        <f>L121</f>
        <v>1</v>
      </c>
      <c r="Q121" s="17"/>
      <c r="R121" s="14">
        <f>N121</f>
        <v>1</v>
      </c>
      <c r="S121" s="14">
        <f>O121</f>
        <v>0</v>
      </c>
      <c r="T121" s="14">
        <f>P121</f>
        <v>1</v>
      </c>
      <c r="U121" s="70"/>
      <c r="V121" s="14">
        <f>R121</f>
        <v>1</v>
      </c>
      <c r="W121" s="14">
        <f>S121</f>
        <v>0</v>
      </c>
      <c r="X121" s="14">
        <f>T121</f>
        <v>1</v>
      </c>
      <c r="Y121" s="70"/>
      <c r="Z121" s="14">
        <f>V121</f>
        <v>1</v>
      </c>
      <c r="AA121" s="14">
        <f>W121</f>
        <v>0</v>
      </c>
      <c r="AB121" s="14">
        <f>X121</f>
        <v>1</v>
      </c>
      <c r="AD121" s="14">
        <f>Z121</f>
        <v>1</v>
      </c>
      <c r="AE121" s="14">
        <f>AA121</f>
        <v>0</v>
      </c>
      <c r="AF121" s="14">
        <f>AB121</f>
        <v>1</v>
      </c>
      <c r="AH121" s="14">
        <f>AD121</f>
        <v>1</v>
      </c>
      <c r="AI121" s="14">
        <f>AE121</f>
        <v>0</v>
      </c>
      <c r="AJ121" s="14">
        <f>AF121</f>
        <v>1</v>
      </c>
      <c r="AK121" s="53"/>
    </row>
    <row r="122" spans="1:37" x14ac:dyDescent="0.25">
      <c r="B122" s="32"/>
      <c r="D122" s="30" t="s">
        <v>72</v>
      </c>
      <c r="E122" s="19"/>
      <c r="F122" s="20">
        <v>1</v>
      </c>
      <c r="G122" s="14"/>
      <c r="H122" s="14">
        <f>F122+G122</f>
        <v>1</v>
      </c>
      <c r="I122" s="70"/>
      <c r="J122" s="14">
        <f>F122</f>
        <v>1</v>
      </c>
      <c r="K122" s="14">
        <f>G122</f>
        <v>0</v>
      </c>
      <c r="L122" s="14">
        <f>J122+K122</f>
        <v>1</v>
      </c>
      <c r="M122" s="17"/>
      <c r="N122" s="14">
        <f>J122</f>
        <v>1</v>
      </c>
      <c r="O122" s="14">
        <f>K122</f>
        <v>0</v>
      </c>
      <c r="P122" s="14">
        <f>N122+O122</f>
        <v>1</v>
      </c>
      <c r="Q122" s="17"/>
      <c r="R122" s="14">
        <f>N122</f>
        <v>1</v>
      </c>
      <c r="S122" s="14">
        <f>O122</f>
        <v>0</v>
      </c>
      <c r="T122" s="14">
        <f>R122+S122</f>
        <v>1</v>
      </c>
      <c r="U122" s="70"/>
      <c r="V122" s="14">
        <f>R122</f>
        <v>1</v>
      </c>
      <c r="W122" s="14">
        <f>S122</f>
        <v>0</v>
      </c>
      <c r="X122" s="14">
        <f>V122+W122</f>
        <v>1</v>
      </c>
      <c r="Y122" s="70"/>
      <c r="Z122" s="14">
        <f>V122</f>
        <v>1</v>
      </c>
      <c r="AA122" s="14">
        <f>W122</f>
        <v>0</v>
      </c>
      <c r="AB122" s="14">
        <f>Z122+AA122</f>
        <v>1</v>
      </c>
      <c r="AD122" s="14">
        <f>Z122</f>
        <v>1</v>
      </c>
      <c r="AE122" s="14">
        <f>AA122</f>
        <v>0</v>
      </c>
      <c r="AF122" s="14">
        <f>AD122+AE122</f>
        <v>1</v>
      </c>
      <c r="AH122" s="14">
        <f>AD122</f>
        <v>1</v>
      </c>
      <c r="AI122" s="14">
        <f>AE122</f>
        <v>0</v>
      </c>
      <c r="AJ122" s="14">
        <f>AH122+AI122</f>
        <v>1</v>
      </c>
      <c r="AK122" s="53"/>
    </row>
    <row r="123" spans="1:37" x14ac:dyDescent="0.25">
      <c r="E123" s="19"/>
      <c r="F123" s="17"/>
      <c r="G123" s="17"/>
      <c r="H123" s="17"/>
      <c r="I123" s="70"/>
      <c r="J123" s="17"/>
      <c r="K123" s="17"/>
      <c r="M123" s="17"/>
      <c r="N123" s="17"/>
      <c r="O123" s="17"/>
      <c r="Q123" s="17"/>
      <c r="R123" s="17"/>
      <c r="S123" s="17"/>
      <c r="U123" s="70"/>
      <c r="V123" s="17"/>
      <c r="W123" s="17"/>
      <c r="Y123" s="70"/>
      <c r="Z123" s="17"/>
      <c r="AA123" s="17"/>
      <c r="AC123" s="17"/>
      <c r="AD123" s="17"/>
      <c r="AE123" s="17"/>
      <c r="AH123" s="17"/>
      <c r="AI123" s="17"/>
      <c r="AK123" s="52"/>
    </row>
    <row r="124" spans="1:37" x14ac:dyDescent="0.25">
      <c r="E124" s="19"/>
      <c r="F124" s="17"/>
      <c r="G124" s="17"/>
      <c r="H124" s="17"/>
      <c r="I124" s="70"/>
      <c r="J124" s="17"/>
      <c r="K124" s="17"/>
      <c r="M124" s="17"/>
      <c r="N124" s="17"/>
      <c r="O124" s="17"/>
      <c r="Q124" s="17"/>
      <c r="R124" s="17"/>
      <c r="S124" s="17"/>
      <c r="U124" s="70"/>
      <c r="V124" s="17"/>
      <c r="W124" s="17"/>
      <c r="Y124" s="70"/>
      <c r="Z124" s="17"/>
      <c r="AA124" s="17"/>
      <c r="AC124" s="17"/>
      <c r="AD124" s="17"/>
      <c r="AE124" s="17"/>
      <c r="AH124" s="17"/>
      <c r="AI124" s="17"/>
      <c r="AK124" s="52"/>
    </row>
    <row r="125" spans="1:37" x14ac:dyDescent="0.25">
      <c r="A125" s="21" t="s">
        <v>73</v>
      </c>
      <c r="B125" s="61" t="s">
        <v>74</v>
      </c>
      <c r="D125" s="30" t="s">
        <v>75</v>
      </c>
      <c r="E125" s="19"/>
      <c r="F125" s="54"/>
      <c r="G125" s="15"/>
      <c r="H125" s="15">
        <f>F125+G125</f>
        <v>0</v>
      </c>
      <c r="I125" s="70"/>
      <c r="J125" s="15"/>
      <c r="K125" s="15">
        <f t="shared" ref="J125:K127" si="85">G125</f>
        <v>0</v>
      </c>
      <c r="L125" s="15">
        <f>J125+K125</f>
        <v>0</v>
      </c>
      <c r="M125" s="17"/>
      <c r="N125" s="15">
        <v>1</v>
      </c>
      <c r="O125" s="15">
        <f t="shared" ref="O125:O126" si="86">K125</f>
        <v>0</v>
      </c>
      <c r="P125" s="15">
        <f>N125+O125</f>
        <v>1</v>
      </c>
      <c r="Q125" s="17"/>
      <c r="R125" s="15">
        <f>N125</f>
        <v>1</v>
      </c>
      <c r="S125" s="15">
        <f t="shared" ref="S125:S126" si="87">O125</f>
        <v>0</v>
      </c>
      <c r="T125" s="15">
        <f>R125+S125</f>
        <v>1</v>
      </c>
      <c r="U125" s="70"/>
      <c r="V125" s="15">
        <f>R125</f>
        <v>1</v>
      </c>
      <c r="W125" s="15">
        <f t="shared" ref="W125:W127" si="88">S125</f>
        <v>0</v>
      </c>
      <c r="X125" s="15">
        <f>V125+W125</f>
        <v>1</v>
      </c>
      <c r="Y125" s="70"/>
      <c r="Z125" s="15">
        <f>V125</f>
        <v>1</v>
      </c>
      <c r="AA125" s="15">
        <f t="shared" ref="AA125:AA127" si="89">W125</f>
        <v>0</v>
      </c>
      <c r="AB125" s="15">
        <f>Z125+AA125</f>
        <v>1</v>
      </c>
      <c r="AD125" s="15">
        <f>Z125</f>
        <v>1</v>
      </c>
      <c r="AE125" s="15">
        <f t="shared" ref="AE125:AE127" si="90">AA125</f>
        <v>0</v>
      </c>
      <c r="AF125" s="15">
        <f>AD125+AE125</f>
        <v>1</v>
      </c>
      <c r="AH125" s="15">
        <f>AD125</f>
        <v>1</v>
      </c>
      <c r="AI125" s="15">
        <f t="shared" ref="AI125:AI127" si="91">AE125</f>
        <v>0</v>
      </c>
      <c r="AJ125" s="15">
        <f>AH125+AI125</f>
        <v>1</v>
      </c>
      <c r="AK125" s="53"/>
    </row>
    <row r="126" spans="1:37" x14ac:dyDescent="0.25">
      <c r="B126" s="61" t="s">
        <v>76</v>
      </c>
      <c r="D126" s="30" t="s">
        <v>77</v>
      </c>
      <c r="E126" s="19"/>
      <c r="F126" s="54"/>
      <c r="G126" s="15"/>
      <c r="H126" s="15">
        <f>F126+G126</f>
        <v>0</v>
      </c>
      <c r="I126" s="70"/>
      <c r="J126" s="15"/>
      <c r="K126" s="15">
        <f t="shared" si="85"/>
        <v>0</v>
      </c>
      <c r="L126" s="15">
        <f>J126+K126</f>
        <v>0</v>
      </c>
      <c r="M126" s="17"/>
      <c r="N126" s="15">
        <v>1</v>
      </c>
      <c r="O126" s="15">
        <f t="shared" si="86"/>
        <v>0</v>
      </c>
      <c r="P126" s="15">
        <f>N126+O126</f>
        <v>1</v>
      </c>
      <c r="Q126" s="17"/>
      <c r="R126" s="15">
        <f t="shared" ref="R126:R127" si="92">N126</f>
        <v>1</v>
      </c>
      <c r="S126" s="15">
        <f t="shared" si="87"/>
        <v>0</v>
      </c>
      <c r="T126" s="15">
        <f>R126+S126</f>
        <v>1</v>
      </c>
      <c r="U126" s="70"/>
      <c r="V126" s="15">
        <f t="shared" ref="V126:V127" si="93">R126</f>
        <v>1</v>
      </c>
      <c r="W126" s="15">
        <f t="shared" si="88"/>
        <v>0</v>
      </c>
      <c r="X126" s="15">
        <f>V126+W126</f>
        <v>1</v>
      </c>
      <c r="Y126" s="70"/>
      <c r="Z126" s="15">
        <f t="shared" ref="Z126:Z127" si="94">V126</f>
        <v>1</v>
      </c>
      <c r="AA126" s="15">
        <f t="shared" si="89"/>
        <v>0</v>
      </c>
      <c r="AB126" s="15">
        <f>Z126+AA126</f>
        <v>1</v>
      </c>
      <c r="AD126" s="15">
        <f t="shared" ref="AD126:AD127" si="95">Z126</f>
        <v>1</v>
      </c>
      <c r="AE126" s="15">
        <f t="shared" si="90"/>
        <v>0</v>
      </c>
      <c r="AF126" s="15">
        <f>AD126+AE126</f>
        <v>1</v>
      </c>
      <c r="AH126" s="15">
        <f t="shared" ref="AH126:AH127" si="96">AD126</f>
        <v>1</v>
      </c>
      <c r="AI126" s="15">
        <f t="shared" si="91"/>
        <v>0</v>
      </c>
      <c r="AJ126" s="15">
        <f>AH126+AI126</f>
        <v>1</v>
      </c>
      <c r="AK126" s="53"/>
    </row>
    <row r="127" spans="1:37" x14ac:dyDescent="0.25">
      <c r="B127" s="55"/>
      <c r="D127" s="67" t="s">
        <v>78</v>
      </c>
      <c r="E127" s="19"/>
      <c r="F127" s="54"/>
      <c r="G127" s="15">
        <v>1</v>
      </c>
      <c r="H127" s="15">
        <f>F127+G127</f>
        <v>1</v>
      </c>
      <c r="I127" s="70"/>
      <c r="J127" s="15">
        <f t="shared" si="85"/>
        <v>0</v>
      </c>
      <c r="K127" s="15">
        <v>1</v>
      </c>
      <c r="L127" s="15">
        <f>J127+K127</f>
        <v>1</v>
      </c>
      <c r="M127" s="17"/>
      <c r="N127" s="15">
        <f t="shared" ref="N127" si="97">J127</f>
        <v>0</v>
      </c>
      <c r="O127" s="15">
        <v>1</v>
      </c>
      <c r="P127" s="15">
        <f>N127+O127</f>
        <v>1</v>
      </c>
      <c r="Q127" s="17"/>
      <c r="R127" s="15">
        <f t="shared" si="92"/>
        <v>0</v>
      </c>
      <c r="S127" s="15">
        <v>2</v>
      </c>
      <c r="T127" s="15">
        <f>R127+S127</f>
        <v>2</v>
      </c>
      <c r="U127" s="70"/>
      <c r="V127" s="15">
        <f t="shared" si="93"/>
        <v>0</v>
      </c>
      <c r="W127" s="15">
        <f t="shared" si="88"/>
        <v>2</v>
      </c>
      <c r="X127" s="15">
        <f>V127+W127</f>
        <v>2</v>
      </c>
      <c r="Y127" s="70"/>
      <c r="Z127" s="15">
        <f t="shared" si="94"/>
        <v>0</v>
      </c>
      <c r="AA127" s="15">
        <f t="shared" si="89"/>
        <v>2</v>
      </c>
      <c r="AB127" s="15">
        <f>Z127+AA127</f>
        <v>2</v>
      </c>
      <c r="AD127" s="15">
        <f t="shared" si="95"/>
        <v>0</v>
      </c>
      <c r="AE127" s="15">
        <f t="shared" si="90"/>
        <v>2</v>
      </c>
      <c r="AF127" s="15">
        <f>AD127+AE127</f>
        <v>2</v>
      </c>
      <c r="AH127" s="15">
        <f t="shared" si="96"/>
        <v>0</v>
      </c>
      <c r="AI127" s="15">
        <f t="shared" si="91"/>
        <v>2</v>
      </c>
      <c r="AJ127" s="15">
        <f>AH127+AI127</f>
        <v>2</v>
      </c>
      <c r="AK127" s="53"/>
    </row>
    <row r="128" spans="1:37" x14ac:dyDescent="0.25">
      <c r="E128" s="19"/>
      <c r="F128" s="17"/>
      <c r="G128" s="17"/>
      <c r="H128" s="17"/>
      <c r="I128" s="70"/>
      <c r="J128" s="17"/>
      <c r="K128" s="17"/>
      <c r="M128" s="17"/>
      <c r="N128" s="17"/>
      <c r="O128" s="17"/>
      <c r="Q128" s="17"/>
      <c r="R128" s="17"/>
      <c r="S128" s="17"/>
      <c r="U128" s="70"/>
      <c r="V128" s="17"/>
      <c r="W128" s="17"/>
      <c r="Y128" s="70"/>
      <c r="Z128" s="17"/>
      <c r="AA128" s="17"/>
      <c r="AC128" s="17"/>
      <c r="AD128" s="17"/>
      <c r="AE128" s="17"/>
      <c r="AH128" s="17"/>
      <c r="AI128" s="17"/>
      <c r="AK128" s="52"/>
    </row>
    <row r="129" spans="2:38" x14ac:dyDescent="0.25">
      <c r="B129" s="62" t="s">
        <v>79</v>
      </c>
      <c r="D129" s="30" t="s">
        <v>80</v>
      </c>
      <c r="E129" s="19"/>
      <c r="F129" s="64">
        <v>1</v>
      </c>
      <c r="G129" s="63"/>
      <c r="H129" s="63">
        <f>F129+G129</f>
        <v>1</v>
      </c>
      <c r="I129" s="70"/>
      <c r="J129" s="63">
        <f t="shared" ref="J129:K131" si="98">F129</f>
        <v>1</v>
      </c>
      <c r="K129" s="63">
        <f t="shared" si="98"/>
        <v>0</v>
      </c>
      <c r="L129" s="63">
        <f>J129+K129</f>
        <v>1</v>
      </c>
      <c r="M129" s="17"/>
      <c r="N129" s="63">
        <f t="shared" ref="N129:O131" si="99">J129</f>
        <v>1</v>
      </c>
      <c r="O129" s="63">
        <f t="shared" si="99"/>
        <v>0</v>
      </c>
      <c r="P129" s="63">
        <f>N129+O129</f>
        <v>1</v>
      </c>
      <c r="Q129" s="17"/>
      <c r="R129" s="63">
        <f t="shared" ref="R129:S131" si="100">N129</f>
        <v>1</v>
      </c>
      <c r="S129" s="63">
        <f t="shared" si="100"/>
        <v>0</v>
      </c>
      <c r="T129" s="63">
        <f>R129+S129</f>
        <v>1</v>
      </c>
      <c r="U129" s="70"/>
      <c r="V129" s="63">
        <f t="shared" ref="V129:W131" si="101">R129</f>
        <v>1</v>
      </c>
      <c r="W129" s="63">
        <f t="shared" si="101"/>
        <v>0</v>
      </c>
      <c r="X129" s="63">
        <f>V129+W129</f>
        <v>1</v>
      </c>
      <c r="Y129" s="70"/>
      <c r="Z129" s="63">
        <f t="shared" ref="Z129:AA131" si="102">V129</f>
        <v>1</v>
      </c>
      <c r="AA129" s="63">
        <f t="shared" si="102"/>
        <v>0</v>
      </c>
      <c r="AB129" s="63">
        <f>Z129+AA129</f>
        <v>1</v>
      </c>
      <c r="AD129" s="63">
        <f t="shared" ref="AD129:AE131" si="103">Z129</f>
        <v>1</v>
      </c>
      <c r="AE129" s="63">
        <f t="shared" si="103"/>
        <v>0</v>
      </c>
      <c r="AF129" s="63">
        <f>AD129+AE129</f>
        <v>1</v>
      </c>
      <c r="AH129" s="63">
        <f t="shared" ref="AH129:AI131" si="104">AD129</f>
        <v>1</v>
      </c>
      <c r="AI129" s="63">
        <f t="shared" si="104"/>
        <v>0</v>
      </c>
      <c r="AJ129" s="63">
        <f>AH129+AI129</f>
        <v>1</v>
      </c>
      <c r="AK129" s="53"/>
    </row>
    <row r="130" spans="2:38" x14ac:dyDescent="0.25">
      <c r="B130" s="62" t="s">
        <v>81</v>
      </c>
      <c r="D130" s="30" t="s">
        <v>82</v>
      </c>
      <c r="E130" s="19"/>
      <c r="F130" s="64">
        <v>1</v>
      </c>
      <c r="G130" s="63"/>
      <c r="H130" s="63">
        <f>F130+G130</f>
        <v>1</v>
      </c>
      <c r="I130" s="70"/>
      <c r="J130" s="63">
        <f t="shared" si="98"/>
        <v>1</v>
      </c>
      <c r="K130" s="63">
        <f t="shared" si="98"/>
        <v>0</v>
      </c>
      <c r="L130" s="63">
        <f>J130+K130</f>
        <v>1</v>
      </c>
      <c r="M130" s="17"/>
      <c r="N130" s="63">
        <f t="shared" si="99"/>
        <v>1</v>
      </c>
      <c r="O130" s="63">
        <f t="shared" si="99"/>
        <v>0</v>
      </c>
      <c r="P130" s="63">
        <f>N130+O130</f>
        <v>1</v>
      </c>
      <c r="Q130" s="17"/>
      <c r="R130" s="63">
        <f t="shared" si="100"/>
        <v>1</v>
      </c>
      <c r="S130" s="63">
        <f t="shared" si="100"/>
        <v>0</v>
      </c>
      <c r="T130" s="63">
        <f>R130+S130</f>
        <v>1</v>
      </c>
      <c r="U130" s="70"/>
      <c r="V130" s="63">
        <f t="shared" si="101"/>
        <v>1</v>
      </c>
      <c r="W130" s="63">
        <f t="shared" si="101"/>
        <v>0</v>
      </c>
      <c r="X130" s="63">
        <f>V130+W130</f>
        <v>1</v>
      </c>
      <c r="Y130" s="70"/>
      <c r="Z130" s="63">
        <f t="shared" si="102"/>
        <v>1</v>
      </c>
      <c r="AA130" s="63">
        <f t="shared" si="102"/>
        <v>0</v>
      </c>
      <c r="AB130" s="63">
        <f>Z130+AA130</f>
        <v>1</v>
      </c>
      <c r="AD130" s="63">
        <f t="shared" si="103"/>
        <v>1</v>
      </c>
      <c r="AE130" s="63">
        <f t="shared" si="103"/>
        <v>0</v>
      </c>
      <c r="AF130" s="63">
        <f>AD130+AE130</f>
        <v>1</v>
      </c>
      <c r="AH130" s="63">
        <f t="shared" si="104"/>
        <v>1</v>
      </c>
      <c r="AI130" s="63">
        <f t="shared" si="104"/>
        <v>0</v>
      </c>
      <c r="AJ130" s="63">
        <f>AH130+AI130</f>
        <v>1</v>
      </c>
      <c r="AK130" s="53"/>
    </row>
    <row r="131" spans="2:38" x14ac:dyDescent="0.25">
      <c r="B131" s="65"/>
      <c r="D131" s="30" t="s">
        <v>83</v>
      </c>
      <c r="E131" s="19"/>
      <c r="F131" s="64">
        <v>1</v>
      </c>
      <c r="G131" s="63"/>
      <c r="H131" s="63">
        <f>F131+G131</f>
        <v>1</v>
      </c>
      <c r="I131" s="70"/>
      <c r="J131" s="63">
        <f t="shared" si="98"/>
        <v>1</v>
      </c>
      <c r="K131" s="63">
        <f t="shared" si="98"/>
        <v>0</v>
      </c>
      <c r="L131" s="63">
        <f>J131+K131</f>
        <v>1</v>
      </c>
      <c r="M131" s="17"/>
      <c r="N131" s="63">
        <f t="shared" si="99"/>
        <v>1</v>
      </c>
      <c r="O131" s="63">
        <f t="shared" si="99"/>
        <v>0</v>
      </c>
      <c r="P131" s="63">
        <f>N131+O131</f>
        <v>1</v>
      </c>
      <c r="Q131" s="17"/>
      <c r="R131" s="63">
        <f t="shared" si="100"/>
        <v>1</v>
      </c>
      <c r="S131" s="63">
        <f t="shared" si="100"/>
        <v>0</v>
      </c>
      <c r="T131" s="63">
        <f>R131+S131</f>
        <v>1</v>
      </c>
      <c r="U131" s="70"/>
      <c r="V131" s="63">
        <f t="shared" si="101"/>
        <v>1</v>
      </c>
      <c r="W131" s="63">
        <f t="shared" si="101"/>
        <v>0</v>
      </c>
      <c r="X131" s="63">
        <f>V131+W131</f>
        <v>1</v>
      </c>
      <c r="Y131" s="70"/>
      <c r="Z131" s="63">
        <f t="shared" si="102"/>
        <v>1</v>
      </c>
      <c r="AA131" s="63">
        <f t="shared" si="102"/>
        <v>0</v>
      </c>
      <c r="AB131" s="63">
        <f>Z131+AA131</f>
        <v>1</v>
      </c>
      <c r="AD131" s="63">
        <f t="shared" si="103"/>
        <v>1</v>
      </c>
      <c r="AE131" s="63">
        <f t="shared" si="103"/>
        <v>0</v>
      </c>
      <c r="AF131" s="63">
        <f>AD131+AE131</f>
        <v>1</v>
      </c>
      <c r="AH131" s="63">
        <f t="shared" si="104"/>
        <v>1</v>
      </c>
      <c r="AI131" s="63">
        <f t="shared" si="104"/>
        <v>0</v>
      </c>
      <c r="AJ131" s="63">
        <f>AH131+AI131</f>
        <v>1</v>
      </c>
      <c r="AK131" s="53"/>
    </row>
    <row r="132" spans="2:38" x14ac:dyDescent="0.25">
      <c r="E132" s="19"/>
      <c r="F132" s="17"/>
      <c r="G132" s="17"/>
      <c r="H132" s="17"/>
      <c r="I132" s="70"/>
      <c r="J132" s="17"/>
      <c r="K132" s="17"/>
      <c r="M132" s="17"/>
      <c r="N132" s="17"/>
      <c r="O132" s="17"/>
      <c r="Q132" s="17"/>
      <c r="R132" s="17"/>
      <c r="S132" s="17"/>
      <c r="U132" s="70"/>
      <c r="W132" s="17"/>
      <c r="Y132" s="70"/>
      <c r="Z132" s="17"/>
      <c r="AA132" s="17"/>
      <c r="AD132" s="17"/>
      <c r="AE132" s="17"/>
      <c r="AH132" s="17"/>
      <c r="AI132" s="17"/>
      <c r="AK132" s="52"/>
    </row>
    <row r="133" spans="2:38" x14ac:dyDescent="0.25">
      <c r="B133" s="36" t="s">
        <v>84</v>
      </c>
      <c r="C133" s="36"/>
      <c r="E133" s="19"/>
      <c r="F133" s="199">
        <f>SUM(F7:F131)</f>
        <v>22.25</v>
      </c>
      <c r="G133" s="36">
        <f>SUM(G7:G131)</f>
        <v>32</v>
      </c>
      <c r="H133" s="199">
        <f>SUM(H7:H131)</f>
        <v>54.25</v>
      </c>
      <c r="I133" s="70"/>
      <c r="J133" s="199">
        <f>SUM(J7:J131)</f>
        <v>22.25</v>
      </c>
      <c r="K133" s="36">
        <f>SUM(K7:K131)</f>
        <v>42</v>
      </c>
      <c r="L133" s="199">
        <f>SUM(L7:L131)</f>
        <v>74.25</v>
      </c>
      <c r="M133" s="17"/>
      <c r="N133" s="199">
        <f>SUM(N7:N131)</f>
        <v>24.25</v>
      </c>
      <c r="O133" s="36">
        <f>SUM(O7:O131)</f>
        <v>42</v>
      </c>
      <c r="P133" s="199">
        <f>SUM(P7:P131)</f>
        <v>66.25</v>
      </c>
      <c r="Q133" s="17"/>
      <c r="R133" s="199">
        <f>SUM(R7:R131)</f>
        <v>26.25</v>
      </c>
      <c r="S133" s="36">
        <f>SUM(S7:S131)</f>
        <v>69</v>
      </c>
      <c r="T133" s="199">
        <f>SUM(T7:T131)</f>
        <v>95.25</v>
      </c>
      <c r="U133" s="70"/>
      <c r="V133" s="36">
        <f>SUM(V7:V131)</f>
        <v>24</v>
      </c>
      <c r="W133" s="36">
        <f>SUM(W7:W131)</f>
        <v>51</v>
      </c>
      <c r="X133" s="36">
        <f>SUM(X7:X131)</f>
        <v>75</v>
      </c>
      <c r="Y133" s="70"/>
      <c r="Z133" s="36">
        <f>SUM(Z7:Z131)</f>
        <v>23</v>
      </c>
      <c r="AA133" s="36">
        <f>SUM(AA7:AA131)</f>
        <v>41.5</v>
      </c>
      <c r="AB133" s="36">
        <f>SUM(AB7:AB131)</f>
        <v>64.5</v>
      </c>
      <c r="AD133" s="36">
        <f>SUM(AD7:AD131)</f>
        <v>24</v>
      </c>
      <c r="AE133" s="36">
        <f>SUM(AE7:AE131)</f>
        <v>39.5</v>
      </c>
      <c r="AF133" s="36">
        <f>SUM(AF7:AF131)</f>
        <v>63.5</v>
      </c>
      <c r="AH133" s="36">
        <f>SUM(AH7:AH131)</f>
        <v>24</v>
      </c>
      <c r="AI133" s="36">
        <f>SUM(AI7:AI131)</f>
        <v>34</v>
      </c>
      <c r="AJ133" s="36">
        <f>SUM(AJ7:AJ131)</f>
        <v>58</v>
      </c>
      <c r="AK133" s="53"/>
    </row>
    <row r="134" spans="2:38" x14ac:dyDescent="0.25">
      <c r="B134" s="36"/>
      <c r="C134" s="36"/>
      <c r="D134" s="66"/>
      <c r="E134" s="19"/>
      <c r="F134" s="36"/>
      <c r="G134" s="36"/>
      <c r="H134" s="36"/>
      <c r="I134" s="70"/>
      <c r="J134" s="36"/>
      <c r="K134" s="36"/>
      <c r="L134" s="36"/>
      <c r="M134" s="17"/>
      <c r="N134" s="36"/>
      <c r="O134" s="36"/>
      <c r="P134" s="36"/>
      <c r="Q134" s="17"/>
      <c r="R134" s="36"/>
      <c r="S134" s="36"/>
      <c r="T134" s="36"/>
      <c r="U134" s="70"/>
      <c r="V134" s="36"/>
      <c r="W134" s="36"/>
      <c r="X134" s="36"/>
      <c r="Y134" s="70"/>
      <c r="Z134" s="36"/>
      <c r="AA134" s="36"/>
      <c r="AB134" s="36"/>
      <c r="AD134" s="36"/>
      <c r="AE134" s="36"/>
      <c r="AF134" s="36"/>
      <c r="AH134" s="36"/>
      <c r="AI134" s="36"/>
      <c r="AJ134" s="36"/>
      <c r="AK134" s="53"/>
    </row>
    <row r="135" spans="2:38" x14ac:dyDescent="0.25">
      <c r="B135" s="36" t="s">
        <v>85</v>
      </c>
      <c r="C135" s="36"/>
      <c r="D135" s="66"/>
      <c r="E135" s="19"/>
      <c r="F135" s="36"/>
      <c r="G135" s="36">
        <f>G10+G12+G14+G15+G16+G17+G18+G23+G25+G26+G27+G29+G30+G31+G36+G39+G40+G41+G42+G43+G44+G45+G50+G51+G52+G53+G54+G55+G56+G62+G63+G64++G69+G65+G70+G72+G73+G74+G75+G76+G80+G81+G83+G84+G85+G86+G89+G90+G91+G92+G94+G95+G127</f>
        <v>16</v>
      </c>
      <c r="H135" s="36"/>
      <c r="I135" s="70"/>
      <c r="J135" s="36"/>
      <c r="K135" s="36">
        <f>K10+K12+K14+K15+K16+K17+K18+K23+K25+K26+K27+K29+K30+K31+K36+K39+K40+K41+K42+K43+K44+K45+K50+K51+K52+K53+K54+K55+K56+K62+K63+K64++K69+K65+K70+K72+K73+K74+K75+K76+K80+K81+K83+K84+K85+K86+K89+K90+K91+K92+K94+K95+K127</f>
        <v>23</v>
      </c>
      <c r="L135" s="36"/>
      <c r="M135" s="17"/>
      <c r="N135" s="36"/>
      <c r="O135" s="36">
        <f>O10+O12+O14+O15+O16+O17+O18+O23+O25+O26+O27+O29+O30+O31+O36+O39+O40+O41+O42+O43+O44+O45+O50+O51+O52+O53+O54+O55+O56+O62+O63+O64++O69+O65+O70+O72+O73+O74+O75+O76+O80+O81+O83+O84+O85+O86+O89+O90+O91+O92+O94+O95+O127</f>
        <v>28</v>
      </c>
      <c r="P135" s="36"/>
      <c r="Q135" s="17"/>
      <c r="R135" s="36"/>
      <c r="S135" s="36">
        <f>S10+S12+S14+S15+S16+S17+S18+S23+S25+S26+S27+S29+S30+S31+S36+S39+S40+S41+S42+S43+S44+S45+S50+S51+S52+S53+S54+S55+S56+S62+S63+S64++S69+S65+S70+S72+S73+S74+S75+S76+S80+S81+S83+S84+S85+S86+S89+S90+S91+S92+S94+S95+S127</f>
        <v>48</v>
      </c>
      <c r="T135" s="36"/>
      <c r="U135" s="70"/>
      <c r="V135" s="36"/>
      <c r="W135" s="36">
        <f>W10+W12+W14+W15+W16+W17+W18+W23+W25+W26+W27+W29+W30+W31+W36+W39+W40+W41+W42+W43+W44+W45+W50+W51+W52+W53+W54+W55+W56+W62+W63+W64++W69+W65+W70+W72+W73+W74+W75+W76+W80+W81+W83+W84+W85+W86+W89+W90+W91+W92+W94+W95+W127</f>
        <v>35</v>
      </c>
      <c r="X135" s="36"/>
      <c r="Y135" s="70"/>
      <c r="Z135" s="36"/>
      <c r="AA135" s="36">
        <f>AA10+AA12+AA14+AA15+AA16+AA17+AA18+AA23+AA25+AA26+AA27+AA29+AA30+AA31+AA36+AA39+AA40+AA41+AA42+AA43+AA44+AA45+AA50+AA51+AA52+AA53+AA54+AA55+AA56+AA62+AA63+AA64++AA69+AA65+AA70+AA72+AA73+AA74+AA75+AA76+AA80+AA81+AA83+AA84+AA85+AA86+AA89+AA90+AA91+AA92+AA94+AA95+AA127</f>
        <v>28</v>
      </c>
      <c r="AB135" s="36"/>
      <c r="AD135" s="36"/>
      <c r="AE135" s="36">
        <f>AE10+AE12+AE14+AE15+AE16+AE17+AE18+AE23+AE25+AE26+AE27+AE29+AE30+AE31+AE36+AE39+AE40+AE41+AE42+AE43+AE44+AE45+AE50+AE51+AE52+AE53+AE54+AE55+AE56+AE62+AE63+AE64++AE69+AE65+AE70+AE72+AE73+AE74+AE75+AE76+AE80+AE81+AE83+AE84+AE85+AE86+AE89+AE90+AE91+AE92+AE94+AE95+AE127</f>
        <v>26.000000000000004</v>
      </c>
      <c r="AF135" s="36"/>
      <c r="AH135" s="36"/>
      <c r="AI135" s="36">
        <f>AI10+AI12+AI14+AI15+AI16+AI17+AI18+AI23+AI25+AI26+AI27+AI29+AI30+AI31+AI36+AI39+AI40+AI41+AI42+AI43+AI44+AI45+AI50+AI51+AI52+AI53+AI54+AI55+AI56+AI62+AI63+AI64++AI69+AI65+AI70+AI72+AI73+AI74+AI75+AI76+AI80+AI81+AI83+AI84+AI85+AI86+AI89+AI90+AI91+AI92+AI94+AI95+AI127</f>
        <v>22</v>
      </c>
      <c r="AJ135" s="36"/>
      <c r="AK135" s="53"/>
    </row>
    <row r="136" spans="2:38" x14ac:dyDescent="0.25">
      <c r="B136" s="36" t="s">
        <v>86</v>
      </c>
      <c r="C136" s="36"/>
      <c r="D136" s="66"/>
      <c r="E136" s="19"/>
      <c r="F136" s="36"/>
      <c r="G136" s="36">
        <f>G133-G135</f>
        <v>16</v>
      </c>
      <c r="H136" s="36"/>
      <c r="I136" s="70"/>
      <c r="J136" s="36"/>
      <c r="K136" s="36">
        <f>K133-K135</f>
        <v>19</v>
      </c>
      <c r="L136" s="36"/>
      <c r="M136" s="17"/>
      <c r="N136" s="36"/>
      <c r="O136" s="36">
        <f>O133-O135</f>
        <v>14</v>
      </c>
      <c r="P136" s="36"/>
      <c r="Q136" s="17"/>
      <c r="R136" s="36"/>
      <c r="S136" s="36">
        <f>S133-S135</f>
        <v>21</v>
      </c>
      <c r="T136" s="36"/>
      <c r="U136" s="70"/>
      <c r="V136" s="36"/>
      <c r="W136" s="36">
        <f>W133-W135</f>
        <v>16</v>
      </c>
      <c r="X136" s="36"/>
      <c r="Y136" s="70"/>
      <c r="Z136" s="36"/>
      <c r="AA136" s="36">
        <f>AA133-AA135</f>
        <v>13.5</v>
      </c>
      <c r="AB136" s="36"/>
      <c r="AD136" s="36"/>
      <c r="AE136" s="36">
        <f>AE133-AE135</f>
        <v>13.499999999999996</v>
      </c>
      <c r="AF136" s="36"/>
      <c r="AH136" s="36"/>
      <c r="AI136" s="36">
        <f>AI133-AI135</f>
        <v>12</v>
      </c>
      <c r="AJ136" s="36"/>
      <c r="AK136" s="53"/>
    </row>
    <row r="137" spans="2:38" x14ac:dyDescent="0.25">
      <c r="B137" s="17"/>
      <c r="C137" s="17"/>
      <c r="D137" s="17"/>
      <c r="E137" s="19"/>
      <c r="F137" s="17"/>
      <c r="G137" s="17"/>
      <c r="H137" s="17"/>
      <c r="I137" s="70"/>
      <c r="J137" s="17"/>
      <c r="K137" s="17"/>
      <c r="M137" s="17"/>
      <c r="N137" s="17"/>
      <c r="O137" s="17"/>
      <c r="Q137" s="17"/>
      <c r="R137" s="17"/>
      <c r="S137" s="17"/>
      <c r="U137" s="70"/>
      <c r="V137" s="26"/>
      <c r="W137" s="17"/>
      <c r="Y137" s="70"/>
      <c r="Z137" s="17"/>
      <c r="AA137" s="17"/>
      <c r="AD137" s="17"/>
      <c r="AE137" s="17"/>
      <c r="AH137" s="17"/>
      <c r="AI137" s="17"/>
      <c r="AK137" s="52"/>
    </row>
    <row r="138" spans="2:38" x14ac:dyDescent="0.25">
      <c r="AK138" s="52"/>
    </row>
    <row r="139" spans="2:38" ht="23.25" x14ac:dyDescent="0.35">
      <c r="B139" s="200" t="s">
        <v>87</v>
      </c>
      <c r="C139" s="17"/>
      <c r="D139" s="17"/>
      <c r="E139" s="19"/>
      <c r="F139" s="17"/>
      <c r="G139" s="17"/>
      <c r="H139" s="17"/>
      <c r="I139" s="70"/>
      <c r="J139" s="17"/>
      <c r="K139" s="17"/>
      <c r="M139" s="17"/>
      <c r="N139" s="17"/>
      <c r="O139" s="17"/>
      <c r="Q139" s="17"/>
      <c r="R139" s="17"/>
      <c r="S139" s="17"/>
      <c r="U139" s="70"/>
      <c r="V139" s="26"/>
      <c r="W139" s="17"/>
      <c r="Y139" s="70"/>
      <c r="Z139" s="17"/>
      <c r="AA139" s="17"/>
      <c r="AD139" s="17"/>
      <c r="AE139" s="17"/>
      <c r="AH139" s="17"/>
      <c r="AI139" s="17"/>
      <c r="AK139" s="52"/>
    </row>
    <row r="140" spans="2:38" ht="15.75" thickBot="1" x14ac:dyDescent="0.3">
      <c r="B140" s="17"/>
      <c r="C140" s="17"/>
      <c r="D140" s="17"/>
      <c r="E140" s="19"/>
      <c r="F140" s="17"/>
      <c r="G140" s="17"/>
      <c r="H140" s="17"/>
      <c r="I140" s="70"/>
      <c r="J140" s="17"/>
      <c r="K140" s="17"/>
      <c r="M140" s="17"/>
      <c r="N140" s="17"/>
      <c r="O140" s="17"/>
      <c r="Q140" s="17"/>
      <c r="R140" s="17"/>
      <c r="S140" s="17"/>
      <c r="U140" s="70"/>
      <c r="V140" s="26"/>
      <c r="W140" s="17"/>
      <c r="Y140" s="70"/>
      <c r="Z140" s="17"/>
      <c r="AA140" s="17"/>
      <c r="AD140" s="17"/>
      <c r="AE140" s="17"/>
      <c r="AH140" s="17"/>
      <c r="AI140" s="17"/>
      <c r="AK140" s="52"/>
    </row>
    <row r="141" spans="2:38" ht="21" x14ac:dyDescent="0.35">
      <c r="B141" s="201" t="s">
        <v>88</v>
      </c>
      <c r="C141" s="202"/>
      <c r="D141" s="202"/>
      <c r="E141" s="203"/>
      <c r="F141" s="202"/>
      <c r="G141" s="202"/>
      <c r="H141" s="202"/>
      <c r="I141" s="70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2"/>
      <c r="V141" s="204"/>
      <c r="W141" s="202"/>
      <c r="X141" s="202"/>
      <c r="Y141" s="70"/>
      <c r="Z141" s="202"/>
      <c r="AA141" s="202"/>
      <c r="AB141" s="202"/>
      <c r="AD141" s="202"/>
      <c r="AE141" s="202"/>
      <c r="AF141" s="202"/>
      <c r="AH141" s="202"/>
      <c r="AI141" s="202"/>
      <c r="AJ141" s="202"/>
      <c r="AK141" s="53"/>
    </row>
    <row r="142" spans="2:38" ht="37.5" x14ac:dyDescent="0.3">
      <c r="B142" s="205"/>
      <c r="C142" s="32"/>
      <c r="D142" s="206" t="s">
        <v>89</v>
      </c>
      <c r="E142" s="207"/>
      <c r="F142" s="32"/>
      <c r="G142" s="32"/>
      <c r="H142" s="206" t="s">
        <v>90</v>
      </c>
      <c r="I142" s="70"/>
      <c r="J142" s="32"/>
      <c r="K142" s="32"/>
      <c r="L142" s="208" t="s">
        <v>90</v>
      </c>
      <c r="M142" s="32"/>
      <c r="N142" s="32"/>
      <c r="O142" s="32"/>
      <c r="P142" s="208" t="s">
        <v>90</v>
      </c>
      <c r="Q142" s="32"/>
      <c r="R142" s="32"/>
      <c r="S142" s="32"/>
      <c r="T142" s="208" t="s">
        <v>90</v>
      </c>
      <c r="U142" s="32"/>
      <c r="V142" s="205"/>
      <c r="W142" s="32"/>
      <c r="X142" s="208" t="s">
        <v>90</v>
      </c>
      <c r="Y142" s="70"/>
      <c r="Z142" s="32"/>
      <c r="AA142" s="32"/>
      <c r="AB142" s="208" t="s">
        <v>90</v>
      </c>
      <c r="AD142" s="32"/>
      <c r="AE142" s="32"/>
      <c r="AF142" s="208" t="s">
        <v>90</v>
      </c>
      <c r="AH142" s="32"/>
      <c r="AI142" s="32"/>
      <c r="AJ142" s="208" t="s">
        <v>90</v>
      </c>
      <c r="AK142" s="355"/>
      <c r="AL142" s="366" t="s">
        <v>325</v>
      </c>
    </row>
    <row r="143" spans="2:38" s="209" customFormat="1" ht="15" customHeight="1" x14ac:dyDescent="0.25">
      <c r="B143" s="210" t="s">
        <v>91</v>
      </c>
      <c r="C143" s="211"/>
      <c r="D143" s="212">
        <v>67500</v>
      </c>
      <c r="E143" s="213">
        <f>D143/4</f>
        <v>16875</v>
      </c>
      <c r="F143" s="214"/>
      <c r="G143" s="214"/>
      <c r="H143" s="215">
        <f>G135*$E$143</f>
        <v>270000</v>
      </c>
      <c r="I143" s="70"/>
      <c r="J143" s="214"/>
      <c r="K143" s="214"/>
      <c r="L143" s="215">
        <f>K135*$E$143</f>
        <v>388125</v>
      </c>
      <c r="M143" s="214"/>
      <c r="N143" s="214"/>
      <c r="O143" s="214"/>
      <c r="P143" s="215">
        <f>O135*$E$143</f>
        <v>472500</v>
      </c>
      <c r="Q143" s="214"/>
      <c r="R143" s="214"/>
      <c r="S143" s="214"/>
      <c r="T143" s="215">
        <f>S135*$E$143</f>
        <v>810000</v>
      </c>
      <c r="U143" s="214"/>
      <c r="V143" s="214"/>
      <c r="W143" s="214"/>
      <c r="X143" s="215">
        <f>W135*$E$143</f>
        <v>590625</v>
      </c>
      <c r="Y143" s="70"/>
      <c r="Z143" s="214"/>
      <c r="AA143" s="214"/>
      <c r="AB143" s="215">
        <f>AA135*$E$143</f>
        <v>472500</v>
      </c>
      <c r="AD143" s="214"/>
      <c r="AE143" s="214"/>
      <c r="AF143" s="215">
        <f>AE135*$E$143</f>
        <v>438750.00000000006</v>
      </c>
      <c r="AH143" s="214"/>
      <c r="AI143" s="214"/>
      <c r="AJ143" s="215">
        <f>AI135*$E$143</f>
        <v>371250</v>
      </c>
      <c r="AK143" s="255"/>
      <c r="AL143" s="358">
        <f>SUM(F143:AJ143)</f>
        <v>3813750</v>
      </c>
    </row>
    <row r="144" spans="2:38" s="209" customFormat="1" x14ac:dyDescent="0.25">
      <c r="B144" s="210" t="s">
        <v>92</v>
      </c>
      <c r="C144" s="211"/>
      <c r="D144" s="212">
        <v>200000</v>
      </c>
      <c r="E144" s="213">
        <f t="shared" ref="E144:E145" si="105">D144/4</f>
        <v>50000</v>
      </c>
      <c r="F144" s="214"/>
      <c r="G144" s="214"/>
      <c r="H144" s="215">
        <f>G136*$E$144</f>
        <v>800000</v>
      </c>
      <c r="I144" s="70"/>
      <c r="J144" s="214"/>
      <c r="K144" s="214"/>
      <c r="L144" s="215">
        <f>K136*$E$144</f>
        <v>950000</v>
      </c>
      <c r="M144" s="214"/>
      <c r="N144" s="214"/>
      <c r="O144" s="214"/>
      <c r="P144" s="215">
        <f>O136*$E$144</f>
        <v>700000</v>
      </c>
      <c r="Q144" s="214"/>
      <c r="R144" s="214"/>
      <c r="S144" s="214"/>
      <c r="T144" s="215">
        <f>S136*$E$144</f>
        <v>1050000</v>
      </c>
      <c r="U144" s="214"/>
      <c r="V144" s="214"/>
      <c r="W144" s="214"/>
      <c r="X144" s="215">
        <f>W136*$E$144</f>
        <v>800000</v>
      </c>
      <c r="Y144" s="70"/>
      <c r="Z144" s="214"/>
      <c r="AA144" s="214"/>
      <c r="AB144" s="215">
        <f>AA136*$E$144</f>
        <v>675000</v>
      </c>
      <c r="AD144" s="214"/>
      <c r="AE144" s="214"/>
      <c r="AF144" s="215">
        <f>AE136*$E$144</f>
        <v>674999.99999999977</v>
      </c>
      <c r="AH144" s="214"/>
      <c r="AI144" s="214"/>
      <c r="AJ144" s="215">
        <f>AI136*$E$144</f>
        <v>600000</v>
      </c>
      <c r="AK144" s="255"/>
      <c r="AL144" s="358">
        <f>SUM(F144:AJ144)</f>
        <v>6250000</v>
      </c>
    </row>
    <row r="145" spans="2:38" s="209" customFormat="1" x14ac:dyDescent="0.25">
      <c r="B145" s="210" t="s">
        <v>93</v>
      </c>
      <c r="C145" s="211"/>
      <c r="D145" s="212">
        <v>200000</v>
      </c>
      <c r="E145" s="213">
        <f t="shared" si="105"/>
        <v>50000</v>
      </c>
      <c r="F145" s="214"/>
      <c r="G145" s="214"/>
      <c r="H145" s="215">
        <f>F133*$E$145</f>
        <v>1112500</v>
      </c>
      <c r="I145" s="70"/>
      <c r="J145" s="214"/>
      <c r="K145" s="214"/>
      <c r="L145" s="215">
        <f>J133*$E$145</f>
        <v>1112500</v>
      </c>
      <c r="M145" s="214"/>
      <c r="N145" s="214"/>
      <c r="O145" s="214"/>
      <c r="P145" s="215">
        <f>N133*$E$145</f>
        <v>1212500</v>
      </c>
      <c r="Q145" s="214"/>
      <c r="R145" s="214"/>
      <c r="S145" s="214"/>
      <c r="T145" s="215">
        <f>R133*$E$145</f>
        <v>1312500</v>
      </c>
      <c r="U145" s="214"/>
      <c r="V145" s="214"/>
      <c r="W145" s="214"/>
      <c r="X145" s="215">
        <f>V133*$E$145</f>
        <v>1200000</v>
      </c>
      <c r="Y145" s="70"/>
      <c r="Z145" s="214"/>
      <c r="AA145" s="214"/>
      <c r="AB145" s="215">
        <f>Z133*$E$145</f>
        <v>1150000</v>
      </c>
      <c r="AD145" s="214"/>
      <c r="AE145" s="214"/>
      <c r="AF145" s="215">
        <f>AD133*$E$145</f>
        <v>1200000</v>
      </c>
      <c r="AH145" s="214"/>
      <c r="AI145" s="214"/>
      <c r="AJ145" s="215">
        <f>AH133*$E$145</f>
        <v>1200000</v>
      </c>
      <c r="AK145" s="255"/>
      <c r="AL145" s="358">
        <f>SUM(F145:AJ145)</f>
        <v>9500000</v>
      </c>
    </row>
    <row r="146" spans="2:38" s="209" customFormat="1" x14ac:dyDescent="0.25">
      <c r="B146" s="210"/>
      <c r="C146" s="214"/>
      <c r="D146" s="216"/>
      <c r="E146" s="213"/>
      <c r="F146" s="214"/>
      <c r="G146" s="214"/>
      <c r="H146" s="215"/>
      <c r="I146" s="70"/>
      <c r="J146" s="214"/>
      <c r="K146" s="214"/>
      <c r="L146" s="215"/>
      <c r="M146" s="214"/>
      <c r="N146" s="214"/>
      <c r="O146" s="214"/>
      <c r="P146" s="215"/>
      <c r="Q146" s="214"/>
      <c r="R146" s="214"/>
      <c r="S146" s="214"/>
      <c r="T146" s="215"/>
      <c r="U146" s="214"/>
      <c r="V146" s="214"/>
      <c r="W146" s="214"/>
      <c r="X146" s="215"/>
      <c r="Y146" s="70"/>
      <c r="Z146" s="214"/>
      <c r="AA146" s="214"/>
      <c r="AB146" s="215"/>
      <c r="AD146" s="214"/>
      <c r="AE146" s="214"/>
      <c r="AF146" s="215"/>
      <c r="AH146" s="214"/>
      <c r="AI146" s="214"/>
      <c r="AJ146" s="215"/>
      <c r="AK146" s="255"/>
      <c r="AL146" s="358"/>
    </row>
    <row r="147" spans="2:38" s="217" customFormat="1" ht="15.75" thickBot="1" x14ac:dyDescent="0.3">
      <c r="B147" s="218" t="s">
        <v>84</v>
      </c>
      <c r="C147" s="219"/>
      <c r="D147" s="219"/>
      <c r="E147" s="220"/>
      <c r="F147" s="219"/>
      <c r="G147" s="219"/>
      <c r="H147" s="221">
        <f>SUM(H143:H145)</f>
        <v>2182500</v>
      </c>
      <c r="I147" s="70"/>
      <c r="J147" s="219"/>
      <c r="K147" s="219"/>
      <c r="L147" s="221">
        <f>SUM(L143:L145)</f>
        <v>2450625</v>
      </c>
      <c r="M147" s="219"/>
      <c r="N147" s="219"/>
      <c r="O147" s="219"/>
      <c r="P147" s="221">
        <f>SUM(P143:P145)</f>
        <v>2385000</v>
      </c>
      <c r="Q147" s="219"/>
      <c r="R147" s="219"/>
      <c r="S147" s="219"/>
      <c r="T147" s="221">
        <f>SUM(T143:T145)</f>
        <v>3172500</v>
      </c>
      <c r="U147" s="219"/>
      <c r="V147" s="219"/>
      <c r="W147" s="219"/>
      <c r="X147" s="221">
        <f>SUM(X143:X145)</f>
        <v>2590625</v>
      </c>
      <c r="Y147" s="70"/>
      <c r="Z147" s="219"/>
      <c r="AA147" s="219"/>
      <c r="AB147" s="221">
        <f>SUM(AB143:AB145)</f>
        <v>2297500</v>
      </c>
      <c r="AD147" s="219"/>
      <c r="AE147" s="219"/>
      <c r="AF147" s="221">
        <f>SUM(AF143:AF145)</f>
        <v>2313750</v>
      </c>
      <c r="AH147" s="219"/>
      <c r="AI147" s="219"/>
      <c r="AJ147" s="221">
        <f>SUM(AJ143:AJ145)</f>
        <v>2171250</v>
      </c>
      <c r="AK147" s="356"/>
      <c r="AL147" s="359"/>
    </row>
    <row r="148" spans="2:38" ht="15.75" thickBot="1" x14ac:dyDescent="0.3">
      <c r="F148" s="17"/>
      <c r="G148" s="17"/>
      <c r="H148" s="17"/>
      <c r="I148" s="70"/>
      <c r="J148" s="17"/>
      <c r="K148" s="17"/>
      <c r="M148" s="17"/>
      <c r="N148" s="17"/>
      <c r="O148" s="17"/>
      <c r="Q148" s="17"/>
      <c r="R148" s="17"/>
      <c r="S148" s="17"/>
      <c r="T148" s="21">
        <f>T147+P147+L147+H147</f>
        <v>10190625</v>
      </c>
      <c r="U148" s="17"/>
      <c r="V148" s="17"/>
      <c r="W148" s="17"/>
      <c r="Y148" s="70"/>
      <c r="Z148" s="17"/>
      <c r="AA148" s="17"/>
      <c r="AD148" s="17"/>
      <c r="AE148" s="17"/>
      <c r="AH148" s="17"/>
      <c r="AI148" s="17"/>
      <c r="AK148" s="52"/>
      <c r="AL148" s="361">
        <f>SUM(AL143:AL147)</f>
        <v>19563750</v>
      </c>
    </row>
    <row r="149" spans="2:38" ht="16.5" thickTop="1" thickBot="1" x14ac:dyDescent="0.3">
      <c r="F149" s="17"/>
      <c r="G149" s="17"/>
      <c r="H149" s="17"/>
      <c r="I149" s="70"/>
      <c r="J149" s="17"/>
      <c r="K149" s="17"/>
      <c r="M149" s="17"/>
      <c r="N149" s="17"/>
      <c r="O149" s="17"/>
      <c r="Q149" s="17"/>
      <c r="R149" s="17"/>
      <c r="S149" s="17"/>
      <c r="U149" s="17"/>
      <c r="V149" s="17"/>
      <c r="W149" s="17"/>
      <c r="Y149" s="70"/>
      <c r="Z149" s="17"/>
      <c r="AA149" s="17"/>
      <c r="AD149" s="17"/>
      <c r="AE149" s="17"/>
      <c r="AH149" s="17"/>
      <c r="AI149" s="17"/>
      <c r="AK149" s="52"/>
    </row>
    <row r="150" spans="2:38" ht="21" x14ac:dyDescent="0.35">
      <c r="B150" s="201" t="s">
        <v>94</v>
      </c>
      <c r="C150" s="202"/>
      <c r="D150" s="202"/>
      <c r="E150" s="203"/>
      <c r="F150" s="202"/>
      <c r="G150" s="202"/>
      <c r="H150" s="202"/>
      <c r="I150" s="70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70"/>
      <c r="Z150" s="202"/>
      <c r="AA150" s="202"/>
      <c r="AB150" s="202"/>
      <c r="AD150" s="202"/>
      <c r="AE150" s="202"/>
      <c r="AF150" s="202"/>
      <c r="AH150" s="202"/>
      <c r="AI150" s="202"/>
      <c r="AJ150" s="202"/>
      <c r="AK150" s="53"/>
    </row>
    <row r="151" spans="2:38" ht="21" x14ac:dyDescent="0.35">
      <c r="B151" s="222"/>
      <c r="C151" s="32"/>
      <c r="D151" s="32"/>
      <c r="E151" s="207"/>
      <c r="F151" s="32"/>
      <c r="G151" s="32"/>
      <c r="H151" s="32"/>
      <c r="I151" s="70"/>
      <c r="J151" s="32"/>
      <c r="K151" s="32"/>
      <c r="L151" s="223"/>
      <c r="M151" s="32"/>
      <c r="N151" s="32"/>
      <c r="O151" s="32"/>
      <c r="P151" s="223"/>
      <c r="Q151" s="32"/>
      <c r="R151" s="32"/>
      <c r="S151" s="32"/>
      <c r="T151" s="223"/>
      <c r="U151" s="32"/>
      <c r="V151" s="32"/>
      <c r="W151" s="32"/>
      <c r="X151" s="223"/>
      <c r="Y151" s="70"/>
      <c r="Z151" s="32"/>
      <c r="AA151" s="32"/>
      <c r="AB151" s="223"/>
      <c r="AD151" s="32"/>
      <c r="AE151" s="32"/>
      <c r="AF151" s="223"/>
      <c r="AH151" s="32"/>
      <c r="AI151" s="32"/>
      <c r="AJ151" s="223"/>
      <c r="AK151" s="52"/>
    </row>
    <row r="152" spans="2:38" ht="15" customHeight="1" x14ac:dyDescent="0.3">
      <c r="B152" s="224" t="s">
        <v>95</v>
      </c>
      <c r="C152" s="32"/>
      <c r="D152" s="206"/>
      <c r="E152" s="207"/>
      <c r="F152" s="32"/>
      <c r="G152" s="32"/>
      <c r="H152" s="206" t="s">
        <v>94</v>
      </c>
      <c r="I152" s="70"/>
      <c r="J152" s="32"/>
      <c r="K152" s="32"/>
      <c r="L152" s="208" t="s">
        <v>94</v>
      </c>
      <c r="M152" s="32"/>
      <c r="N152" s="32"/>
      <c r="O152" s="32"/>
      <c r="P152" s="208" t="s">
        <v>94</v>
      </c>
      <c r="Q152" s="32"/>
      <c r="R152" s="32"/>
      <c r="S152" s="32"/>
      <c r="T152" s="208" t="s">
        <v>94</v>
      </c>
      <c r="U152" s="32"/>
      <c r="V152" s="32"/>
      <c r="W152" s="32"/>
      <c r="X152" s="208" t="s">
        <v>94</v>
      </c>
      <c r="Y152" s="70"/>
      <c r="Z152" s="32"/>
      <c r="AA152" s="32"/>
      <c r="AB152" s="208" t="s">
        <v>94</v>
      </c>
      <c r="AD152" s="32"/>
      <c r="AE152" s="32"/>
      <c r="AF152" s="208" t="s">
        <v>94</v>
      </c>
      <c r="AH152" s="32"/>
      <c r="AI152" s="32"/>
      <c r="AJ152" s="208" t="s">
        <v>94</v>
      </c>
      <c r="AK152" s="355"/>
    </row>
    <row r="153" spans="2:38" s="209" customFormat="1" ht="15" customHeight="1" x14ac:dyDescent="0.3">
      <c r="B153" s="210" t="s">
        <v>96</v>
      </c>
      <c r="C153" s="32"/>
      <c r="D153" s="206"/>
      <c r="E153" s="213"/>
      <c r="F153" s="214"/>
      <c r="G153" s="214"/>
      <c r="H153" s="215"/>
      <c r="I153" s="70"/>
      <c r="J153" s="214"/>
      <c r="K153" s="214"/>
      <c r="L153" s="215"/>
      <c r="M153" s="214"/>
      <c r="N153" s="214"/>
      <c r="O153" s="214"/>
      <c r="P153" s="215"/>
      <c r="Q153" s="214"/>
      <c r="R153" s="214"/>
      <c r="S153" s="214"/>
      <c r="T153" s="215"/>
      <c r="U153" s="214"/>
      <c r="V153" s="214"/>
      <c r="W153" s="214"/>
      <c r="X153" s="215"/>
      <c r="Y153" s="70"/>
      <c r="Z153" s="214"/>
      <c r="AA153" s="214"/>
      <c r="AB153" s="215"/>
      <c r="AD153" s="214"/>
      <c r="AE153" s="214"/>
      <c r="AF153" s="215"/>
      <c r="AH153" s="214"/>
      <c r="AI153" s="214"/>
      <c r="AJ153" s="215"/>
      <c r="AK153" s="255"/>
    </row>
    <row r="154" spans="2:38" s="209" customFormat="1" ht="15" customHeight="1" x14ac:dyDescent="0.3">
      <c r="B154" s="210" t="s">
        <v>97</v>
      </c>
      <c r="C154" s="32"/>
      <c r="D154" s="206"/>
      <c r="E154" s="213"/>
      <c r="F154" s="214"/>
      <c r="G154" s="214"/>
      <c r="H154" s="215"/>
      <c r="I154" s="70"/>
      <c r="J154" s="214"/>
      <c r="K154" s="214"/>
      <c r="L154" s="215"/>
      <c r="M154" s="214"/>
      <c r="N154" s="214"/>
      <c r="O154" s="214"/>
      <c r="P154" s="215"/>
      <c r="Q154" s="214"/>
      <c r="R154" s="214"/>
      <c r="S154" s="214"/>
      <c r="T154" s="215"/>
      <c r="U154" s="214"/>
      <c r="V154" s="214"/>
      <c r="W154" s="214"/>
      <c r="X154" s="215"/>
      <c r="Y154" s="70"/>
      <c r="Z154" s="214"/>
      <c r="AA154" s="214"/>
      <c r="AB154" s="215"/>
      <c r="AD154" s="214"/>
      <c r="AE154" s="214"/>
      <c r="AF154" s="215"/>
      <c r="AH154" s="214"/>
      <c r="AI154" s="214"/>
      <c r="AJ154" s="215"/>
      <c r="AK154" s="255"/>
    </row>
    <row r="155" spans="2:38" s="209" customFormat="1" ht="15" customHeight="1" x14ac:dyDescent="0.3">
      <c r="B155" s="210" t="s">
        <v>98</v>
      </c>
      <c r="C155" s="32"/>
      <c r="D155" s="206"/>
      <c r="E155" s="213"/>
      <c r="F155" s="214"/>
      <c r="G155" s="214"/>
      <c r="H155" s="215"/>
      <c r="I155" s="70"/>
      <c r="J155" s="214"/>
      <c r="K155" s="214"/>
      <c r="L155" s="215"/>
      <c r="M155" s="214"/>
      <c r="N155" s="214"/>
      <c r="O155" s="214"/>
      <c r="P155" s="215"/>
      <c r="Q155" s="214"/>
      <c r="R155" s="214"/>
      <c r="S155" s="214"/>
      <c r="T155" s="215"/>
      <c r="U155" s="214"/>
      <c r="V155" s="214"/>
      <c r="W155" s="214"/>
      <c r="X155" s="215"/>
      <c r="Y155" s="70"/>
      <c r="Z155" s="214"/>
      <c r="AA155" s="214"/>
      <c r="AB155" s="215"/>
      <c r="AD155" s="214"/>
      <c r="AE155" s="214"/>
      <c r="AF155" s="215"/>
      <c r="AH155" s="214"/>
      <c r="AI155" s="214"/>
      <c r="AJ155" s="215"/>
      <c r="AK155" s="255"/>
    </row>
    <row r="156" spans="2:38" s="209" customFormat="1" ht="15" customHeight="1" x14ac:dyDescent="0.25">
      <c r="B156" s="210"/>
      <c r="C156" s="214"/>
      <c r="D156" s="216"/>
      <c r="E156" s="213"/>
      <c r="F156" s="214"/>
      <c r="G156" s="214"/>
      <c r="H156" s="215"/>
      <c r="I156" s="70"/>
      <c r="J156" s="214"/>
      <c r="K156" s="214"/>
      <c r="L156" s="215"/>
      <c r="M156" s="214"/>
      <c r="N156" s="214"/>
      <c r="O156" s="214"/>
      <c r="P156" s="215"/>
      <c r="Q156" s="214"/>
      <c r="R156" s="214"/>
      <c r="S156" s="214"/>
      <c r="T156" s="215"/>
      <c r="U156" s="214"/>
      <c r="V156" s="214"/>
      <c r="W156" s="214"/>
      <c r="X156" s="215"/>
      <c r="Y156" s="70"/>
      <c r="Z156" s="214"/>
      <c r="AA156" s="214"/>
      <c r="AB156" s="215"/>
      <c r="AD156" s="214"/>
      <c r="AE156" s="214"/>
      <c r="AF156" s="215"/>
      <c r="AH156" s="214"/>
      <c r="AI156" s="214"/>
      <c r="AJ156" s="215"/>
      <c r="AK156" s="255"/>
    </row>
    <row r="157" spans="2:38" s="217" customFormat="1" ht="15" customHeight="1" thickBot="1" x14ac:dyDescent="0.3">
      <c r="B157" s="225" t="s">
        <v>84</v>
      </c>
      <c r="C157" s="226"/>
      <c r="D157" s="226"/>
      <c r="E157" s="227"/>
      <c r="F157" s="226"/>
      <c r="G157" s="226"/>
      <c r="H157" s="228"/>
      <c r="I157" s="70"/>
      <c r="J157" s="226"/>
      <c r="K157" s="226"/>
      <c r="L157" s="228"/>
      <c r="M157" s="226"/>
      <c r="N157" s="226"/>
      <c r="O157" s="226"/>
      <c r="P157" s="228"/>
      <c r="Q157" s="226"/>
      <c r="R157" s="226"/>
      <c r="S157" s="226"/>
      <c r="T157" s="228"/>
      <c r="U157" s="226"/>
      <c r="V157" s="226"/>
      <c r="W157" s="226"/>
      <c r="X157" s="228"/>
      <c r="Y157" s="70"/>
      <c r="Z157" s="226"/>
      <c r="AA157" s="226"/>
      <c r="AB157" s="228"/>
      <c r="AD157" s="226"/>
      <c r="AE157" s="226"/>
      <c r="AF157" s="228"/>
      <c r="AH157" s="226"/>
      <c r="AI157" s="226"/>
      <c r="AJ157" s="228"/>
      <c r="AK157" s="356"/>
    </row>
    <row r="158" spans="2:38" ht="19.5" thickBot="1" x14ac:dyDescent="0.35">
      <c r="B158" s="204"/>
      <c r="C158" s="202"/>
      <c r="D158" s="202"/>
      <c r="E158" s="229"/>
      <c r="F158" s="230"/>
      <c r="G158" s="230"/>
      <c r="H158" s="231"/>
      <c r="I158" s="70"/>
      <c r="J158" s="202"/>
      <c r="K158" s="202"/>
      <c r="L158" s="231"/>
      <c r="M158" s="202"/>
      <c r="N158" s="202"/>
      <c r="O158" s="202"/>
      <c r="P158" s="231"/>
      <c r="Q158" s="202"/>
      <c r="R158" s="202"/>
      <c r="S158" s="202"/>
      <c r="T158" s="231"/>
      <c r="U158" s="202"/>
      <c r="V158" s="230"/>
      <c r="W158" s="230"/>
      <c r="X158" s="231"/>
      <c r="Y158" s="70"/>
      <c r="Z158" s="232"/>
      <c r="AA158" s="230"/>
      <c r="AB158" s="231"/>
      <c r="AD158" s="232"/>
      <c r="AE158" s="230"/>
      <c r="AF158" s="231"/>
      <c r="AH158" s="232"/>
      <c r="AI158" s="230"/>
      <c r="AJ158" s="231"/>
      <c r="AK158" s="357"/>
    </row>
    <row r="159" spans="2:38" x14ac:dyDescent="0.25">
      <c r="B159" s="205"/>
      <c r="C159" s="32"/>
      <c r="D159" s="32"/>
      <c r="E159" s="233"/>
      <c r="F159" s="234" t="s">
        <v>99</v>
      </c>
      <c r="G159" s="235" t="s">
        <v>100</v>
      </c>
      <c r="H159" s="236">
        <f>H147</f>
        <v>2182500</v>
      </c>
      <c r="I159" s="70"/>
      <c r="J159" s="32"/>
      <c r="K159" s="32"/>
      <c r="L159" s="236">
        <f>L147</f>
        <v>2450625</v>
      </c>
      <c r="M159" s="32"/>
      <c r="N159" s="32"/>
      <c r="O159" s="32"/>
      <c r="P159" s="236">
        <f>P147</f>
        <v>2385000</v>
      </c>
      <c r="Q159" s="32"/>
      <c r="R159" s="32"/>
      <c r="S159" s="32"/>
      <c r="T159" s="236">
        <f>T147</f>
        <v>3172500</v>
      </c>
      <c r="U159" s="32"/>
      <c r="V159" s="234" t="s">
        <v>101</v>
      </c>
      <c r="W159" s="235" t="s">
        <v>100</v>
      </c>
      <c r="X159" s="236">
        <f>X147</f>
        <v>2590625</v>
      </c>
      <c r="Y159" s="70"/>
      <c r="Z159" s="234" t="s">
        <v>102</v>
      </c>
      <c r="AA159" s="235" t="s">
        <v>100</v>
      </c>
      <c r="AB159" s="236">
        <f>AB147</f>
        <v>2297500</v>
      </c>
      <c r="AD159" s="234" t="s">
        <v>102</v>
      </c>
      <c r="AE159" s="235" t="s">
        <v>100</v>
      </c>
      <c r="AF159" s="236">
        <f>AF147</f>
        <v>2313750</v>
      </c>
      <c r="AH159" s="234" t="s">
        <v>102</v>
      </c>
      <c r="AI159" s="235" t="s">
        <v>100</v>
      </c>
      <c r="AJ159" s="236">
        <f>AJ147</f>
        <v>2171250</v>
      </c>
      <c r="AK159" s="356"/>
    </row>
    <row r="160" spans="2:38" x14ac:dyDescent="0.25">
      <c r="B160" s="205"/>
      <c r="C160" s="32"/>
      <c r="D160" s="32"/>
      <c r="E160" s="233"/>
      <c r="F160" s="237"/>
      <c r="G160" s="238"/>
      <c r="H160" s="239"/>
      <c r="I160" s="70"/>
      <c r="J160" s="32"/>
      <c r="K160" s="32"/>
      <c r="L160" s="239"/>
      <c r="M160" s="32"/>
      <c r="N160" s="32"/>
      <c r="O160" s="32"/>
      <c r="P160" s="239"/>
      <c r="Q160" s="32"/>
      <c r="R160" s="32"/>
      <c r="S160" s="32"/>
      <c r="T160" s="239"/>
      <c r="U160" s="32"/>
      <c r="V160" s="237"/>
      <c r="W160" s="238"/>
      <c r="X160" s="239"/>
      <c r="Y160" s="70"/>
      <c r="Z160" s="237"/>
      <c r="AA160" s="238"/>
      <c r="AB160" s="239"/>
      <c r="AD160" s="237"/>
      <c r="AE160" s="238"/>
      <c r="AF160" s="239"/>
      <c r="AH160" s="237"/>
      <c r="AI160" s="238"/>
      <c r="AJ160" s="239"/>
      <c r="AK160" s="356"/>
    </row>
    <row r="161" spans="2:38" x14ac:dyDescent="0.25">
      <c r="B161" s="205"/>
      <c r="C161" s="32"/>
      <c r="D161" s="32"/>
      <c r="E161" s="233"/>
      <c r="F161" s="240"/>
      <c r="G161" s="241" t="s">
        <v>103</v>
      </c>
      <c r="H161" s="242">
        <f>H157</f>
        <v>0</v>
      </c>
      <c r="I161" s="70"/>
      <c r="J161" s="32"/>
      <c r="K161" s="32"/>
      <c r="L161" s="242">
        <f>L157</f>
        <v>0</v>
      </c>
      <c r="M161" s="32"/>
      <c r="N161" s="32"/>
      <c r="O161" s="32"/>
      <c r="P161" s="242">
        <f>P157</f>
        <v>0</v>
      </c>
      <c r="Q161" s="32"/>
      <c r="R161" s="32"/>
      <c r="S161" s="32"/>
      <c r="T161" s="242">
        <f>T157</f>
        <v>0</v>
      </c>
      <c r="U161" s="32"/>
      <c r="V161" s="240"/>
      <c r="W161" s="241" t="s">
        <v>103</v>
      </c>
      <c r="X161" s="242">
        <f>X157</f>
        <v>0</v>
      </c>
      <c r="Y161" s="70"/>
      <c r="Z161" s="240"/>
      <c r="AA161" s="241" t="s">
        <v>103</v>
      </c>
      <c r="AB161" s="242">
        <f>AB157</f>
        <v>0</v>
      </c>
      <c r="AD161" s="240"/>
      <c r="AE161" s="241" t="s">
        <v>103</v>
      </c>
      <c r="AF161" s="242">
        <f>AF157</f>
        <v>0</v>
      </c>
      <c r="AH161" s="240"/>
      <c r="AI161" s="241" t="s">
        <v>103</v>
      </c>
      <c r="AJ161" s="242">
        <f>AJ157</f>
        <v>0</v>
      </c>
      <c r="AK161" s="356"/>
    </row>
    <row r="162" spans="2:38" ht="15.75" thickBot="1" x14ac:dyDescent="0.3">
      <c r="B162" s="243"/>
      <c r="C162" s="244"/>
      <c r="D162" s="244"/>
      <c r="E162" s="245"/>
      <c r="F162" s="246"/>
      <c r="G162" s="247" t="s">
        <v>104</v>
      </c>
      <c r="H162" s="248">
        <f>H159-H161</f>
        <v>2182500</v>
      </c>
      <c r="I162" s="70"/>
      <c r="J162" s="244"/>
      <c r="K162" s="244"/>
      <c r="L162" s="248">
        <f>L159-L161</f>
        <v>2450625</v>
      </c>
      <c r="M162" s="244"/>
      <c r="N162" s="244"/>
      <c r="O162" s="244"/>
      <c r="P162" s="248">
        <f>P159-P161</f>
        <v>2385000</v>
      </c>
      <c r="Q162" s="244"/>
      <c r="R162" s="244"/>
      <c r="S162" s="244"/>
      <c r="T162" s="248">
        <f>T159-T161</f>
        <v>3172500</v>
      </c>
      <c r="U162" s="244"/>
      <c r="V162" s="246"/>
      <c r="W162" s="247" t="s">
        <v>104</v>
      </c>
      <c r="X162" s="248">
        <f>X159-X161</f>
        <v>2590625</v>
      </c>
      <c r="Y162" s="70"/>
      <c r="Z162" s="246"/>
      <c r="AA162" s="247" t="s">
        <v>104</v>
      </c>
      <c r="AB162" s="248">
        <f>AB159-AB161</f>
        <v>2297500</v>
      </c>
      <c r="AD162" s="246"/>
      <c r="AE162" s="247" t="s">
        <v>104</v>
      </c>
      <c r="AF162" s="248">
        <f>AF159-AF161</f>
        <v>2313750</v>
      </c>
      <c r="AH162" s="246"/>
      <c r="AI162" s="247" t="s">
        <v>104</v>
      </c>
      <c r="AJ162" s="248">
        <f>AJ159-AJ161</f>
        <v>2171250</v>
      </c>
      <c r="AK162" s="356"/>
    </row>
    <row r="165" spans="2:38" x14ac:dyDescent="0.25">
      <c r="G165" s="17"/>
      <c r="H165" s="249"/>
      <c r="L165" s="250"/>
      <c r="P165" s="250"/>
      <c r="T165" s="250"/>
      <c r="X165" s="250"/>
      <c r="AB165" s="250"/>
      <c r="AF165" s="250"/>
      <c r="AJ165" s="250"/>
      <c r="AK165" s="250"/>
      <c r="AL165" s="363" t="s">
        <v>323</v>
      </c>
    </row>
    <row r="166" spans="2:38" x14ac:dyDescent="0.25">
      <c r="G166" s="259"/>
      <c r="H166" s="362" t="s">
        <v>87</v>
      </c>
      <c r="I166" s="252"/>
      <c r="L166" s="362" t="s">
        <v>87</v>
      </c>
      <c r="M166" s="252"/>
      <c r="P166" s="362" t="s">
        <v>87</v>
      </c>
      <c r="Q166" s="252"/>
      <c r="T166" s="362" t="s">
        <v>87</v>
      </c>
      <c r="U166" s="252"/>
      <c r="X166" s="362" t="s">
        <v>87</v>
      </c>
      <c r="Y166" s="252"/>
      <c r="AB166" s="362" t="s">
        <v>87</v>
      </c>
      <c r="AC166" s="252"/>
      <c r="AF166" s="362" t="s">
        <v>87</v>
      </c>
      <c r="AG166" s="252"/>
      <c r="AJ166" s="362" t="s">
        <v>87</v>
      </c>
      <c r="AK166" s="252"/>
      <c r="AL166" s="363" t="s">
        <v>324</v>
      </c>
    </row>
    <row r="167" spans="2:38" x14ac:dyDescent="0.25">
      <c r="D167" s="21" t="s">
        <v>105</v>
      </c>
      <c r="G167" s="253"/>
      <c r="H167" s="253">
        <f>(SUM(F7:F45)*$E$145)+((G7+G8+G9+G11+G13+G20+G21+G22+G24+G28+G33+G34+G35+G38)*$E$144)+((G10+G12+G14+G15+G16+G17+G18+G23+G25+G26+G27+G29+G30+G31+G36+G39+G40+G41+G42+G43+G44+G45)*$E$143)</f>
        <v>631250</v>
      </c>
      <c r="I167" s="253"/>
      <c r="L167" s="253">
        <f>(SUM(J7:J45)*$E$145)+((K7+K8+K9+K11+K13+K20+K21+K22+K24+K28+K33+K34+K35+K38)*$E$144)+((K10+K12+K14+K15+K16+K17+K18+K23+K25+K26+K27+K29+K30+K31+K36+K39+K40+K41+K42+K43+K44+K45)*$E$143)</f>
        <v>915625</v>
      </c>
      <c r="M167" s="253"/>
      <c r="P167" s="253">
        <f>(SUM(N7:N45)*$E$145)+((O7+O8+O9+O11+O13+O20+O21+O22+O24+O28+O33+O34+O35+O38)*$E$144)+((O10+O12+O14+O15+O16+O17+O18+O23+O25+O26+O27+O29+O30+O31+O36+O39+O40+O41+O42+O43+O44+O45)*$E$143)</f>
        <v>716250</v>
      </c>
      <c r="Q167" s="253"/>
      <c r="T167" s="253">
        <f>(SUM(R7:R45)*$E$145)+((S7+S8+S9+S11+S13+S20+S21+S22+S24+S28+S33+S34+S35+S38)*$E$144)+((S10+S12+S14+S15+S16+S17+S18+S23+S25+S26+S27+S29+S30+S31+S36+S39+S40+S41+S42+S43+S44+S45)*$E$143)</f>
        <v>984375</v>
      </c>
      <c r="U167" s="253"/>
      <c r="X167" s="253">
        <f>(SUM(V7:V45)*$E$145)+((W7+W8+W9+W11+W13+W20+W21+W22+W24+W28+W33+W34+W35+W38)*$E$144)+((W10+W12+W14+W15+W16+W17+W18+W23+W25+W26+W27+W29+W30+W31+W36+W39+W40+W41+W42+W43+W44+W45)*$E$143)</f>
        <v>268125</v>
      </c>
      <c r="Y167" s="253"/>
      <c r="AB167" s="253">
        <f>(SUM(Z7:Z45)*$E$145)+((AA7+AA8+AA9+AA11+AA13+AA20+AA21+AA22+AA24+AA28+AA33+AA34+AA35+AA38)*$E$144)+((AA10+AA12+AA14+AA15+AA16+AA17+AA18+AA23+AA25+AA26+AA27+AA29+AA30+AA31+AA36+AA39+AA40+AA41+AA42+AA43+AA44+AA45)*$E$143)</f>
        <v>393750</v>
      </c>
      <c r="AC167" s="253"/>
      <c r="AF167" s="253">
        <f>(SUM(AD7:AD45)*$E$145)+((AE7+AE8+AE9+AE11+AE13+AE20+AE21+AE22+AE24+AE28+AE33+AE34+AE35+AE38)*$E$144)+((AE10+AE12+AE14+AE15+AE16+AE17+AE18+AE23+AE25+AE26+AE27+AE29+AE30+AE31+AE36+AE39+AE40+AE41+AE42+AE43+AE44+AE45)*$E$143)</f>
        <v>661875</v>
      </c>
      <c r="AG167" s="253"/>
      <c r="AJ167" s="253">
        <f>(SUM(AH7:AH45)*$E$145)+((AI7+AI8+AI9+AI11+AI13+AI20+AI21+AI22+AI24+AI28+AI33+AI34+AI35+AI38)*$E$144)+((AI10+AI12+AI14+AI15+AI16+AI17+AI18+AI23+AI25+AI26+AI27+AI29+AI30+AI31+AI36+AI39+AI40+AI41+AI42+AI43+AI44+AI45)*$E$143)</f>
        <v>268125</v>
      </c>
      <c r="AK167" s="253"/>
      <c r="AL167" s="358">
        <f>SUM(F167:AJ167)</f>
        <v>4839375</v>
      </c>
    </row>
    <row r="168" spans="2:38" x14ac:dyDescent="0.25">
      <c r="G168" s="259"/>
      <c r="H168" s="254"/>
      <c r="I168" s="254"/>
      <c r="L168" s="254"/>
      <c r="M168" s="254"/>
      <c r="P168" s="254"/>
      <c r="Q168" s="254"/>
      <c r="T168" s="254"/>
      <c r="U168" s="254"/>
      <c r="X168" s="254"/>
      <c r="Y168" s="254"/>
      <c r="AB168" s="254"/>
      <c r="AC168" s="254"/>
      <c r="AF168" s="254"/>
      <c r="AG168" s="254"/>
      <c r="AJ168" s="254"/>
      <c r="AK168" s="254"/>
      <c r="AL168" s="358"/>
    </row>
    <row r="169" spans="2:38" x14ac:dyDescent="0.25">
      <c r="D169" s="21" t="s">
        <v>106</v>
      </c>
      <c r="G169" s="17"/>
      <c r="H169" s="17">
        <f>(SUM(F47:F76)*$E$145)+((G47+G48+G49+G58+G59+G60+G61+G67+G68+G71)*$E$144)+((G50+G51+G52+G53+G54+G55+G56+G62+G63+G64+G65+G69+G70+G72+G73+G74+G75+G76)*$E$143)</f>
        <v>234375</v>
      </c>
      <c r="I169" s="17"/>
      <c r="L169" s="17">
        <f>(SUM(J47:J76)*$E$145)+((K47+K48+K49+K58+K59+K60+K61+K67+K68+K71)*$E$144)+((K50+K51+K52+K53+K54+K55+K56+K62+K63+K64+K65+K69+K70+K72+K73+K74+K75+K76)*$E$143)</f>
        <v>218125</v>
      </c>
      <c r="M169" s="17"/>
      <c r="P169" s="17">
        <f>(SUM(N47:N76)*$E$145)+((O47+O48+O49+O58+O59+O60+O61+O67+O68+O71)*$E$144)+((O50+O51+O52+O53+O54+O55+O56+O62+O63+O64+O65+O69+O70+O72+O73+O74+O75+O76)*$E$143)</f>
        <v>234375</v>
      </c>
      <c r="Q169" s="17"/>
      <c r="T169" s="17">
        <f>(SUM(R47:R76)*$E$145)+((S47+S48+S49+S58+S59+S60+S61+S67+S68+S71)*$E$144)+((S50+S51+S52+S53+S54+S55+S56+S62+S63+S64+S65+S69+S70+S72+S73+S74+S75+S76)*$E$143)</f>
        <v>686875</v>
      </c>
      <c r="U169" s="17"/>
      <c r="X169" s="17">
        <f>(SUM(V47:V76)*$E$145)+((W47+W48+W49+W58+W59+W60+W61+W67+W68+W71)*$E$144)+((W50+W51+W52+W53+W54+W55+W56+W62+W63+W64+W65+W69+W70+W72+W73+W74+W75+W76)*$E$143)</f>
        <v>520000</v>
      </c>
      <c r="Y169" s="17"/>
      <c r="AB169" s="17">
        <f>(SUM(Z47:Z76)*$E$145)+((AA47+AA48+AA49+AA58+AA59+AA60+AA61+AA67+AA68+AA71)*$E$144)+((AA50+AA51+AA52+AA53+AA54+AA55+AA56+AA62+AA63+AA64+AA65+AA69+AA70+AA72+AA73+AA74+AA75+AA76)*$E$143)</f>
        <v>470000</v>
      </c>
      <c r="AC169" s="17"/>
      <c r="AF169" s="17">
        <f>(SUM(AD47:AD76)*$E$145)+((AE47+AE48+AE49+AE58+AE59+AE60+AE61+AE67+AE68+AE71)*$E$144)+((AE50+AE51+AE52+AE53+AE54+AE55+AE56+AE62+AE63+AE64+AE65+AE69+AE70+AE72+AE73+AE74+AE75+AE76)*$E$143)</f>
        <v>61875</v>
      </c>
      <c r="AG169" s="17"/>
      <c r="AJ169" s="17">
        <f>(SUM(AH47:AH76)*$E$145)+((AI47+AI48+AI49+AI58+AI59+AI60+AI61+AI67+AI68+AI71)*$E$144)+((AI50+AI51+AI52+AI53+AI54+AI55+AI56+AI62+AI63+AI64+AI65+AI69+AI70+AI72+AI73+AI74+AI75+AI76)*$E$143)</f>
        <v>229375</v>
      </c>
      <c r="AK169" s="17"/>
      <c r="AL169" s="358">
        <f>SUM(F169:AJ169)</f>
        <v>2655000</v>
      </c>
    </row>
    <row r="170" spans="2:38" x14ac:dyDescent="0.25">
      <c r="G170" s="17"/>
      <c r="H170" s="249"/>
      <c r="I170" s="249"/>
      <c r="L170" s="249"/>
      <c r="M170" s="249"/>
      <c r="P170" s="249"/>
      <c r="Q170" s="249"/>
      <c r="T170" s="249"/>
      <c r="U170" s="249"/>
      <c r="X170" s="249"/>
      <c r="Y170" s="249"/>
      <c r="AB170" s="249"/>
      <c r="AC170" s="249"/>
      <c r="AF170" s="249"/>
      <c r="AG170" s="249"/>
      <c r="AJ170" s="249"/>
      <c r="AK170" s="249"/>
      <c r="AL170" s="358"/>
    </row>
    <row r="171" spans="2:38" x14ac:dyDescent="0.25">
      <c r="D171" s="21" t="s">
        <v>107</v>
      </c>
      <c r="G171" s="17"/>
      <c r="H171" s="249">
        <f>(SUM(F78:F95)*$E$145)+((G78+G79+G82+G88)*$E$144)+((G80+G81+G83+G84+G85+G86+G89+G90+G91+G92+G94+G95)*$E$143)</f>
        <v>0</v>
      </c>
      <c r="I171" s="249"/>
      <c r="L171" s="249">
        <f>(SUM(J78:J95)*$E$145)+((K78+K79+K82+K88)*$E$144)+((K80+K81+K83+K84+K85+K86+K89+K90+K91+K92+K94+K95)*$E$143)</f>
        <v>0</v>
      </c>
      <c r="M171" s="249"/>
      <c r="P171" s="249">
        <f>(SUM(N78:N95)*$E$145)+((O78+O79+O82+O88)*$E$144)+((O80+O81+O83+O84+O85+O86+O89+O90+O91+O92+O94+O95)*$E$143)</f>
        <v>67500</v>
      </c>
      <c r="Q171" s="249"/>
      <c r="T171" s="249">
        <f>(SUM(R78:R95)*$E$145)+((S78+S79+S82+S88)*$E$144)+((S80+S81+S83+S84+S85+S86+S89+S90+S91+S92+S94+S95)*$E$143)</f>
        <v>67500</v>
      </c>
      <c r="U171" s="249"/>
      <c r="X171" s="249">
        <f>(SUM(V78:V95)*$E$145)+((W78+W79+W82+W88)*$E$144)+((W80+W81+W83+W84+W85+W86+W89+W90+W91+W92+W94+W95)*$E$143)</f>
        <v>268750</v>
      </c>
      <c r="Y171" s="249"/>
      <c r="AB171" s="249">
        <f>(SUM(Z78:Z95)*$E$145)+((AA78+AA79+AA82+AA88)*$E$144)+((AA80+AA81+AA83+AA84+AA85+AA86+AA89+AA90+AA91+AA92+AA94+AA95)*$E$143)</f>
        <v>0</v>
      </c>
      <c r="AC171" s="249"/>
      <c r="AF171" s="249">
        <f>(SUM(AD78:AD95)*$E$145)+((AE78+AE79+AE82+AE88)*$E$144)+((AE80+AE81+AE83+AE84+AE85+AE86+AE89+AE90+AE91+AE92+AE94+AE95)*$E$143)</f>
        <v>156250</v>
      </c>
      <c r="AG171" s="249"/>
      <c r="AJ171" s="249">
        <f>(SUM(AH78:AH95)*$E$145)+((AI78+AI79+AI82+AI88)*$E$144)+((AI80+AI81+AI83+AI84+AI85+AI86+AI89+AI90+AI91+AI92+AI94+AI95)*$E$143)</f>
        <v>190000</v>
      </c>
      <c r="AK171" s="249"/>
      <c r="AL171" s="358">
        <f>SUM(F171:AJ171)</f>
        <v>750000</v>
      </c>
    </row>
    <row r="172" spans="2:38" x14ac:dyDescent="0.25">
      <c r="G172" s="259"/>
      <c r="H172" s="249"/>
      <c r="I172" s="249"/>
      <c r="L172" s="249"/>
      <c r="M172" s="249"/>
      <c r="P172" s="249"/>
      <c r="Q172" s="249"/>
      <c r="T172" s="249"/>
      <c r="U172" s="249"/>
      <c r="X172" s="249"/>
      <c r="Y172" s="249"/>
      <c r="AB172" s="249"/>
      <c r="AC172" s="249"/>
      <c r="AF172" s="249"/>
      <c r="AG172" s="249"/>
      <c r="AJ172" s="249"/>
      <c r="AK172" s="249"/>
      <c r="AL172" s="358"/>
    </row>
    <row r="173" spans="2:38" x14ac:dyDescent="0.25">
      <c r="D173" s="21" t="s">
        <v>108</v>
      </c>
      <c r="G173" s="253"/>
      <c r="H173" s="253">
        <f>(SUM(F98:F108)*$E$145)+(SUM(G98:G108)*$E$144)</f>
        <v>600000</v>
      </c>
      <c r="I173" s="253"/>
      <c r="L173" s="253">
        <f>(SUM(J98:J108)*$E$145)+(SUM(K98:K108)*$E$144)</f>
        <v>600000</v>
      </c>
      <c r="M173" s="253"/>
      <c r="P173" s="253">
        <f>(SUM(N98:N108)*$E$145)+(SUM(O98:O108)*$E$144)</f>
        <v>550000</v>
      </c>
      <c r="Q173" s="253"/>
      <c r="T173" s="253">
        <f>(SUM(R98:R108)*$E$145)+(SUM(S98:S108)*$E$144)</f>
        <v>600000</v>
      </c>
      <c r="U173" s="253"/>
      <c r="X173" s="253">
        <f>(SUM(V98:V108)*$E$145)+(SUM(W98:W108)*$E$144)</f>
        <v>700000</v>
      </c>
      <c r="Y173" s="253"/>
      <c r="AB173" s="253">
        <f>(SUM(Z98:Z108)*$E$145)+(SUM(AA98:AA108)*$E$144)</f>
        <v>600000</v>
      </c>
      <c r="AC173" s="253"/>
      <c r="AF173" s="253">
        <f>(SUM(AD98:AD108)*$E$145)+(SUM(AE98:AE108)*$E$144)</f>
        <v>600000</v>
      </c>
      <c r="AG173" s="253"/>
      <c r="AJ173" s="253">
        <f>(SUM(AH98:AH108)*$E$145)+(SUM(AI98:AI108)*$E$144)</f>
        <v>650000</v>
      </c>
      <c r="AK173" s="253"/>
      <c r="AL173" s="358">
        <f>SUM(F173:AJ173)</f>
        <v>4900000</v>
      </c>
    </row>
    <row r="174" spans="2:38" x14ac:dyDescent="0.25">
      <c r="G174" s="259"/>
      <c r="H174" s="251"/>
      <c r="I174" s="251"/>
      <c r="L174" s="251"/>
      <c r="M174" s="251"/>
      <c r="P174" s="251"/>
      <c r="Q174" s="251"/>
      <c r="T174" s="251"/>
      <c r="U174" s="251"/>
      <c r="X174" s="251"/>
      <c r="Y174" s="251"/>
      <c r="AB174" s="251"/>
      <c r="AC174" s="251"/>
      <c r="AF174" s="251"/>
      <c r="AG174" s="251"/>
      <c r="AJ174" s="251"/>
      <c r="AK174" s="251"/>
      <c r="AL174" s="358"/>
    </row>
    <row r="175" spans="2:38" x14ac:dyDescent="0.25">
      <c r="D175" s="21" t="s">
        <v>109</v>
      </c>
      <c r="G175" s="17"/>
      <c r="H175" s="17">
        <f>(SUM(F110:F115)*$E$145)+(SUM(G110:G115)*$E$145)+(SUM(F125:F127)*$E$144)+(SUM(G125:G126)*$E$144)+(G127*$E$143)</f>
        <v>316875</v>
      </c>
      <c r="I175" s="17"/>
      <c r="L175" s="17">
        <f>(SUM(J110:J115)*$E$145)+(SUM(K110:K115)*$E$145)+(SUM(J125:J127)*$E$144)+(SUM(K125:K126)*$E$144)+(K127*$E$143)</f>
        <v>316875</v>
      </c>
      <c r="M175" s="17"/>
      <c r="P175" s="17">
        <f>(SUM(N110:N115)*$E$145)+(SUM(O110:O115)*$E$145)+(SUM(N125:N127)*$E$144)+(SUM(O125:O126)*$E$144)+(O127*$E$143)</f>
        <v>416875</v>
      </c>
      <c r="Q175" s="17"/>
      <c r="T175" s="17">
        <f>(SUM(R110:R115)*$E$145)+(SUM(S110:S115)*$E$145)+(SUM(R125:R127)*$E$144)+(SUM(S125:S126)*$E$144)+(S127*$E$143)</f>
        <v>433750</v>
      </c>
      <c r="U175" s="17"/>
      <c r="X175" s="17">
        <f>(SUM(V110:V115)*$E$145)+(SUM(W110:W115)*$E$145)+(SUM(V125:V127)*$E$144)+(SUM(W125:W126)*$E$144)+(W127*$E$143)</f>
        <v>433750</v>
      </c>
      <c r="Y175" s="17"/>
      <c r="AB175" s="17">
        <f>(SUM(Z110:Z115)*$E$145)+(SUM(AA110:AA115)*$E$145)+(SUM(Z125:Z127)*$E$144)+(SUM(AA125:AA126)*$E$144)+(AA127*$E$143)</f>
        <v>433750</v>
      </c>
      <c r="AC175" s="17"/>
      <c r="AF175" s="17">
        <f>(SUM(AD110:AD115)*$E$145)+(SUM(AE110:AE115)*$E$145)+(SUM(AD125:AD127)*$E$144)+(SUM(AE125:AE126)*$E$144)+(AE127*$E$143)</f>
        <v>433750</v>
      </c>
      <c r="AG175" s="17"/>
      <c r="AJ175" s="17">
        <f>(SUM(AH110:AH115)*$E$145)+(SUM(AI110:AI115)*$E$145)+(SUM(AH125:AH127)*$E$144)+(SUM(AI125:AI126)*$E$144)+(AI127*$E$143)</f>
        <v>433750</v>
      </c>
      <c r="AK175" s="17"/>
      <c r="AL175" s="358">
        <f>SUM(F175:AJ175)</f>
        <v>3219375</v>
      </c>
    </row>
    <row r="176" spans="2:38" x14ac:dyDescent="0.25">
      <c r="G176" s="17"/>
      <c r="H176" s="17"/>
      <c r="I176" s="17"/>
      <c r="L176" s="17"/>
      <c r="M176" s="17"/>
      <c r="P176" s="17"/>
      <c r="Q176" s="17"/>
      <c r="T176" s="17"/>
      <c r="U176" s="17"/>
      <c r="X176" s="17"/>
      <c r="Y176" s="17"/>
      <c r="AB176" s="17"/>
      <c r="AC176" s="17"/>
      <c r="AF176" s="17"/>
      <c r="AG176" s="17"/>
      <c r="AJ176" s="17"/>
      <c r="AK176" s="17"/>
      <c r="AL176" s="358"/>
    </row>
    <row r="177" spans="4:38" ht="15.75" thickBot="1" x14ac:dyDescent="0.3">
      <c r="D177" s="21" t="s">
        <v>110</v>
      </c>
      <c r="H177" s="21">
        <f>(SUM(F117:F118)*$E$145)+(SUM(G117:G118)*$E$144)</f>
        <v>150000</v>
      </c>
      <c r="I177" s="364">
        <f>SUM(H173:H177)</f>
        <v>1066875</v>
      </c>
      <c r="L177" s="21">
        <f>(SUM(J117:J118)*$E$145)+(SUM(K117:K118)*$E$144)</f>
        <v>150000</v>
      </c>
      <c r="M177" s="364">
        <f>SUM(L173:L177)</f>
        <v>1066875</v>
      </c>
      <c r="P177" s="21">
        <f>(SUM(N117:N118)*$E$145)+(SUM(O117:O118)*$E$144)</f>
        <v>150000</v>
      </c>
      <c r="Q177" s="364">
        <f>SUM(P173:P177)</f>
        <v>1116875</v>
      </c>
      <c r="T177" s="21">
        <f>(SUM(R117:R118)*$E$145)+(SUM(S117:S118)*$E$144)</f>
        <v>150000</v>
      </c>
      <c r="U177" s="364">
        <f>SUM(T173:T177)</f>
        <v>1183750</v>
      </c>
      <c r="X177" s="21">
        <f>(SUM(V117:V118)*$E$145)+(SUM(W117:W118)*$E$144)</f>
        <v>150000</v>
      </c>
      <c r="Y177" s="364">
        <f>SUM(X173:X177)</f>
        <v>1283750</v>
      </c>
      <c r="AB177" s="21">
        <f>(SUM(Z117:Z118)*$E$145)+(SUM(AA117:AA118)*$E$144)</f>
        <v>150000</v>
      </c>
      <c r="AC177" s="364">
        <f>SUM(AB173:AB177)</f>
        <v>1183750</v>
      </c>
      <c r="AF177" s="21">
        <f>(SUM(AD117:AD118)*$E$145)+(SUM(AE117:AE118)*$E$144)</f>
        <v>150000</v>
      </c>
      <c r="AG177" s="364">
        <f>SUM(AF173:AF177)</f>
        <v>1183750</v>
      </c>
      <c r="AJ177" s="21">
        <f>(SUM(AH117:AH118)*$E$145)+(SUM(AI117:AI118)*$E$144)</f>
        <v>150000</v>
      </c>
      <c r="AK177" s="364">
        <f>SUM(AJ173:AJ177)</f>
        <v>1233750</v>
      </c>
      <c r="AL177" s="358">
        <f>SUM(F177:AJ177)</f>
        <v>9285625</v>
      </c>
    </row>
    <row r="178" spans="4:38" ht="15.75" thickTop="1" x14ac:dyDescent="0.25">
      <c r="AL178" s="358"/>
    </row>
    <row r="179" spans="4:38" x14ac:dyDescent="0.25">
      <c r="D179" s="21" t="s">
        <v>70</v>
      </c>
      <c r="H179" s="21">
        <f>SUM(F121:F122)*$E$145</f>
        <v>100000</v>
      </c>
      <c r="L179" s="21">
        <f>SUM(J121:J122)*$E$145</f>
        <v>100000</v>
      </c>
      <c r="P179" s="21">
        <f>SUM(N121:N122)*$E$145</f>
        <v>100000</v>
      </c>
      <c r="T179" s="21">
        <f>SUM(R121:R122)*$E$145</f>
        <v>100000</v>
      </c>
      <c r="X179" s="21">
        <f>SUM(V121:V122)*$E$145</f>
        <v>100000</v>
      </c>
      <c r="AB179" s="21">
        <f>SUM(Z121:Z122)*$E$145</f>
        <v>100000</v>
      </c>
      <c r="AF179" s="21">
        <f>SUM(AD121:AD122)*$E$145</f>
        <v>100000</v>
      </c>
      <c r="AJ179" s="21">
        <f>SUM(AH121:AH122)*$E$145</f>
        <v>100000</v>
      </c>
      <c r="AL179" s="358">
        <f>SUM(F179:AJ179)</f>
        <v>800000</v>
      </c>
    </row>
    <row r="180" spans="4:38" x14ac:dyDescent="0.25">
      <c r="AL180" s="358"/>
    </row>
    <row r="181" spans="4:38" ht="15.75" thickBot="1" x14ac:dyDescent="0.3">
      <c r="D181" s="21" t="s">
        <v>111</v>
      </c>
      <c r="H181" s="21">
        <f>SUM(F129:F131)*$E$145</f>
        <v>150000</v>
      </c>
      <c r="I181" s="364">
        <f>SUM(H179:H181)</f>
        <v>250000</v>
      </c>
      <c r="L181" s="21">
        <f>SUM(J129:J131)*$E$145</f>
        <v>150000</v>
      </c>
      <c r="M181" s="364">
        <f>SUM(L179:L181)</f>
        <v>250000</v>
      </c>
      <c r="P181" s="21">
        <f>SUM(N129:N131)*$E$145</f>
        <v>150000</v>
      </c>
      <c r="Q181" s="364">
        <f>SUM(P179:P181)</f>
        <v>250000</v>
      </c>
      <c r="T181" s="21">
        <f>SUM(R129:R131)*$E$145</f>
        <v>150000</v>
      </c>
      <c r="U181" s="364">
        <f>SUM(T179:T181)</f>
        <v>250000</v>
      </c>
      <c r="X181" s="21">
        <f>SUM(V129:V131)*$E$145</f>
        <v>150000</v>
      </c>
      <c r="Y181" s="364">
        <f>SUM(X179:X181)</f>
        <v>250000</v>
      </c>
      <c r="AB181" s="21">
        <f>SUM(Z129:Z131)*$E$145</f>
        <v>150000</v>
      </c>
      <c r="AC181" s="364">
        <f>SUM(AB179:AB181)</f>
        <v>250000</v>
      </c>
      <c r="AF181" s="21">
        <f>SUM(AD129:AD131)*$E$145</f>
        <v>150000</v>
      </c>
      <c r="AG181" s="364">
        <f>SUM(AF179:AF181)</f>
        <v>250000</v>
      </c>
      <c r="AJ181" s="21">
        <f>SUM(AH129:AH131)*$E$145</f>
        <v>150000</v>
      </c>
      <c r="AK181" s="364">
        <f>SUM(AJ179:AJ181)</f>
        <v>250000</v>
      </c>
      <c r="AL181" s="358">
        <f>SUM(F181:AJ181)</f>
        <v>2950000</v>
      </c>
    </row>
    <row r="182" spans="4:38" ht="15.75" thickTop="1" x14ac:dyDescent="0.25">
      <c r="AL182" s="358"/>
    </row>
    <row r="183" spans="4:38" ht="15.75" thickBot="1" x14ac:dyDescent="0.3">
      <c r="H183" s="365">
        <f>SUM(H167:H181)</f>
        <v>2182500</v>
      </c>
      <c r="L183" s="365">
        <f>SUM(L167:L181)</f>
        <v>2450625</v>
      </c>
      <c r="P183" s="365">
        <f>SUM(P167:P181)</f>
        <v>2385000</v>
      </c>
      <c r="T183" s="365">
        <f>SUM(T167:T181)</f>
        <v>3172500</v>
      </c>
      <c r="X183" s="365">
        <f>SUM(X167:X181)</f>
        <v>2590625</v>
      </c>
      <c r="AB183" s="365">
        <f>SUM(AB167:AB181)</f>
        <v>2297500</v>
      </c>
      <c r="AF183" s="365">
        <f>SUM(AF167:AF181)</f>
        <v>2313750</v>
      </c>
      <c r="AJ183" s="365">
        <f>SUM(AJ167:AJ181)</f>
        <v>2171250</v>
      </c>
      <c r="AL183" s="360">
        <f>SUM(F183:AJ183)</f>
        <v>19563750</v>
      </c>
    </row>
    <row r="184" spans="4:38" s="53" customFormat="1" ht="15.75" thickTop="1" x14ac:dyDescent="0.25">
      <c r="AL184" s="255"/>
    </row>
    <row r="185" spans="4:38" s="53" customFormat="1" x14ac:dyDescent="0.25"/>
    <row r="186" spans="4:38" s="53" customFormat="1" x14ac:dyDescent="0.25"/>
    <row r="187" spans="4:38" s="53" customFormat="1" x14ac:dyDescent="0.25"/>
    <row r="188" spans="4:38" s="53" customFormat="1" x14ac:dyDescent="0.25"/>
    <row r="189" spans="4:38" s="53" customFormat="1" x14ac:dyDescent="0.25"/>
    <row r="190" spans="4:38" s="53" customFormat="1" x14ac:dyDescent="0.25"/>
    <row r="191" spans="4:38" s="53" customFormat="1" x14ac:dyDescent="0.25"/>
    <row r="192" spans="4:38" s="53" customFormat="1" x14ac:dyDescent="0.25"/>
    <row r="193" s="53" customFormat="1" x14ac:dyDescent="0.25"/>
    <row r="194" s="53" customFormat="1" x14ac:dyDescent="0.25"/>
    <row r="195" s="53" customFormat="1" x14ac:dyDescent="0.25"/>
    <row r="196" s="53" customFormat="1" x14ac:dyDescent="0.25"/>
    <row r="197" s="53" customFormat="1" x14ac:dyDescent="0.25"/>
    <row r="198" s="53" customFormat="1" x14ac:dyDescent="0.25"/>
    <row r="199" s="53" customFormat="1" x14ac:dyDescent="0.25"/>
    <row r="200" s="53" customFormat="1" x14ac:dyDescent="0.25"/>
    <row r="201" s="53" customFormat="1" x14ac:dyDescent="0.25"/>
    <row r="202" s="53" customFormat="1" x14ac:dyDescent="0.25"/>
    <row r="203" s="53" customFormat="1" x14ac:dyDescent="0.25"/>
    <row r="204" s="53" customFormat="1" x14ac:dyDescent="0.25"/>
    <row r="205" s="53" customFormat="1" x14ac:dyDescent="0.25"/>
    <row r="206" s="53" customFormat="1" x14ac:dyDescent="0.25"/>
    <row r="207" s="53" customFormat="1" x14ac:dyDescent="0.25"/>
    <row r="208" s="53" customFormat="1" x14ac:dyDescent="0.25"/>
    <row r="209" s="53" customFormat="1" x14ac:dyDescent="0.25"/>
    <row r="210" s="53" customFormat="1" x14ac:dyDescent="0.25"/>
    <row r="211" s="53" customFormat="1" x14ac:dyDescent="0.25"/>
    <row r="212" s="53" customFormat="1" x14ac:dyDescent="0.25"/>
    <row r="213" s="53" customFormat="1" x14ac:dyDescent="0.25"/>
    <row r="214" s="53" customFormat="1" x14ac:dyDescent="0.25"/>
    <row r="215" s="53" customFormat="1" x14ac:dyDescent="0.25"/>
    <row r="216" s="53" customFormat="1" x14ac:dyDescent="0.25"/>
    <row r="217" s="53" customFormat="1" x14ac:dyDescent="0.25"/>
    <row r="218" s="53" customFormat="1" x14ac:dyDescent="0.25"/>
    <row r="219" s="53" customFormat="1" x14ac:dyDescent="0.25"/>
    <row r="220" s="53" customFormat="1" x14ac:dyDescent="0.25"/>
    <row r="221" s="53" customFormat="1" x14ac:dyDescent="0.25"/>
    <row r="222" s="53" customFormat="1" x14ac:dyDescent="0.25"/>
    <row r="223" s="53" customFormat="1" x14ac:dyDescent="0.25"/>
    <row r="224" s="53" customFormat="1" x14ac:dyDescent="0.25"/>
    <row r="225" s="53" customFormat="1" x14ac:dyDescent="0.25"/>
    <row r="226" s="53" customFormat="1" x14ac:dyDescent="0.25"/>
    <row r="227" s="53" customFormat="1" x14ac:dyDescent="0.25"/>
    <row r="228" s="53" customFormat="1" x14ac:dyDescent="0.25"/>
    <row r="229" s="53" customFormat="1" x14ac:dyDescent="0.25"/>
    <row r="230" s="53" customFormat="1" x14ac:dyDescent="0.25"/>
    <row r="231" s="53" customFormat="1" x14ac:dyDescent="0.25"/>
    <row r="232" s="53" customFormat="1" x14ac:dyDescent="0.25"/>
    <row r="233" s="53" customFormat="1" x14ac:dyDescent="0.25"/>
  </sheetData>
  <mergeCells count="17">
    <mergeCell ref="B98:C106"/>
    <mergeCell ref="R2:T2"/>
    <mergeCell ref="V2:X2"/>
    <mergeCell ref="F3:H3"/>
    <mergeCell ref="J3:L3"/>
    <mergeCell ref="F2:H2"/>
    <mergeCell ref="J2:L2"/>
    <mergeCell ref="N3:P3"/>
    <mergeCell ref="N2:P2"/>
    <mergeCell ref="AH2:AJ2"/>
    <mergeCell ref="AH3:AJ3"/>
    <mergeCell ref="Z2:AB2"/>
    <mergeCell ref="R3:T3"/>
    <mergeCell ref="V3:X3"/>
    <mergeCell ref="Z3:AB3"/>
    <mergeCell ref="AD2:AF2"/>
    <mergeCell ref="AD3:AF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7E54-6DA2-47D0-94FD-D627ABACE3CD}">
  <dimension ref="A1:N8"/>
  <sheetViews>
    <sheetView showGridLines="0" zoomScale="70" zoomScaleNormal="70" workbookViewId="0">
      <selection activeCell="S6" sqref="S6"/>
    </sheetView>
  </sheetViews>
  <sheetFormatPr defaultColWidth="8.7109375" defaultRowHeight="15" x14ac:dyDescent="0.25"/>
  <cols>
    <col min="1" max="1" width="12.85546875" style="111" bestFit="1" customWidth="1"/>
    <col min="2" max="2" width="35.42578125" style="111" customWidth="1"/>
    <col min="3" max="3" width="49.42578125" style="111" bestFit="1" customWidth="1"/>
    <col min="4" max="4" width="8.7109375" style="111"/>
    <col min="5" max="5" width="14" style="111" customWidth="1"/>
    <col min="6" max="7" width="8.7109375" style="111"/>
    <col min="8" max="8" width="9.85546875" style="111" bestFit="1" customWidth="1"/>
    <col min="9" max="16384" width="8.7109375" style="111"/>
  </cols>
  <sheetData>
    <row r="1" spans="1:14" ht="15.75" thickBot="1" x14ac:dyDescent="0.3"/>
    <row r="2" spans="1:14" x14ac:dyDescent="0.25">
      <c r="A2" s="93"/>
      <c r="B2" s="92"/>
      <c r="C2" s="159" t="s">
        <v>299</v>
      </c>
      <c r="D2" s="154" t="s">
        <v>317</v>
      </c>
      <c r="E2" s="98"/>
    </row>
    <row r="3" spans="1:14" ht="156.75" customHeight="1" x14ac:dyDescent="0.25">
      <c r="A3" s="108"/>
      <c r="C3" s="5"/>
      <c r="D3" s="10"/>
      <c r="E3" s="144" t="s">
        <v>134</v>
      </c>
      <c r="F3" s="307" t="s">
        <v>21</v>
      </c>
      <c r="G3" s="313"/>
      <c r="H3" s="138" t="s">
        <v>22</v>
      </c>
      <c r="I3" s="139"/>
      <c r="J3" s="139"/>
      <c r="K3" s="139"/>
      <c r="L3" s="139"/>
      <c r="M3" s="139"/>
      <c r="N3" s="139"/>
    </row>
    <row r="4" spans="1:14" ht="60" x14ac:dyDescent="0.25">
      <c r="A4" s="4" t="s">
        <v>138</v>
      </c>
      <c r="B4" s="1" t="s">
        <v>139</v>
      </c>
      <c r="C4" s="6" t="s">
        <v>140</v>
      </c>
      <c r="D4" s="9"/>
      <c r="E4" s="97"/>
      <c r="F4" s="133" t="s">
        <v>302</v>
      </c>
      <c r="G4" s="133" t="s">
        <v>25</v>
      </c>
      <c r="H4" s="133" t="s">
        <v>26</v>
      </c>
      <c r="I4" s="133" t="s">
        <v>27</v>
      </c>
      <c r="J4" s="133" t="s">
        <v>30</v>
      </c>
      <c r="K4" s="134" t="s">
        <v>30</v>
      </c>
      <c r="L4" s="134" t="s">
        <v>31</v>
      </c>
      <c r="M4" s="134" t="s">
        <v>32</v>
      </c>
      <c r="N4" s="126" t="s">
        <v>34</v>
      </c>
    </row>
    <row r="5" spans="1:14" x14ac:dyDescent="0.25">
      <c r="A5" s="4"/>
      <c r="B5" s="1"/>
      <c r="C5" s="147"/>
      <c r="D5" s="136"/>
      <c r="E5" s="116"/>
      <c r="F5" s="137">
        <v>1</v>
      </c>
      <c r="G5" s="137">
        <f t="shared" ref="G5:N5" si="0">SUM(G6:G31)</f>
        <v>1</v>
      </c>
      <c r="H5" s="137">
        <f t="shared" si="0"/>
        <v>1</v>
      </c>
      <c r="I5" s="137">
        <f t="shared" si="0"/>
        <v>0.5</v>
      </c>
      <c r="J5" s="137">
        <f t="shared" si="0"/>
        <v>1</v>
      </c>
      <c r="K5" s="137">
        <f t="shared" si="0"/>
        <v>1</v>
      </c>
      <c r="L5" s="137">
        <f t="shared" si="0"/>
        <v>1</v>
      </c>
      <c r="M5" s="137">
        <f t="shared" si="0"/>
        <v>2</v>
      </c>
      <c r="N5" s="137">
        <f t="shared" si="0"/>
        <v>1</v>
      </c>
    </row>
    <row r="6" spans="1:14" ht="45" x14ac:dyDescent="0.25">
      <c r="A6" s="317" t="s">
        <v>141</v>
      </c>
      <c r="B6" s="116" t="s">
        <v>151</v>
      </c>
      <c r="C6" s="271" t="s">
        <v>160</v>
      </c>
      <c r="D6" s="116"/>
      <c r="E6" s="119"/>
      <c r="F6" s="118">
        <v>0.5</v>
      </c>
      <c r="G6" s="118">
        <v>1</v>
      </c>
      <c r="H6" s="118">
        <v>1</v>
      </c>
      <c r="I6" s="118">
        <v>0.5</v>
      </c>
      <c r="J6" s="118">
        <v>1</v>
      </c>
      <c r="K6" s="118">
        <v>1</v>
      </c>
      <c r="L6" s="118">
        <v>1</v>
      </c>
      <c r="M6" s="118">
        <v>2</v>
      </c>
      <c r="N6" s="118">
        <v>1</v>
      </c>
    </row>
    <row r="7" spans="1:14" ht="45" x14ac:dyDescent="0.25">
      <c r="A7" s="318"/>
      <c r="B7" s="309" t="s">
        <v>161</v>
      </c>
      <c r="C7" s="271" t="s">
        <v>163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</row>
    <row r="8" spans="1:14" ht="45" x14ac:dyDescent="0.25">
      <c r="A8" s="319"/>
      <c r="B8" s="309"/>
      <c r="C8" s="271" t="s">
        <v>164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</row>
  </sheetData>
  <mergeCells count="3">
    <mergeCell ref="F3:G3"/>
    <mergeCell ref="B7:B8"/>
    <mergeCell ref="A6:A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2FE2-C801-4B68-BE13-A8825BDDC7E8}">
  <dimension ref="B1:O133"/>
  <sheetViews>
    <sheetView showGridLines="0" topLeftCell="A12" zoomScale="70" zoomScaleNormal="70" workbookViewId="0">
      <selection activeCell="I4" sqref="I4"/>
    </sheetView>
  </sheetViews>
  <sheetFormatPr defaultRowHeight="15" x14ac:dyDescent="0.25"/>
  <cols>
    <col min="2" max="2" width="18.140625" customWidth="1"/>
    <col min="3" max="3" width="17.140625" customWidth="1"/>
    <col min="4" max="4" width="34.5703125" customWidth="1"/>
  </cols>
  <sheetData>
    <row r="1" spans="2:15" ht="15.75" thickBot="1" x14ac:dyDescent="0.3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2" spans="2:15" x14ac:dyDescent="0.25">
      <c r="B2" s="93"/>
      <c r="C2" s="92"/>
      <c r="D2" s="159" t="s">
        <v>299</v>
      </c>
      <c r="E2" s="154" t="s">
        <v>320</v>
      </c>
      <c r="F2" s="98"/>
      <c r="G2" s="111"/>
      <c r="H2" s="111"/>
      <c r="I2" s="111"/>
      <c r="J2" s="111"/>
      <c r="K2" s="111"/>
      <c r="L2" s="111"/>
      <c r="M2" s="111"/>
      <c r="N2" s="111"/>
      <c r="O2" s="111"/>
    </row>
    <row r="3" spans="2:15" ht="144" customHeight="1" x14ac:dyDescent="0.25">
      <c r="B3" s="108"/>
      <c r="C3" s="111"/>
      <c r="D3" s="5"/>
      <c r="E3" s="10"/>
      <c r="F3" s="144" t="s">
        <v>135</v>
      </c>
      <c r="G3" s="166" t="s">
        <v>21</v>
      </c>
      <c r="H3" s="167"/>
      <c r="I3" s="320" t="s">
        <v>301</v>
      </c>
      <c r="J3" s="321"/>
      <c r="K3" s="321"/>
      <c r="L3" s="321"/>
      <c r="M3" s="321"/>
      <c r="N3" s="321"/>
      <c r="O3" s="321"/>
    </row>
    <row r="4" spans="2:15" ht="30" x14ac:dyDescent="0.25">
      <c r="B4" s="4" t="s">
        <v>138</v>
      </c>
      <c r="C4" s="1" t="s">
        <v>139</v>
      </c>
      <c r="D4" s="6" t="s">
        <v>140</v>
      </c>
      <c r="E4" s="9"/>
      <c r="F4" s="97"/>
      <c r="G4" s="133" t="s">
        <v>302</v>
      </c>
      <c r="H4" s="133" t="s">
        <v>25</v>
      </c>
      <c r="I4" s="133" t="s">
        <v>26</v>
      </c>
      <c r="J4" s="133" t="s">
        <v>27</v>
      </c>
      <c r="K4" s="134" t="s">
        <v>28</v>
      </c>
      <c r="L4" s="134" t="s">
        <v>29</v>
      </c>
      <c r="M4" s="134" t="s">
        <v>31</v>
      </c>
      <c r="N4" s="134" t="s">
        <v>32</v>
      </c>
      <c r="O4" s="126" t="s">
        <v>34</v>
      </c>
    </row>
    <row r="5" spans="2:15" x14ac:dyDescent="0.25">
      <c r="B5" s="4"/>
      <c r="C5" s="1"/>
      <c r="D5" s="147"/>
      <c r="E5" s="156"/>
      <c r="F5" s="96"/>
      <c r="G5" s="157">
        <v>1</v>
      </c>
      <c r="H5" s="157">
        <f t="shared" ref="H5:O5" si="0">SUM(H6:H31)</f>
        <v>1</v>
      </c>
      <c r="I5" s="157">
        <f t="shared" si="0"/>
        <v>1</v>
      </c>
      <c r="J5" s="157">
        <f t="shared" si="0"/>
        <v>1</v>
      </c>
      <c r="K5" s="157">
        <f t="shared" si="0"/>
        <v>1</v>
      </c>
      <c r="L5" s="157">
        <f t="shared" si="0"/>
        <v>1</v>
      </c>
      <c r="M5" s="157">
        <f t="shared" si="0"/>
        <v>1</v>
      </c>
      <c r="N5" s="157">
        <f t="shared" si="0"/>
        <v>1</v>
      </c>
      <c r="O5" s="157">
        <f t="shared" si="0"/>
        <v>1</v>
      </c>
    </row>
    <row r="6" spans="2:15" ht="30" x14ac:dyDescent="0.25">
      <c r="B6" s="317" t="s">
        <v>168</v>
      </c>
      <c r="C6" s="309" t="s">
        <v>189</v>
      </c>
      <c r="D6" s="271" t="s">
        <v>190</v>
      </c>
      <c r="E6" s="116"/>
      <c r="F6" s="119"/>
      <c r="G6" s="118">
        <v>0.5</v>
      </c>
      <c r="H6" s="118">
        <v>1</v>
      </c>
      <c r="I6" s="118">
        <v>1</v>
      </c>
      <c r="J6" s="118">
        <v>1</v>
      </c>
      <c r="K6" s="118">
        <v>1</v>
      </c>
      <c r="L6" s="118">
        <v>1</v>
      </c>
      <c r="M6" s="118">
        <v>1</v>
      </c>
      <c r="N6" s="118">
        <v>1</v>
      </c>
      <c r="O6" s="118">
        <v>1</v>
      </c>
    </row>
    <row r="7" spans="2:15" ht="45" x14ac:dyDescent="0.25">
      <c r="B7" s="318"/>
      <c r="C7" s="309"/>
      <c r="D7" s="271" t="s">
        <v>191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</row>
    <row r="8" spans="2:15" ht="45" x14ac:dyDescent="0.25">
      <c r="B8" s="318"/>
      <c r="C8" s="309"/>
      <c r="D8" s="271" t="s">
        <v>192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</row>
    <row r="9" spans="2:15" x14ac:dyDescent="0.25">
      <c r="B9" s="318"/>
      <c r="C9" s="309"/>
      <c r="D9" s="271" t="s">
        <v>193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</row>
    <row r="10" spans="2:15" ht="60" x14ac:dyDescent="0.25">
      <c r="B10" s="318"/>
      <c r="C10" s="309"/>
      <c r="D10" s="271" t="s">
        <v>194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</row>
    <row r="11" spans="2:15" ht="45" x14ac:dyDescent="0.25">
      <c r="B11" s="318"/>
      <c r="C11" s="309"/>
      <c r="D11" s="271" t="s">
        <v>195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</row>
    <row r="12" spans="2:15" ht="60" x14ac:dyDescent="0.25">
      <c r="B12" s="318"/>
      <c r="C12" s="309"/>
      <c r="D12" s="271" t="s">
        <v>196</v>
      </c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</row>
    <row r="13" spans="2:15" ht="30" x14ac:dyDescent="0.25">
      <c r="B13" s="319"/>
      <c r="C13" s="309"/>
      <c r="D13" s="271" t="s">
        <v>197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</row>
    <row r="14" spans="2:15" x14ac:dyDescent="0.25"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</row>
    <row r="15" spans="2:15" x14ac:dyDescent="0.25"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</row>
    <row r="16" spans="2:15" x14ac:dyDescent="0.25"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</row>
    <row r="17" spans="2:15" x14ac:dyDescent="0.25"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</row>
    <row r="18" spans="2:15" x14ac:dyDescent="0.25"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</row>
    <row r="19" spans="2:15" x14ac:dyDescent="0.25"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</row>
    <row r="20" spans="2:15" x14ac:dyDescent="0.25"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</row>
    <row r="21" spans="2:15" x14ac:dyDescent="0.25"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</row>
    <row r="22" spans="2:15" x14ac:dyDescent="0.25"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</row>
    <row r="23" spans="2:15" x14ac:dyDescent="0.25"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2:15" x14ac:dyDescent="0.25"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</row>
    <row r="25" spans="2:15" x14ac:dyDescent="0.25"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</row>
    <row r="26" spans="2:15" x14ac:dyDescent="0.25"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</row>
    <row r="27" spans="2:15" x14ac:dyDescent="0.25"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</row>
    <row r="28" spans="2:15" x14ac:dyDescent="0.25"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</row>
    <row r="29" spans="2:15" x14ac:dyDescent="0.25"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</row>
    <row r="30" spans="2:15" x14ac:dyDescent="0.25"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</row>
    <row r="31" spans="2:15" x14ac:dyDescent="0.25"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</row>
    <row r="32" spans="2:15" x14ac:dyDescent="0.25"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</row>
    <row r="33" spans="2:15" x14ac:dyDescent="0.25"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</row>
    <row r="34" spans="2:15" x14ac:dyDescent="0.25"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</row>
    <row r="35" spans="2:15" x14ac:dyDescent="0.25"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</row>
    <row r="36" spans="2:15" x14ac:dyDescent="0.25"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</row>
    <row r="37" spans="2:15" x14ac:dyDescent="0.25"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</row>
    <row r="38" spans="2:15" x14ac:dyDescent="0.25"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</row>
    <row r="39" spans="2:15" x14ac:dyDescent="0.25"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</row>
    <row r="40" spans="2:15" x14ac:dyDescent="0.25"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</row>
    <row r="41" spans="2:15" x14ac:dyDescent="0.25"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</row>
    <row r="42" spans="2:15" x14ac:dyDescent="0.25"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</row>
    <row r="43" spans="2:15" x14ac:dyDescent="0.25"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</row>
    <row r="44" spans="2:15" x14ac:dyDescent="0.25"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</row>
    <row r="45" spans="2:15" x14ac:dyDescent="0.25"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</row>
    <row r="46" spans="2:15" x14ac:dyDescent="0.25"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</row>
    <row r="47" spans="2:15" x14ac:dyDescent="0.25"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</row>
    <row r="48" spans="2:15" x14ac:dyDescent="0.25"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</row>
    <row r="49" spans="2:15" x14ac:dyDescent="0.25"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</row>
    <row r="50" spans="2:15" x14ac:dyDescent="0.25"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</row>
    <row r="51" spans="2:15" x14ac:dyDescent="0.25"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</row>
    <row r="52" spans="2:15" x14ac:dyDescent="0.25"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</row>
    <row r="53" spans="2:15" x14ac:dyDescent="0.25"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</row>
    <row r="54" spans="2:15" x14ac:dyDescent="0.25"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</row>
    <row r="55" spans="2:15" x14ac:dyDescent="0.25"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</row>
    <row r="56" spans="2:15" x14ac:dyDescent="0.25"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</row>
    <row r="57" spans="2:15" x14ac:dyDescent="0.25"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</row>
    <row r="58" spans="2:15" x14ac:dyDescent="0.25"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</row>
    <row r="59" spans="2:15" x14ac:dyDescent="0.25"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</row>
    <row r="60" spans="2:15" x14ac:dyDescent="0.25"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2:15" x14ac:dyDescent="0.25"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</row>
    <row r="62" spans="2:15" x14ac:dyDescent="0.25"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</row>
    <row r="63" spans="2:15" x14ac:dyDescent="0.25"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</row>
    <row r="64" spans="2:15" x14ac:dyDescent="0.25"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2:15" x14ac:dyDescent="0.25"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</row>
    <row r="66" spans="2:15" x14ac:dyDescent="0.25"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</row>
    <row r="67" spans="2:15" x14ac:dyDescent="0.25"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</row>
    <row r="68" spans="2:15" x14ac:dyDescent="0.25"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</row>
    <row r="69" spans="2:15" x14ac:dyDescent="0.25"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</row>
    <row r="70" spans="2:15" x14ac:dyDescent="0.25"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</row>
    <row r="71" spans="2:15" x14ac:dyDescent="0.25"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</row>
    <row r="72" spans="2:15" x14ac:dyDescent="0.25"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</row>
    <row r="73" spans="2:15" x14ac:dyDescent="0.25"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</row>
    <row r="74" spans="2:15" x14ac:dyDescent="0.25"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</row>
    <row r="75" spans="2:15" x14ac:dyDescent="0.25"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</row>
    <row r="76" spans="2:15" x14ac:dyDescent="0.25"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</row>
    <row r="77" spans="2:15" x14ac:dyDescent="0.25"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</row>
    <row r="78" spans="2:15" x14ac:dyDescent="0.25"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</row>
    <row r="79" spans="2:15" x14ac:dyDescent="0.25"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</row>
    <row r="80" spans="2:15" x14ac:dyDescent="0.25"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</row>
    <row r="81" spans="2:15" x14ac:dyDescent="0.25"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</row>
    <row r="82" spans="2:15" x14ac:dyDescent="0.25"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</row>
    <row r="83" spans="2:15" x14ac:dyDescent="0.25"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</row>
    <row r="84" spans="2:15" x14ac:dyDescent="0.25"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</row>
    <row r="85" spans="2:15" x14ac:dyDescent="0.25"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</row>
    <row r="86" spans="2:15" x14ac:dyDescent="0.25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</row>
    <row r="87" spans="2:15" x14ac:dyDescent="0.25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</row>
    <row r="88" spans="2:15" x14ac:dyDescent="0.25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</row>
    <row r="89" spans="2:15" x14ac:dyDescent="0.25"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</row>
    <row r="90" spans="2:15" x14ac:dyDescent="0.25"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</row>
    <row r="91" spans="2:15" x14ac:dyDescent="0.25"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</row>
    <row r="92" spans="2:15" x14ac:dyDescent="0.25"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</row>
    <row r="93" spans="2:15" x14ac:dyDescent="0.25"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</row>
    <row r="94" spans="2:15" x14ac:dyDescent="0.25"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</row>
    <row r="95" spans="2:15" x14ac:dyDescent="0.25"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</row>
    <row r="96" spans="2:15" x14ac:dyDescent="0.25"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</row>
    <row r="97" spans="2:15" x14ac:dyDescent="0.25"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</row>
    <row r="98" spans="2:15" x14ac:dyDescent="0.25"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</row>
    <row r="99" spans="2:15" x14ac:dyDescent="0.25"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</row>
    <row r="100" spans="2:15" x14ac:dyDescent="0.25"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</row>
    <row r="101" spans="2:15" x14ac:dyDescent="0.25"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</row>
    <row r="102" spans="2:15" x14ac:dyDescent="0.25"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</row>
    <row r="103" spans="2:15" x14ac:dyDescent="0.25"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</row>
    <row r="104" spans="2:15" x14ac:dyDescent="0.25"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</row>
    <row r="105" spans="2:15" x14ac:dyDescent="0.25"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</row>
    <row r="106" spans="2:15" x14ac:dyDescent="0.25"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</row>
    <row r="107" spans="2:15" x14ac:dyDescent="0.25"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</row>
    <row r="108" spans="2:15" x14ac:dyDescent="0.25"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</row>
    <row r="109" spans="2:15" x14ac:dyDescent="0.25"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</row>
    <row r="110" spans="2:15" x14ac:dyDescent="0.25"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</row>
    <row r="111" spans="2:15" x14ac:dyDescent="0.25"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</row>
    <row r="112" spans="2:15" x14ac:dyDescent="0.25"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</row>
    <row r="113" spans="2:15" x14ac:dyDescent="0.25"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</row>
    <row r="114" spans="2:15" x14ac:dyDescent="0.25"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</row>
    <row r="115" spans="2:15" x14ac:dyDescent="0.25"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</row>
    <row r="116" spans="2:15" x14ac:dyDescent="0.25"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</row>
    <row r="117" spans="2:15" x14ac:dyDescent="0.25"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</row>
    <row r="118" spans="2:15" x14ac:dyDescent="0.25"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</row>
    <row r="119" spans="2:15" x14ac:dyDescent="0.25"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</row>
    <row r="120" spans="2:15" x14ac:dyDescent="0.25"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</row>
    <row r="121" spans="2:15" x14ac:dyDescent="0.25"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</row>
    <row r="122" spans="2:15" x14ac:dyDescent="0.25"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</row>
    <row r="123" spans="2:15" x14ac:dyDescent="0.25"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</row>
    <row r="124" spans="2:15" x14ac:dyDescent="0.25"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</row>
    <row r="125" spans="2:15" x14ac:dyDescent="0.25"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</row>
    <row r="126" spans="2:15" x14ac:dyDescent="0.25"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</row>
    <row r="127" spans="2:15" x14ac:dyDescent="0.25"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</row>
    <row r="128" spans="2:15" x14ac:dyDescent="0.25"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</row>
    <row r="129" spans="2:15" x14ac:dyDescent="0.25"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</row>
    <row r="130" spans="2:15" x14ac:dyDescent="0.25"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</row>
    <row r="131" spans="2:15" x14ac:dyDescent="0.25"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</row>
    <row r="132" spans="2:15" x14ac:dyDescent="0.25"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</row>
    <row r="133" spans="2:15" x14ac:dyDescent="0.25"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</row>
  </sheetData>
  <mergeCells count="3">
    <mergeCell ref="C6:C13"/>
    <mergeCell ref="B6:B13"/>
    <mergeCell ref="I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B1B-9A83-41BA-A403-12FB9865E8DD}">
  <dimension ref="B2:N21"/>
  <sheetViews>
    <sheetView showGridLines="0" topLeftCell="A5" zoomScale="70" zoomScaleNormal="70" workbookViewId="0">
      <selection activeCell="H5" sqref="H1:H1048576"/>
    </sheetView>
  </sheetViews>
  <sheetFormatPr defaultRowHeight="15" x14ac:dyDescent="0.25"/>
  <cols>
    <col min="3" max="3" width="21.28515625" customWidth="1"/>
    <col min="4" max="4" width="53.85546875" customWidth="1"/>
    <col min="6" max="6" width="17.28515625" customWidth="1"/>
  </cols>
  <sheetData>
    <row r="2" spans="2:14" ht="15.75" thickBot="1" x14ac:dyDescent="0.3"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</row>
    <row r="3" spans="2:14" x14ac:dyDescent="0.25">
      <c r="B3" s="149"/>
      <c r="C3" s="111"/>
      <c r="D3" s="159" t="s">
        <v>299</v>
      </c>
      <c r="E3" s="154" t="s">
        <v>320</v>
      </c>
      <c r="F3" s="98"/>
      <c r="G3" s="111"/>
      <c r="H3" s="111"/>
      <c r="I3" s="111"/>
      <c r="J3" s="111"/>
      <c r="K3" s="111"/>
      <c r="L3" s="111"/>
      <c r="M3" s="111"/>
      <c r="N3" s="111"/>
    </row>
    <row r="4" spans="2:14" ht="188.25" customHeight="1" x14ac:dyDescent="0.25">
      <c r="B4" s="108"/>
      <c r="C4" s="111"/>
      <c r="D4" s="5"/>
      <c r="E4" s="10"/>
      <c r="F4" s="144" t="s">
        <v>136</v>
      </c>
      <c r="G4" s="307" t="s">
        <v>21</v>
      </c>
      <c r="H4" s="313"/>
      <c r="I4" s="138" t="s">
        <v>22</v>
      </c>
      <c r="J4" s="139"/>
      <c r="K4" s="139"/>
      <c r="L4" s="139"/>
      <c r="M4" s="139"/>
      <c r="N4" s="139"/>
    </row>
    <row r="5" spans="2:14" ht="45" x14ac:dyDescent="0.25">
      <c r="B5" s="150" t="s">
        <v>138</v>
      </c>
      <c r="C5" s="151" t="s">
        <v>139</v>
      </c>
      <c r="D5" s="152" t="s">
        <v>140</v>
      </c>
      <c r="E5" s="9"/>
      <c r="F5" s="153"/>
      <c r="G5" s="133" t="s">
        <v>302</v>
      </c>
      <c r="H5" s="133" t="s">
        <v>25</v>
      </c>
      <c r="I5" s="133" t="s">
        <v>26</v>
      </c>
      <c r="J5" s="133" t="s">
        <v>27</v>
      </c>
      <c r="K5" s="134" t="s">
        <v>30</v>
      </c>
      <c r="L5" s="134" t="s">
        <v>31</v>
      </c>
      <c r="M5" s="134" t="s">
        <v>32</v>
      </c>
      <c r="N5" s="126" t="s">
        <v>34</v>
      </c>
    </row>
    <row r="6" spans="2:14" x14ac:dyDescent="0.25">
      <c r="B6" s="150"/>
      <c r="C6" s="151"/>
      <c r="D6" s="147"/>
      <c r="E6" s="136"/>
      <c r="F6" s="267"/>
      <c r="G6" s="137">
        <v>1</v>
      </c>
      <c r="H6" s="137">
        <f t="shared" ref="H6:N6" si="0">SUM(H7:H32)</f>
        <v>1</v>
      </c>
      <c r="I6" s="137">
        <f t="shared" si="0"/>
        <v>1</v>
      </c>
      <c r="J6" s="137">
        <f t="shared" si="0"/>
        <v>1</v>
      </c>
      <c r="K6" s="137">
        <f t="shared" si="0"/>
        <v>2</v>
      </c>
      <c r="L6" s="137">
        <f t="shared" si="0"/>
        <v>1</v>
      </c>
      <c r="M6" s="137">
        <f t="shared" si="0"/>
        <v>2</v>
      </c>
      <c r="N6" s="137">
        <f t="shared" si="0"/>
        <v>2</v>
      </c>
    </row>
    <row r="7" spans="2:14" ht="30" x14ac:dyDescent="0.25">
      <c r="B7" s="317" t="s">
        <v>141</v>
      </c>
      <c r="C7" s="310" t="s">
        <v>161</v>
      </c>
      <c r="D7" s="271" t="s">
        <v>165</v>
      </c>
      <c r="E7" s="267"/>
      <c r="F7" s="124"/>
      <c r="G7" s="118">
        <v>0.5</v>
      </c>
      <c r="H7" s="118">
        <v>1</v>
      </c>
      <c r="I7" s="118">
        <v>1</v>
      </c>
      <c r="J7" s="118">
        <v>1</v>
      </c>
      <c r="K7" s="118">
        <v>2</v>
      </c>
      <c r="L7" s="118">
        <v>1</v>
      </c>
      <c r="M7" s="118">
        <v>2</v>
      </c>
      <c r="N7" s="118">
        <v>2</v>
      </c>
    </row>
    <row r="8" spans="2:14" ht="30" x14ac:dyDescent="0.25">
      <c r="B8" s="318"/>
      <c r="C8" s="311"/>
      <c r="D8" s="271" t="s">
        <v>166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</row>
    <row r="9" spans="2:14" ht="30" x14ac:dyDescent="0.25">
      <c r="B9" s="319"/>
      <c r="C9" s="312"/>
      <c r="D9" s="271" t="s">
        <v>167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</row>
    <row r="10" spans="2:14" ht="91.5" customHeight="1" x14ac:dyDescent="0.25">
      <c r="B10" s="148" t="s">
        <v>243</v>
      </c>
      <c r="C10" s="267" t="s">
        <v>250</v>
      </c>
      <c r="D10" s="271" t="s">
        <v>253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</row>
    <row r="11" spans="2:14" ht="45" x14ac:dyDescent="0.25">
      <c r="B11" s="336" t="s">
        <v>267</v>
      </c>
      <c r="C11" s="309" t="s">
        <v>272</v>
      </c>
      <c r="D11" s="271" t="s">
        <v>273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</row>
    <row r="12" spans="2:14" ht="60" x14ac:dyDescent="0.25">
      <c r="B12" s="336"/>
      <c r="C12" s="309"/>
      <c r="D12" s="271" t="s">
        <v>274</v>
      </c>
      <c r="E12" s="118"/>
      <c r="F12" s="118"/>
      <c r="G12" s="118"/>
      <c r="H12" s="118"/>
      <c r="I12" s="118"/>
      <c r="J12" s="118"/>
      <c r="K12" s="118"/>
      <c r="L12" s="118"/>
      <c r="M12" s="118"/>
      <c r="N12" s="118"/>
    </row>
    <row r="13" spans="2:14" ht="45" x14ac:dyDescent="0.25">
      <c r="B13" s="336"/>
      <c r="C13" s="309"/>
      <c r="D13" s="271" t="s">
        <v>275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</row>
    <row r="14" spans="2:14" ht="30" x14ac:dyDescent="0.25">
      <c r="B14" s="336" t="s">
        <v>276</v>
      </c>
      <c r="C14" s="309" t="s">
        <v>282</v>
      </c>
      <c r="D14" s="271" t="s">
        <v>283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</row>
    <row r="15" spans="2:14" ht="45" x14ac:dyDescent="0.25">
      <c r="B15" s="336"/>
      <c r="C15" s="309"/>
      <c r="D15" s="271" t="s">
        <v>284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</row>
    <row r="16" spans="2:14" ht="45" x14ac:dyDescent="0.25">
      <c r="B16" s="336"/>
      <c r="C16" s="309"/>
      <c r="D16" s="271" t="s">
        <v>285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</row>
    <row r="17" spans="2:14" ht="45" x14ac:dyDescent="0.25">
      <c r="B17" s="336"/>
      <c r="C17" s="309"/>
      <c r="D17" s="271" t="s">
        <v>286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</row>
    <row r="18" spans="2:14" ht="45" x14ac:dyDescent="0.25">
      <c r="B18" s="336" t="s">
        <v>287</v>
      </c>
      <c r="C18" s="309" t="s">
        <v>294</v>
      </c>
      <c r="D18" s="271" t="s">
        <v>295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</row>
    <row r="19" spans="2:14" x14ac:dyDescent="0.25">
      <c r="B19" s="336"/>
      <c r="C19" s="309"/>
      <c r="D19" s="271" t="s">
        <v>296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</row>
    <row r="20" spans="2:14" ht="30" x14ac:dyDescent="0.25">
      <c r="B20" s="336"/>
      <c r="C20" s="309"/>
      <c r="D20" s="271" t="s">
        <v>297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</row>
    <row r="21" spans="2:14" ht="75" x14ac:dyDescent="0.25">
      <c r="B21" s="336"/>
      <c r="C21" s="309"/>
      <c r="D21" s="271" t="s">
        <v>298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</row>
  </sheetData>
  <mergeCells count="9">
    <mergeCell ref="B14:B17"/>
    <mergeCell ref="C18:C21"/>
    <mergeCell ref="B18:B21"/>
    <mergeCell ref="G4:H4"/>
    <mergeCell ref="C7:C9"/>
    <mergeCell ref="C11:C13"/>
    <mergeCell ref="B7:B9"/>
    <mergeCell ref="B11:B13"/>
    <mergeCell ref="C14:C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D7CF-77C6-4124-A55D-3CB3C4C6D9AE}">
  <dimension ref="B3:O133"/>
  <sheetViews>
    <sheetView showGridLines="0" topLeftCell="A3" zoomScale="70" zoomScaleNormal="70" workbookViewId="0">
      <selection activeCell="R9" sqref="R9"/>
    </sheetView>
  </sheetViews>
  <sheetFormatPr defaultRowHeight="15" x14ac:dyDescent="0.25"/>
  <cols>
    <col min="2" max="2" width="14.140625" customWidth="1"/>
    <col min="3" max="3" width="25.28515625" customWidth="1"/>
    <col min="4" max="4" width="51" customWidth="1"/>
    <col min="6" max="6" width="26.28515625" customWidth="1"/>
    <col min="9" max="9" width="9.85546875" bestFit="1" customWidth="1"/>
    <col min="10" max="10" width="10.7109375" customWidth="1"/>
    <col min="11" max="11" width="13" customWidth="1"/>
  </cols>
  <sheetData>
    <row r="3" spans="2:15" ht="15.75" thickBot="1" x14ac:dyDescent="0.3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</row>
    <row r="4" spans="2:15" x14ac:dyDescent="0.25">
      <c r="B4" s="93"/>
      <c r="C4" s="92"/>
      <c r="D4" s="155" t="s">
        <v>299</v>
      </c>
      <c r="E4" s="109" t="s">
        <v>321</v>
      </c>
      <c r="F4" s="98"/>
      <c r="G4" s="111"/>
      <c r="H4" s="111"/>
      <c r="I4" s="111"/>
      <c r="J4" s="111"/>
      <c r="K4" s="111"/>
      <c r="L4" s="111"/>
      <c r="M4" s="111"/>
      <c r="N4" s="111"/>
      <c r="O4" s="111"/>
    </row>
    <row r="5" spans="2:15" ht="84.75" customHeight="1" x14ac:dyDescent="0.25">
      <c r="B5" s="108"/>
      <c r="C5" s="111"/>
      <c r="D5" s="5"/>
      <c r="E5" s="10"/>
      <c r="F5" s="117" t="s">
        <v>137</v>
      </c>
      <c r="G5" s="307" t="s">
        <v>21</v>
      </c>
      <c r="H5" s="313"/>
      <c r="I5" s="138" t="s">
        <v>22</v>
      </c>
      <c r="J5" s="139"/>
      <c r="K5" s="139"/>
      <c r="L5" s="139"/>
      <c r="M5" s="139"/>
      <c r="N5" s="139"/>
      <c r="O5" s="139"/>
    </row>
    <row r="6" spans="2:15" ht="45" x14ac:dyDescent="0.25">
      <c r="B6" s="4" t="s">
        <v>322</v>
      </c>
      <c r="C6" s="1" t="s">
        <v>139</v>
      </c>
      <c r="D6" s="6" t="s">
        <v>140</v>
      </c>
      <c r="E6" s="9"/>
      <c r="F6" s="97"/>
      <c r="G6" s="133" t="s">
        <v>302</v>
      </c>
      <c r="H6" s="133" t="s">
        <v>25</v>
      </c>
      <c r="I6" s="133" t="s">
        <v>26</v>
      </c>
      <c r="J6" s="133" t="s">
        <v>27</v>
      </c>
      <c r="K6" s="134" t="s">
        <v>306</v>
      </c>
      <c r="L6" s="134" t="s">
        <v>31</v>
      </c>
      <c r="M6" s="134" t="s">
        <v>32</v>
      </c>
      <c r="N6" s="134" t="s">
        <v>33</v>
      </c>
      <c r="O6" s="134" t="s">
        <v>34</v>
      </c>
    </row>
    <row r="7" spans="2:15" x14ac:dyDescent="0.25">
      <c r="B7" s="145"/>
      <c r="C7" s="146"/>
      <c r="D7" s="135"/>
      <c r="E7" s="136"/>
      <c r="F7" s="116"/>
      <c r="G7" s="137">
        <v>1</v>
      </c>
      <c r="H7" s="137">
        <f t="shared" ref="H7:O7" si="0">SUM(H8:H31)</f>
        <v>1</v>
      </c>
      <c r="I7" s="137">
        <f t="shared" si="0"/>
        <v>1</v>
      </c>
      <c r="J7" s="137">
        <f t="shared" si="0"/>
        <v>1</v>
      </c>
      <c r="K7" s="137">
        <f t="shared" si="0"/>
        <v>1</v>
      </c>
      <c r="L7" s="137">
        <f t="shared" si="0"/>
        <v>1</v>
      </c>
      <c r="M7" s="137">
        <f t="shared" si="0"/>
        <v>2</v>
      </c>
      <c r="N7" s="137">
        <f t="shared" si="0"/>
        <v>1</v>
      </c>
      <c r="O7" s="137">
        <f t="shared" si="0"/>
        <v>1</v>
      </c>
    </row>
    <row r="8" spans="2:15" ht="82.5" customHeight="1" x14ac:dyDescent="0.25">
      <c r="B8" s="132" t="s">
        <v>220</v>
      </c>
      <c r="C8" s="132" t="s">
        <v>236</v>
      </c>
      <c r="D8" s="132" t="s">
        <v>242</v>
      </c>
      <c r="E8" s="116"/>
      <c r="F8" s="119"/>
      <c r="G8" s="118">
        <v>0.5</v>
      </c>
      <c r="H8" s="118">
        <v>1</v>
      </c>
      <c r="I8" s="118">
        <v>1</v>
      </c>
      <c r="J8" s="118">
        <v>1</v>
      </c>
      <c r="K8" s="118">
        <v>1</v>
      </c>
      <c r="L8" s="118">
        <v>1</v>
      </c>
      <c r="M8" s="118">
        <v>2</v>
      </c>
      <c r="N8" s="118">
        <v>1</v>
      </c>
      <c r="O8" s="118">
        <v>1</v>
      </c>
    </row>
    <row r="9" spans="2:15" ht="82.5" customHeight="1" x14ac:dyDescent="0.25">
      <c r="B9" s="132" t="s">
        <v>243</v>
      </c>
      <c r="C9" s="132" t="s">
        <v>250</v>
      </c>
      <c r="D9" s="132" t="s">
        <v>253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</row>
    <row r="10" spans="2:15" ht="82.5" customHeight="1" x14ac:dyDescent="0.25">
      <c r="B10" s="132" t="s">
        <v>267</v>
      </c>
      <c r="C10" s="132" t="s">
        <v>272</v>
      </c>
      <c r="D10" s="132" t="s">
        <v>275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</row>
    <row r="11" spans="2:15" ht="82.5" customHeight="1" x14ac:dyDescent="0.25">
      <c r="B11" s="132" t="s">
        <v>276</v>
      </c>
      <c r="C11" s="132" t="s">
        <v>277</v>
      </c>
      <c r="D11" s="132" t="s">
        <v>280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</row>
    <row r="12" spans="2:15" x14ac:dyDescent="0.25"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</row>
    <row r="13" spans="2:15" x14ac:dyDescent="0.25"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</row>
    <row r="14" spans="2:15" x14ac:dyDescent="0.25"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</row>
    <row r="15" spans="2:15" x14ac:dyDescent="0.25"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</row>
    <row r="16" spans="2:15" x14ac:dyDescent="0.25"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</row>
    <row r="17" spans="2:15" x14ac:dyDescent="0.25"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</row>
    <row r="18" spans="2:15" x14ac:dyDescent="0.25"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</row>
    <row r="19" spans="2:15" x14ac:dyDescent="0.25"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</row>
    <row r="20" spans="2:15" x14ac:dyDescent="0.25"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</row>
    <row r="21" spans="2:15" x14ac:dyDescent="0.25"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</row>
    <row r="22" spans="2:15" x14ac:dyDescent="0.25"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</row>
    <row r="23" spans="2:15" x14ac:dyDescent="0.25"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2:15" x14ac:dyDescent="0.25"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</row>
    <row r="25" spans="2:15" x14ac:dyDescent="0.25"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</row>
    <row r="26" spans="2:15" s="111" customFormat="1" x14ac:dyDescent="0.25"/>
    <row r="27" spans="2:15" s="111" customFormat="1" x14ac:dyDescent="0.25"/>
    <row r="28" spans="2:15" s="111" customFormat="1" x14ac:dyDescent="0.25"/>
    <row r="29" spans="2:15" s="111" customFormat="1" x14ac:dyDescent="0.25"/>
    <row r="30" spans="2:15" s="111" customFormat="1" x14ac:dyDescent="0.25"/>
    <row r="31" spans="2:15" s="111" customFormat="1" x14ac:dyDescent="0.25"/>
    <row r="32" spans="2:15" s="111" customFormat="1" x14ac:dyDescent="0.25"/>
    <row r="33" s="111" customFormat="1" x14ac:dyDescent="0.25"/>
    <row r="34" s="111" customFormat="1" x14ac:dyDescent="0.25"/>
    <row r="35" s="111" customFormat="1" x14ac:dyDescent="0.25"/>
    <row r="36" s="111" customFormat="1" x14ac:dyDescent="0.25"/>
    <row r="37" s="111" customFormat="1" x14ac:dyDescent="0.25"/>
    <row r="38" s="111" customFormat="1" x14ac:dyDescent="0.25"/>
    <row r="39" s="111" customFormat="1" x14ac:dyDescent="0.25"/>
    <row r="40" s="111" customFormat="1" x14ac:dyDescent="0.25"/>
    <row r="41" s="111" customFormat="1" x14ac:dyDescent="0.25"/>
    <row r="42" s="111" customFormat="1" x14ac:dyDescent="0.25"/>
    <row r="43" s="111" customFormat="1" x14ac:dyDescent="0.25"/>
    <row r="44" s="111" customFormat="1" x14ac:dyDescent="0.25"/>
    <row r="45" s="111" customFormat="1" x14ac:dyDescent="0.25"/>
    <row r="46" s="111" customFormat="1" x14ac:dyDescent="0.25"/>
    <row r="47" s="111" customFormat="1" x14ac:dyDescent="0.25"/>
    <row r="48" s="111" customFormat="1" x14ac:dyDescent="0.25"/>
    <row r="49" spans="2:15" s="111" customFormat="1" x14ac:dyDescent="0.25"/>
    <row r="50" spans="2:15" s="111" customFormat="1" ht="15.75" thickBot="1" x14ac:dyDescent="0.3"/>
    <row r="51" spans="2:15" s="111" customFormat="1" x14ac:dyDescent="0.25">
      <c r="B51" s="281" t="s">
        <v>35</v>
      </c>
    </row>
    <row r="52" spans="2:15" s="111" customFormat="1" x14ac:dyDescent="0.25">
      <c r="B52" s="282"/>
    </row>
    <row r="53" spans="2:15" s="111" customFormat="1" x14ac:dyDescent="0.25">
      <c r="B53" s="282"/>
    </row>
    <row r="54" spans="2:15" s="111" customFormat="1" x14ac:dyDescent="0.25">
      <c r="B54" s="282"/>
    </row>
    <row r="55" spans="2:15" s="111" customFormat="1" ht="15.75" thickBot="1" x14ac:dyDescent="0.3">
      <c r="B55" s="282"/>
    </row>
    <row r="56" spans="2:15" ht="30" x14ac:dyDescent="0.25">
      <c r="B56" s="282"/>
      <c r="C56" s="287" t="s">
        <v>204</v>
      </c>
      <c r="D56" s="115" t="s">
        <v>205</v>
      </c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</row>
    <row r="57" spans="2:15" x14ac:dyDescent="0.25">
      <c r="B57" s="282"/>
      <c r="C57" s="288"/>
      <c r="D57" s="115" t="s">
        <v>206</v>
      </c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</row>
    <row r="58" spans="2:15" ht="45" x14ac:dyDescent="0.25">
      <c r="B58" s="282"/>
      <c r="C58" s="288"/>
      <c r="D58" s="115" t="s">
        <v>207</v>
      </c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</row>
    <row r="59" spans="2:15" ht="30" x14ac:dyDescent="0.25">
      <c r="B59" s="282"/>
      <c r="C59" s="288"/>
      <c r="D59" s="115" t="s">
        <v>208</v>
      </c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</row>
    <row r="60" spans="2:15" ht="30" x14ac:dyDescent="0.25">
      <c r="B60" s="282"/>
      <c r="C60" s="288"/>
      <c r="D60" s="115" t="s">
        <v>209</v>
      </c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</row>
    <row r="61" spans="2:15" ht="45" x14ac:dyDescent="0.25">
      <c r="B61" s="282"/>
      <c r="C61" s="288"/>
      <c r="D61" s="115" t="s">
        <v>201</v>
      </c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</row>
    <row r="62" spans="2:15" ht="30" x14ac:dyDescent="0.25">
      <c r="B62" s="282"/>
      <c r="C62" s="288"/>
      <c r="D62" s="115" t="s">
        <v>210</v>
      </c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</row>
    <row r="63" spans="2:15" x14ac:dyDescent="0.25">
      <c r="B63" s="282"/>
      <c r="C63" s="288"/>
      <c r="D63" s="115" t="s">
        <v>211</v>
      </c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</row>
    <row r="64" spans="2:15" ht="30.75" thickBot="1" x14ac:dyDescent="0.3">
      <c r="B64" s="282"/>
      <c r="C64" s="289"/>
      <c r="D64" s="115" t="s">
        <v>212</v>
      </c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</row>
    <row r="65" spans="2:15" x14ac:dyDescent="0.25">
      <c r="B65" s="282"/>
      <c r="C65" s="287" t="s">
        <v>213</v>
      </c>
      <c r="D65" s="115" t="s">
        <v>214</v>
      </c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</row>
    <row r="66" spans="2:15" ht="30" x14ac:dyDescent="0.25">
      <c r="B66" s="282"/>
      <c r="C66" s="288"/>
      <c r="D66" s="115" t="s">
        <v>215</v>
      </c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</row>
    <row r="67" spans="2:15" ht="30" x14ac:dyDescent="0.25">
      <c r="B67" s="282"/>
      <c r="C67" s="288"/>
      <c r="D67" s="115" t="s">
        <v>216</v>
      </c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</row>
    <row r="68" spans="2:15" x14ac:dyDescent="0.25">
      <c r="B68" s="282"/>
      <c r="C68" s="288"/>
      <c r="D68" s="115" t="s">
        <v>217</v>
      </c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</row>
    <row r="69" spans="2:15" ht="30" x14ac:dyDescent="0.25">
      <c r="B69" s="282"/>
      <c r="C69" s="288"/>
      <c r="D69" s="115" t="s">
        <v>218</v>
      </c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</row>
    <row r="70" spans="2:15" ht="30.75" thickBot="1" x14ac:dyDescent="0.3">
      <c r="B70" s="283"/>
      <c r="C70" s="351"/>
      <c r="D70" s="115" t="s">
        <v>219</v>
      </c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</row>
    <row r="71" spans="2:15" ht="30" x14ac:dyDescent="0.25">
      <c r="B71" s="281" t="s">
        <v>220</v>
      </c>
      <c r="C71" s="297" t="s">
        <v>221</v>
      </c>
      <c r="D71" s="106" t="s">
        <v>222</v>
      </c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</row>
    <row r="72" spans="2:15" x14ac:dyDescent="0.25">
      <c r="B72" s="282"/>
      <c r="C72" s="298"/>
      <c r="D72" s="106" t="s">
        <v>223</v>
      </c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</row>
    <row r="73" spans="2:15" x14ac:dyDescent="0.25">
      <c r="B73" s="282"/>
      <c r="C73" s="298"/>
      <c r="D73" s="115" t="s">
        <v>224</v>
      </c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</row>
    <row r="74" spans="2:15" x14ac:dyDescent="0.25">
      <c r="B74" s="282"/>
      <c r="C74" s="298"/>
      <c r="D74" s="115" t="s">
        <v>225</v>
      </c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</row>
    <row r="75" spans="2:15" x14ac:dyDescent="0.25">
      <c r="B75" s="282"/>
      <c r="C75" s="298"/>
      <c r="D75" s="115" t="s">
        <v>226</v>
      </c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</row>
    <row r="76" spans="2:15" x14ac:dyDescent="0.25">
      <c r="B76" s="282"/>
      <c r="C76" s="298"/>
      <c r="D76" s="115" t="s">
        <v>227</v>
      </c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</row>
    <row r="77" spans="2:15" ht="15.75" thickBot="1" x14ac:dyDescent="0.3">
      <c r="B77" s="282"/>
      <c r="C77" s="299"/>
      <c r="D77" s="115" t="s">
        <v>228</v>
      </c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</row>
    <row r="78" spans="2:15" ht="30" x14ac:dyDescent="0.25">
      <c r="B78" s="282"/>
      <c r="C78" s="287" t="s">
        <v>229</v>
      </c>
      <c r="D78" s="115" t="s">
        <v>230</v>
      </c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</row>
    <row r="79" spans="2:15" ht="45" x14ac:dyDescent="0.25">
      <c r="B79" s="282"/>
      <c r="C79" s="300"/>
      <c r="D79" s="115" t="s">
        <v>231</v>
      </c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</row>
    <row r="80" spans="2:15" ht="30" x14ac:dyDescent="0.25">
      <c r="B80" s="282"/>
      <c r="C80" s="288"/>
      <c r="D80" s="115" t="s">
        <v>232</v>
      </c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</row>
    <row r="81" spans="2:15" x14ac:dyDescent="0.25">
      <c r="B81" s="282"/>
      <c r="C81" s="288"/>
      <c r="D81" s="115" t="s">
        <v>233</v>
      </c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</row>
    <row r="82" spans="2:15" ht="30" x14ac:dyDescent="0.25">
      <c r="B82" s="282"/>
      <c r="C82" s="288"/>
      <c r="D82" s="106" t="s">
        <v>234</v>
      </c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</row>
    <row r="83" spans="2:15" ht="30.75" thickBot="1" x14ac:dyDescent="0.3">
      <c r="B83" s="282"/>
      <c r="C83" s="289"/>
      <c r="D83" s="106" t="s">
        <v>235</v>
      </c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</row>
    <row r="84" spans="2:15" ht="30" x14ac:dyDescent="0.25">
      <c r="B84" s="282"/>
      <c r="C84" s="297" t="s">
        <v>236</v>
      </c>
      <c r="D84" s="106" t="s">
        <v>237</v>
      </c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</row>
    <row r="85" spans="2:15" ht="45" x14ac:dyDescent="0.25">
      <c r="B85" s="282"/>
      <c r="C85" s="298"/>
      <c r="D85" s="106" t="s">
        <v>238</v>
      </c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</row>
    <row r="86" spans="2:15" ht="45" x14ac:dyDescent="0.25">
      <c r="B86" s="282"/>
      <c r="C86" s="298"/>
      <c r="D86" s="106" t="s">
        <v>239</v>
      </c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</row>
    <row r="87" spans="2:15" ht="45" x14ac:dyDescent="0.25">
      <c r="B87" s="282"/>
      <c r="C87" s="298"/>
      <c r="D87" s="106" t="s">
        <v>240</v>
      </c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</row>
    <row r="88" spans="2:15" ht="45" x14ac:dyDescent="0.25">
      <c r="B88" s="282"/>
      <c r="C88" s="298"/>
      <c r="D88" s="106" t="s">
        <v>241</v>
      </c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</row>
    <row r="89" spans="2:15" ht="30.75" thickBot="1" x14ac:dyDescent="0.3">
      <c r="B89" s="283"/>
      <c r="C89" s="349"/>
      <c r="D89" s="106" t="s">
        <v>242</v>
      </c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</row>
    <row r="90" spans="2:15" ht="45" x14ac:dyDescent="0.25">
      <c r="B90" s="301" t="s">
        <v>243</v>
      </c>
      <c r="C90" s="287" t="s">
        <v>244</v>
      </c>
      <c r="D90" s="115" t="s">
        <v>245</v>
      </c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</row>
    <row r="91" spans="2:15" ht="30" x14ac:dyDescent="0.25">
      <c r="B91" s="302"/>
      <c r="C91" s="288"/>
      <c r="D91" s="115" t="s">
        <v>246</v>
      </c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</row>
    <row r="92" spans="2:15" ht="30" x14ac:dyDescent="0.25">
      <c r="B92" s="302"/>
      <c r="C92" s="288"/>
      <c r="D92" s="115" t="s">
        <v>247</v>
      </c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</row>
    <row r="93" spans="2:15" ht="105" x14ac:dyDescent="0.25">
      <c r="B93" s="302"/>
      <c r="C93" s="288"/>
      <c r="D93" s="115" t="s">
        <v>248</v>
      </c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</row>
    <row r="94" spans="2:15" ht="45.75" thickBot="1" x14ac:dyDescent="0.3">
      <c r="B94" s="302"/>
      <c r="C94" s="289"/>
      <c r="D94" s="115" t="s">
        <v>249</v>
      </c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</row>
    <row r="95" spans="2:15" ht="45" x14ac:dyDescent="0.25">
      <c r="B95" s="302"/>
      <c r="C95" s="303" t="s">
        <v>250</v>
      </c>
      <c r="D95" s="115" t="s">
        <v>251</v>
      </c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</row>
    <row r="96" spans="2:15" ht="60" x14ac:dyDescent="0.25">
      <c r="B96" s="302"/>
      <c r="C96" s="304"/>
      <c r="D96" s="115" t="s">
        <v>252</v>
      </c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</row>
    <row r="97" spans="2:15" ht="30" x14ac:dyDescent="0.25">
      <c r="B97" s="302"/>
      <c r="C97" s="304"/>
      <c r="D97" s="115" t="s">
        <v>247</v>
      </c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</row>
    <row r="98" spans="2:15" ht="45.75" thickBot="1" x14ac:dyDescent="0.3">
      <c r="B98" s="302"/>
      <c r="C98" s="304"/>
      <c r="D98" s="115" t="s">
        <v>253</v>
      </c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</row>
    <row r="99" spans="2:15" ht="30" x14ac:dyDescent="0.25">
      <c r="B99" s="281" t="s">
        <v>42</v>
      </c>
      <c r="C99" s="287" t="s">
        <v>254</v>
      </c>
      <c r="D99" s="115" t="s">
        <v>255</v>
      </c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</row>
    <row r="100" spans="2:15" ht="30" x14ac:dyDescent="0.25">
      <c r="B100" s="282"/>
      <c r="C100" s="288"/>
      <c r="D100" s="115" t="s">
        <v>256</v>
      </c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</row>
    <row r="101" spans="2:15" ht="30" x14ac:dyDescent="0.25">
      <c r="B101" s="282"/>
      <c r="C101" s="288"/>
      <c r="D101" s="115" t="s">
        <v>257</v>
      </c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</row>
    <row r="102" spans="2:15" ht="45" x14ac:dyDescent="0.25">
      <c r="B102" s="282"/>
      <c r="C102" s="288"/>
      <c r="D102" s="115" t="s">
        <v>258</v>
      </c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</row>
    <row r="103" spans="2:15" ht="30" x14ac:dyDescent="0.25">
      <c r="B103" s="282"/>
      <c r="C103" s="288"/>
      <c r="D103" s="115" t="s">
        <v>259</v>
      </c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</row>
    <row r="104" spans="2:15" x14ac:dyDescent="0.25">
      <c r="B104" s="282"/>
      <c r="C104" s="288"/>
      <c r="D104" s="115" t="s">
        <v>260</v>
      </c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</row>
    <row r="105" spans="2:15" ht="30.75" thickBot="1" x14ac:dyDescent="0.3">
      <c r="B105" s="282"/>
      <c r="C105" s="289"/>
      <c r="D105" s="115" t="s">
        <v>261</v>
      </c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</row>
    <row r="106" spans="2:15" x14ac:dyDescent="0.25">
      <c r="B106" s="282"/>
      <c r="C106" s="287" t="s">
        <v>262</v>
      </c>
      <c r="D106" s="115" t="s">
        <v>263</v>
      </c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</row>
    <row r="107" spans="2:15" ht="45" x14ac:dyDescent="0.25">
      <c r="B107" s="282"/>
      <c r="C107" s="288"/>
      <c r="D107" s="115" t="s">
        <v>264</v>
      </c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</row>
    <row r="108" spans="2:15" ht="45" x14ac:dyDescent="0.25">
      <c r="B108" s="282"/>
      <c r="C108" s="288"/>
      <c r="D108" s="115" t="s">
        <v>265</v>
      </c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</row>
    <row r="109" spans="2:15" ht="45.75" thickBot="1" x14ac:dyDescent="0.3">
      <c r="B109" s="283"/>
      <c r="C109" s="351"/>
      <c r="D109" s="115" t="s">
        <v>266</v>
      </c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</row>
    <row r="110" spans="2:15" ht="45" x14ac:dyDescent="0.25">
      <c r="B110" s="281" t="s">
        <v>267</v>
      </c>
      <c r="C110" s="287" t="s">
        <v>268</v>
      </c>
      <c r="D110" s="115" t="s">
        <v>269</v>
      </c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</row>
    <row r="111" spans="2:15" ht="45" x14ac:dyDescent="0.25">
      <c r="B111" s="282"/>
      <c r="C111" s="288"/>
      <c r="D111" s="115" t="s">
        <v>270</v>
      </c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</row>
    <row r="112" spans="2:15" ht="45" x14ac:dyDescent="0.25">
      <c r="B112" s="282"/>
      <c r="C112" s="288"/>
      <c r="D112" s="115" t="s">
        <v>271</v>
      </c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</row>
    <row r="113" spans="2:15" ht="45.75" thickBot="1" x14ac:dyDescent="0.3">
      <c r="B113" s="282"/>
      <c r="C113" s="289"/>
      <c r="D113" s="115" t="s">
        <v>271</v>
      </c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</row>
    <row r="114" spans="2:15" ht="60" x14ac:dyDescent="0.25">
      <c r="B114" s="282"/>
      <c r="C114" s="287" t="s">
        <v>272</v>
      </c>
      <c r="D114" s="115" t="s">
        <v>273</v>
      </c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</row>
    <row r="115" spans="2:15" ht="60" x14ac:dyDescent="0.25">
      <c r="B115" s="282"/>
      <c r="C115" s="288"/>
      <c r="D115" s="115" t="s">
        <v>274</v>
      </c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</row>
    <row r="116" spans="2:15" ht="45.75" thickBot="1" x14ac:dyDescent="0.3">
      <c r="B116" s="283"/>
      <c r="C116" s="351"/>
      <c r="D116" s="115" t="s">
        <v>275</v>
      </c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</row>
    <row r="117" spans="2:15" ht="75" x14ac:dyDescent="0.25">
      <c r="B117" s="281" t="s">
        <v>276</v>
      </c>
      <c r="C117" s="287" t="s">
        <v>277</v>
      </c>
      <c r="D117" s="115" t="s">
        <v>278</v>
      </c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</row>
    <row r="118" spans="2:15" ht="75" x14ac:dyDescent="0.25">
      <c r="B118" s="282"/>
      <c r="C118" s="288"/>
      <c r="D118" s="115" t="s">
        <v>279</v>
      </c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</row>
    <row r="119" spans="2:15" ht="45" x14ac:dyDescent="0.25">
      <c r="B119" s="282"/>
      <c r="C119" s="288"/>
      <c r="D119" s="115" t="s">
        <v>280</v>
      </c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</row>
    <row r="120" spans="2:15" ht="30.75" thickBot="1" x14ac:dyDescent="0.3">
      <c r="B120" s="282"/>
      <c r="C120" s="289"/>
      <c r="D120" s="115" t="s">
        <v>281</v>
      </c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</row>
    <row r="121" spans="2:15" ht="30" x14ac:dyDescent="0.25">
      <c r="B121" s="282"/>
      <c r="C121" s="287" t="s">
        <v>282</v>
      </c>
      <c r="D121" s="115" t="s">
        <v>283</v>
      </c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</row>
    <row r="122" spans="2:15" ht="45" x14ac:dyDescent="0.25">
      <c r="B122" s="282"/>
      <c r="C122" s="288"/>
      <c r="D122" s="115" t="s">
        <v>284</v>
      </c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</row>
    <row r="123" spans="2:15" ht="45" x14ac:dyDescent="0.25">
      <c r="B123" s="282"/>
      <c r="C123" s="288"/>
      <c r="D123" s="115" t="s">
        <v>285</v>
      </c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</row>
    <row r="124" spans="2:15" ht="45.75" thickBot="1" x14ac:dyDescent="0.3">
      <c r="B124" s="283"/>
      <c r="C124" s="351"/>
      <c r="D124" s="115" t="s">
        <v>286</v>
      </c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</row>
    <row r="125" spans="2:15" x14ac:dyDescent="0.25">
      <c r="B125" s="281" t="s">
        <v>287</v>
      </c>
      <c r="C125" s="287" t="s">
        <v>288</v>
      </c>
      <c r="D125" s="115" t="s">
        <v>289</v>
      </c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</row>
    <row r="126" spans="2:15" ht="30" x14ac:dyDescent="0.25">
      <c r="B126" s="282"/>
      <c r="C126" s="288"/>
      <c r="D126" s="115" t="s">
        <v>290</v>
      </c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</row>
    <row r="127" spans="2:15" ht="30" x14ac:dyDescent="0.25">
      <c r="B127" s="282"/>
      <c r="C127" s="288"/>
      <c r="D127" s="115" t="s">
        <v>291</v>
      </c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</row>
    <row r="128" spans="2:15" ht="45" x14ac:dyDescent="0.25">
      <c r="B128" s="282"/>
      <c r="C128" s="288"/>
      <c r="D128" s="115" t="s">
        <v>292</v>
      </c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</row>
    <row r="129" spans="2:15" ht="30.75" thickBot="1" x14ac:dyDescent="0.3">
      <c r="B129" s="282"/>
      <c r="C129" s="289"/>
      <c r="D129" s="115" t="s">
        <v>293</v>
      </c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</row>
    <row r="130" spans="2:15" ht="45" x14ac:dyDescent="0.25">
      <c r="B130" s="282"/>
      <c r="C130" s="287" t="s">
        <v>294</v>
      </c>
      <c r="D130" s="115" t="s">
        <v>295</v>
      </c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</row>
    <row r="131" spans="2:15" x14ac:dyDescent="0.25">
      <c r="B131" s="282"/>
      <c r="C131" s="288"/>
      <c r="D131" s="115" t="s">
        <v>296</v>
      </c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</row>
    <row r="132" spans="2:15" ht="30" x14ac:dyDescent="0.25">
      <c r="B132" s="282"/>
      <c r="C132" s="288"/>
      <c r="D132" s="115" t="s">
        <v>297</v>
      </c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</row>
    <row r="133" spans="2:15" ht="75.75" thickBot="1" x14ac:dyDescent="0.3">
      <c r="B133" s="306"/>
      <c r="C133" s="289"/>
      <c r="D133" s="115" t="s">
        <v>298</v>
      </c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</row>
  </sheetData>
  <mergeCells count="23">
    <mergeCell ref="B125:B133"/>
    <mergeCell ref="C125:C129"/>
    <mergeCell ref="C130:C133"/>
    <mergeCell ref="B110:B116"/>
    <mergeCell ref="C110:C113"/>
    <mergeCell ref="C114:C116"/>
    <mergeCell ref="B117:B124"/>
    <mergeCell ref="C117:C120"/>
    <mergeCell ref="C121:C124"/>
    <mergeCell ref="B90:B98"/>
    <mergeCell ref="C90:C94"/>
    <mergeCell ref="C95:C98"/>
    <mergeCell ref="B99:B109"/>
    <mergeCell ref="C99:C105"/>
    <mergeCell ref="C106:C109"/>
    <mergeCell ref="G5:H5"/>
    <mergeCell ref="B51:B70"/>
    <mergeCell ref="C56:C64"/>
    <mergeCell ref="C65:C70"/>
    <mergeCell ref="B71:B89"/>
    <mergeCell ref="C71:C77"/>
    <mergeCell ref="C78:C83"/>
    <mergeCell ref="C84:C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8034-A13C-4784-BFDD-FCA7F904AEAE}">
  <dimension ref="A1:X358"/>
  <sheetViews>
    <sheetView showGridLines="0" zoomScale="80" zoomScaleNormal="80" workbookViewId="0">
      <selection activeCell="E6" sqref="E6"/>
    </sheetView>
  </sheetViews>
  <sheetFormatPr defaultColWidth="8.7109375" defaultRowHeight="15" x14ac:dyDescent="0.25"/>
  <cols>
    <col min="1" max="1" width="21" style="108" bestFit="1" customWidth="1"/>
    <col min="2" max="2" width="27.140625" style="111" customWidth="1"/>
    <col min="3" max="3" width="33.42578125" style="5" customWidth="1"/>
    <col min="4" max="4" width="5.140625" style="99" customWidth="1"/>
    <col min="5" max="7" width="9.5703125" style="112" bestFit="1" customWidth="1"/>
    <col min="8" max="9" width="6.5703125" style="112" bestFit="1" customWidth="1"/>
    <col min="10" max="11" width="9.5703125" style="112" bestFit="1" customWidth="1"/>
    <col min="12" max="13" width="6.5703125" style="112" bestFit="1" customWidth="1"/>
    <col min="14" max="20" width="9.5703125" style="112" bestFit="1" customWidth="1"/>
    <col min="21" max="21" width="12.42578125" style="112" bestFit="1" customWidth="1"/>
    <col min="22" max="22" width="9.5703125" style="112" bestFit="1" customWidth="1"/>
    <col min="23" max="23" width="12.42578125" style="112" bestFit="1" customWidth="1"/>
    <col min="24" max="24" width="14.28515625" style="111" customWidth="1"/>
    <col min="25" max="16384" width="8.7109375" style="111"/>
  </cols>
  <sheetData>
    <row r="1" spans="1:24" x14ac:dyDescent="0.25">
      <c r="A1" s="93"/>
      <c r="B1" s="92"/>
      <c r="E1" s="279" t="s">
        <v>112</v>
      </c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</row>
    <row r="2" spans="1:24" x14ac:dyDescent="0.25">
      <c r="A2" s="93"/>
      <c r="B2" s="92"/>
      <c r="E2" s="290" t="s">
        <v>113</v>
      </c>
      <c r="F2" s="290"/>
      <c r="G2" s="290"/>
      <c r="H2" s="290"/>
      <c r="I2" s="290"/>
      <c r="J2" s="291" t="s">
        <v>114</v>
      </c>
      <c r="K2" s="291"/>
      <c r="L2" s="291"/>
      <c r="M2" s="291"/>
      <c r="N2" s="140" t="s">
        <v>115</v>
      </c>
      <c r="O2" s="140" t="s">
        <v>115</v>
      </c>
      <c r="P2" s="140" t="s">
        <v>115</v>
      </c>
      <c r="Q2" s="140" t="s">
        <v>115</v>
      </c>
      <c r="R2" s="140" t="s">
        <v>115</v>
      </c>
      <c r="S2" s="140" t="s">
        <v>115</v>
      </c>
      <c r="T2" s="140" t="s">
        <v>115</v>
      </c>
      <c r="U2" s="143" t="s">
        <v>116</v>
      </c>
      <c r="V2" s="141" t="s">
        <v>116</v>
      </c>
      <c r="W2" s="141" t="s">
        <v>116</v>
      </c>
      <c r="X2" s="142" t="s">
        <v>117</v>
      </c>
    </row>
    <row r="3" spans="1:24" x14ac:dyDescent="0.25">
      <c r="A3" s="93"/>
      <c r="B3" s="92"/>
      <c r="E3" s="261">
        <v>1</v>
      </c>
      <c r="F3" s="261">
        <v>2</v>
      </c>
      <c r="G3" s="261">
        <v>3</v>
      </c>
      <c r="H3" s="261">
        <v>4</v>
      </c>
      <c r="I3" s="261">
        <v>5</v>
      </c>
      <c r="J3" s="261">
        <v>6</v>
      </c>
      <c r="K3" s="261">
        <v>7</v>
      </c>
      <c r="L3" s="261">
        <v>8</v>
      </c>
      <c r="M3" s="261">
        <v>9</v>
      </c>
      <c r="N3" s="261">
        <v>10</v>
      </c>
      <c r="O3" s="261">
        <v>11</v>
      </c>
      <c r="P3" s="261">
        <v>12</v>
      </c>
      <c r="Q3" s="261">
        <v>13</v>
      </c>
      <c r="R3" s="261">
        <v>14</v>
      </c>
      <c r="S3" s="261">
        <v>15</v>
      </c>
      <c r="T3" s="261">
        <v>16</v>
      </c>
      <c r="U3" s="261">
        <v>17</v>
      </c>
      <c r="V3" s="261">
        <v>18</v>
      </c>
      <c r="W3" s="261">
        <v>19</v>
      </c>
      <c r="X3" s="261">
        <v>21</v>
      </c>
    </row>
    <row r="4" spans="1:24" ht="108" customHeight="1" x14ac:dyDescent="0.25">
      <c r="D4" s="10"/>
      <c r="E4" s="117" t="s">
        <v>118</v>
      </c>
      <c r="F4" s="117" t="s">
        <v>119</v>
      </c>
      <c r="G4" s="117" t="s">
        <v>120</v>
      </c>
      <c r="H4" s="117" t="s">
        <v>121</v>
      </c>
      <c r="I4" s="117" t="s">
        <v>122</v>
      </c>
      <c r="J4" s="117" t="s">
        <v>123</v>
      </c>
      <c r="K4" s="117" t="s">
        <v>124</v>
      </c>
      <c r="L4" s="117" t="s">
        <v>125</v>
      </c>
      <c r="M4" s="117" t="s">
        <v>126</v>
      </c>
      <c r="N4" s="144" t="s">
        <v>127</v>
      </c>
      <c r="O4" s="144" t="s">
        <v>128</v>
      </c>
      <c r="P4" s="144" t="s">
        <v>129</v>
      </c>
      <c r="Q4" s="144" t="s">
        <v>130</v>
      </c>
      <c r="R4" s="144" t="s">
        <v>131</v>
      </c>
      <c r="S4" s="144" t="s">
        <v>132</v>
      </c>
      <c r="T4" s="144" t="s">
        <v>133</v>
      </c>
      <c r="U4" s="144" t="s">
        <v>134</v>
      </c>
      <c r="V4" s="144" t="s">
        <v>135</v>
      </c>
      <c r="W4" s="144" t="s">
        <v>136</v>
      </c>
      <c r="X4" s="144" t="s">
        <v>137</v>
      </c>
    </row>
    <row r="5" spans="1:24" ht="29.45" customHeight="1" thickBot="1" x14ac:dyDescent="0.3">
      <c r="A5" s="105" t="s">
        <v>138</v>
      </c>
      <c r="B5" s="105" t="s">
        <v>139</v>
      </c>
      <c r="C5" s="105" t="s">
        <v>140</v>
      </c>
      <c r="D5" s="9"/>
      <c r="E5" s="96">
        <f>COUNTA(E6:E134)</f>
        <v>26</v>
      </c>
      <c r="F5" s="96">
        <f>COUNTA(F6:F134)</f>
        <v>4</v>
      </c>
      <c r="G5" s="96">
        <f>COUNTA(G6:G134)</f>
        <v>4</v>
      </c>
      <c r="H5" s="96">
        <f t="shared" ref="H5:M5" si="0">COUNTA(H6:H135)</f>
        <v>4</v>
      </c>
      <c r="I5" s="96">
        <f t="shared" si="0"/>
        <v>5</v>
      </c>
      <c r="J5" s="96">
        <f t="shared" si="0"/>
        <v>7</v>
      </c>
      <c r="K5" s="96">
        <f t="shared" si="0"/>
        <v>7</v>
      </c>
      <c r="L5" s="96">
        <f t="shared" si="0"/>
        <v>6</v>
      </c>
      <c r="M5" s="96">
        <f t="shared" si="0"/>
        <v>3</v>
      </c>
      <c r="N5" s="96">
        <f>COUNTA(N6:N134)</f>
        <v>5</v>
      </c>
      <c r="O5" s="96">
        <f>COUNTA(O6:O135)</f>
        <v>6</v>
      </c>
      <c r="P5" s="96">
        <f>COUNTA(P6:P134)</f>
        <v>5</v>
      </c>
      <c r="Q5" s="96">
        <f>COUNTA(Q6:Q135)</f>
        <v>9</v>
      </c>
      <c r="R5" s="96">
        <f>COUNTA(R6:R134)</f>
        <v>4</v>
      </c>
      <c r="S5" s="96">
        <f>COUNTA(S6:S135)</f>
        <v>6</v>
      </c>
      <c r="T5" s="96">
        <f>COUNTA(T6:T135)</f>
        <v>10</v>
      </c>
      <c r="U5" s="96">
        <f>COUNTA(U6:U135)</f>
        <v>3</v>
      </c>
      <c r="V5" s="96">
        <f>COUNTA(V6:V135)</f>
        <v>8</v>
      </c>
      <c r="W5" s="96">
        <f>COUNTA(W6:W135)</f>
        <v>14</v>
      </c>
      <c r="X5" s="268">
        <f>COUNTA(X6:X134)</f>
        <v>4</v>
      </c>
    </row>
    <row r="6" spans="1:24" ht="30" x14ac:dyDescent="0.25">
      <c r="A6" s="281" t="s">
        <v>141</v>
      </c>
      <c r="B6" s="284" t="s">
        <v>142</v>
      </c>
      <c r="C6" s="113" t="s">
        <v>143</v>
      </c>
      <c r="D6" s="94">
        <f>COUNTA(E6:X6)</f>
        <v>2</v>
      </c>
      <c r="E6" s="183" t="s">
        <v>144</v>
      </c>
      <c r="F6" s="183"/>
      <c r="G6" s="183"/>
      <c r="H6" s="183"/>
      <c r="I6" s="183" t="s">
        <v>144</v>
      </c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87"/>
    </row>
    <row r="7" spans="1:24" ht="45" x14ac:dyDescent="0.25">
      <c r="A7" s="282"/>
      <c r="B7" s="285"/>
      <c r="C7" s="115" t="s">
        <v>145</v>
      </c>
      <c r="D7" s="116">
        <f t="shared" ref="D7:D70" si="1">COUNTA(E7:X7)</f>
        <v>2</v>
      </c>
      <c r="E7" s="101" t="s">
        <v>144</v>
      </c>
      <c r="F7" s="125"/>
      <c r="G7" s="101"/>
      <c r="H7" s="119"/>
      <c r="I7" s="128" t="s">
        <v>144</v>
      </c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88"/>
    </row>
    <row r="8" spans="1:24" ht="45" x14ac:dyDescent="0.25">
      <c r="A8" s="282"/>
      <c r="B8" s="285"/>
      <c r="C8" s="115" t="s">
        <v>146</v>
      </c>
      <c r="D8" s="116">
        <f t="shared" si="1"/>
        <v>1</v>
      </c>
      <c r="E8" s="101"/>
      <c r="F8" s="101"/>
      <c r="G8" s="101"/>
      <c r="H8" s="119"/>
      <c r="I8" s="119"/>
      <c r="J8" s="119" t="s">
        <v>144</v>
      </c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88"/>
    </row>
    <row r="9" spans="1:24" ht="30" x14ac:dyDescent="0.25">
      <c r="A9" s="282"/>
      <c r="B9" s="285"/>
      <c r="C9" s="115" t="s">
        <v>147</v>
      </c>
      <c r="D9" s="116">
        <f t="shared" si="1"/>
        <v>2</v>
      </c>
      <c r="E9" s="101" t="s">
        <v>144</v>
      </c>
      <c r="F9" s="101"/>
      <c r="G9" s="101"/>
      <c r="H9" s="119"/>
      <c r="I9" s="128" t="s">
        <v>144</v>
      </c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88"/>
    </row>
    <row r="10" spans="1:24" ht="60" x14ac:dyDescent="0.25">
      <c r="A10" s="282"/>
      <c r="B10" s="285"/>
      <c r="C10" s="115" t="s">
        <v>148</v>
      </c>
      <c r="D10" s="116">
        <f t="shared" si="1"/>
        <v>2</v>
      </c>
      <c r="E10" s="101" t="s">
        <v>144</v>
      </c>
      <c r="F10" s="101"/>
      <c r="G10" s="101"/>
      <c r="H10" s="119"/>
      <c r="I10" s="128" t="s">
        <v>144</v>
      </c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88"/>
    </row>
    <row r="11" spans="1:24" ht="60" x14ac:dyDescent="0.25">
      <c r="A11" s="282"/>
      <c r="B11" s="285"/>
      <c r="C11" s="115" t="s">
        <v>149</v>
      </c>
      <c r="D11" s="116">
        <f t="shared" si="1"/>
        <v>2</v>
      </c>
      <c r="E11" s="101" t="s">
        <v>144</v>
      </c>
      <c r="F11" s="101"/>
      <c r="G11" s="101"/>
      <c r="H11" s="119"/>
      <c r="I11" s="128" t="s">
        <v>144</v>
      </c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88"/>
    </row>
    <row r="12" spans="1:24" ht="45.75" thickBot="1" x14ac:dyDescent="0.3">
      <c r="A12" s="282"/>
      <c r="B12" s="292"/>
      <c r="C12" s="8" t="s">
        <v>150</v>
      </c>
      <c r="D12" s="100">
        <f t="shared" si="1"/>
        <v>1</v>
      </c>
      <c r="E12" s="184" t="s">
        <v>144</v>
      </c>
      <c r="F12" s="184"/>
      <c r="G12" s="184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89"/>
    </row>
    <row r="13" spans="1:24" ht="28.9" customHeight="1" thickBot="1" x14ac:dyDescent="0.3">
      <c r="A13" s="282"/>
      <c r="B13" s="284" t="s">
        <v>151</v>
      </c>
      <c r="C13" s="113" t="s">
        <v>152</v>
      </c>
      <c r="D13" s="94">
        <f t="shared" si="1"/>
        <v>1</v>
      </c>
      <c r="E13" s="122"/>
      <c r="F13" s="122"/>
      <c r="G13" s="122"/>
      <c r="H13" s="122"/>
      <c r="I13" s="122"/>
      <c r="J13" s="122" t="s">
        <v>144</v>
      </c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87"/>
    </row>
    <row r="14" spans="1:24" ht="72" customHeight="1" x14ac:dyDescent="0.25">
      <c r="A14" s="282"/>
      <c r="B14" s="285"/>
      <c r="C14" s="95" t="s">
        <v>153</v>
      </c>
      <c r="D14" s="94">
        <f t="shared" si="1"/>
        <v>1</v>
      </c>
      <c r="E14" s="119"/>
      <c r="F14" s="119"/>
      <c r="G14" s="119"/>
      <c r="H14" s="119"/>
      <c r="I14" s="119"/>
      <c r="J14" s="119" t="s">
        <v>144</v>
      </c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88"/>
    </row>
    <row r="15" spans="1:24" ht="62.25" customHeight="1" x14ac:dyDescent="0.25">
      <c r="A15" s="282"/>
      <c r="B15" s="288"/>
      <c r="C15" s="115" t="s">
        <v>154</v>
      </c>
      <c r="D15" s="116">
        <f t="shared" si="1"/>
        <v>1</v>
      </c>
      <c r="E15" s="119"/>
      <c r="F15" s="119"/>
      <c r="G15" s="119"/>
      <c r="H15" s="119"/>
      <c r="I15" s="119"/>
      <c r="J15" s="119" t="s">
        <v>144</v>
      </c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88"/>
    </row>
    <row r="16" spans="1:24" ht="62.25" customHeight="1" x14ac:dyDescent="0.25">
      <c r="A16" s="282"/>
      <c r="B16" s="285"/>
      <c r="C16" s="114" t="s">
        <v>155</v>
      </c>
      <c r="D16" s="116">
        <f t="shared" si="1"/>
        <v>1</v>
      </c>
      <c r="E16" s="119"/>
      <c r="F16" s="119"/>
      <c r="G16" s="119"/>
      <c r="H16" s="119"/>
      <c r="I16" s="119"/>
      <c r="J16" s="119" t="s">
        <v>156</v>
      </c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88"/>
    </row>
    <row r="17" spans="1:24" ht="45" x14ac:dyDescent="0.25">
      <c r="A17" s="282"/>
      <c r="B17" s="285"/>
      <c r="C17" s="115" t="s">
        <v>157</v>
      </c>
      <c r="D17" s="116">
        <f t="shared" si="1"/>
        <v>1</v>
      </c>
      <c r="E17" s="119"/>
      <c r="F17" s="119"/>
      <c r="G17" s="119"/>
      <c r="H17" s="119"/>
      <c r="I17" s="119"/>
      <c r="J17" s="119" t="s">
        <v>144</v>
      </c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88"/>
    </row>
    <row r="18" spans="1:24" ht="51" customHeight="1" x14ac:dyDescent="0.25">
      <c r="A18" s="282"/>
      <c r="B18" s="285"/>
      <c r="C18" s="115" t="s">
        <v>158</v>
      </c>
      <c r="D18" s="116">
        <f t="shared" si="1"/>
        <v>1</v>
      </c>
      <c r="E18" s="119"/>
      <c r="F18" s="119"/>
      <c r="G18" s="119"/>
      <c r="H18" s="119"/>
      <c r="I18" s="119"/>
      <c r="J18" s="119" t="s">
        <v>144</v>
      </c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88"/>
    </row>
    <row r="19" spans="1:24" ht="51" customHeight="1" x14ac:dyDescent="0.25">
      <c r="A19" s="282"/>
      <c r="B19" s="286"/>
      <c r="C19" s="95" t="s">
        <v>159</v>
      </c>
      <c r="D19" s="267">
        <f t="shared" si="1"/>
        <v>1</v>
      </c>
      <c r="E19" s="120"/>
      <c r="F19" s="120"/>
      <c r="G19" s="120" t="s">
        <v>144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90"/>
    </row>
    <row r="20" spans="1:24" ht="45.75" thickBot="1" x14ac:dyDescent="0.3">
      <c r="A20" s="282"/>
      <c r="B20" s="292"/>
      <c r="C20" s="8" t="s">
        <v>160</v>
      </c>
      <c r="D20" s="100">
        <f t="shared" si="1"/>
        <v>1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 t="s">
        <v>144</v>
      </c>
      <c r="V20" s="121"/>
      <c r="W20" s="121"/>
      <c r="X20" s="191"/>
    </row>
    <row r="21" spans="1:24" ht="90" x14ac:dyDescent="0.25">
      <c r="A21" s="282"/>
      <c r="B21" s="284" t="s">
        <v>161</v>
      </c>
      <c r="C21" s="113" t="s">
        <v>162</v>
      </c>
      <c r="D21" s="94">
        <f t="shared" si="1"/>
        <v>1</v>
      </c>
      <c r="E21" s="122"/>
      <c r="F21" s="122"/>
      <c r="G21" s="122" t="s">
        <v>144</v>
      </c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187"/>
    </row>
    <row r="22" spans="1:24" ht="75" x14ac:dyDescent="0.25">
      <c r="A22" s="282"/>
      <c r="B22" s="285"/>
      <c r="C22" s="115" t="s">
        <v>163</v>
      </c>
      <c r="D22" s="116">
        <f t="shared" si="1"/>
        <v>1</v>
      </c>
      <c r="E22" s="119"/>
      <c r="F22" s="119"/>
      <c r="G22" s="119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 t="s">
        <v>144</v>
      </c>
      <c r="V22" s="116"/>
      <c r="W22" s="116"/>
      <c r="X22" s="188"/>
    </row>
    <row r="23" spans="1:24" ht="73.5" customHeight="1" x14ac:dyDescent="0.25">
      <c r="A23" s="282"/>
      <c r="B23" s="285"/>
      <c r="C23" s="115" t="s">
        <v>164</v>
      </c>
      <c r="D23" s="116">
        <f t="shared" si="1"/>
        <v>1</v>
      </c>
      <c r="E23" s="119"/>
      <c r="F23" s="119"/>
      <c r="G23" s="119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 t="s">
        <v>144</v>
      </c>
      <c r="V23" s="116"/>
      <c r="W23" s="116"/>
      <c r="X23" s="188"/>
    </row>
    <row r="24" spans="1:24" ht="45" x14ac:dyDescent="0.25">
      <c r="A24" s="282"/>
      <c r="B24" s="285"/>
      <c r="C24" s="115" t="s">
        <v>165</v>
      </c>
      <c r="D24" s="116">
        <f t="shared" si="1"/>
        <v>1</v>
      </c>
      <c r="E24" s="119"/>
      <c r="F24" s="119"/>
      <c r="G24" s="119"/>
      <c r="H24" s="119"/>
      <c r="I24" s="119"/>
      <c r="J24" s="119"/>
      <c r="K24" s="119"/>
      <c r="L24" s="119"/>
      <c r="M24" s="119"/>
      <c r="N24" s="116"/>
      <c r="O24" s="119"/>
      <c r="P24" s="119"/>
      <c r="Q24" s="119"/>
      <c r="R24" s="119"/>
      <c r="S24" s="119"/>
      <c r="T24" s="119"/>
      <c r="U24" s="116"/>
      <c r="V24" s="116"/>
      <c r="W24" s="116" t="s">
        <v>144</v>
      </c>
      <c r="X24" s="188"/>
    </row>
    <row r="25" spans="1:24" ht="67.5" customHeight="1" x14ac:dyDescent="0.25">
      <c r="A25" s="282"/>
      <c r="B25" s="285"/>
      <c r="C25" s="115" t="s">
        <v>166</v>
      </c>
      <c r="D25" s="116">
        <f t="shared" si="1"/>
        <v>1</v>
      </c>
      <c r="E25" s="119"/>
      <c r="F25" s="119"/>
      <c r="G25" s="119"/>
      <c r="H25" s="119"/>
      <c r="I25" s="119"/>
      <c r="J25" s="119"/>
      <c r="K25" s="119"/>
      <c r="L25" s="119"/>
      <c r="M25" s="119"/>
      <c r="N25" s="116"/>
      <c r="O25" s="119"/>
      <c r="P25" s="119"/>
      <c r="Q25" s="119"/>
      <c r="R25" s="119"/>
      <c r="S25" s="119"/>
      <c r="T25" s="119"/>
      <c r="U25" s="116"/>
      <c r="V25" s="116"/>
      <c r="W25" s="116" t="s">
        <v>144</v>
      </c>
      <c r="X25" s="188"/>
    </row>
    <row r="26" spans="1:24" ht="45.75" thickBot="1" x14ac:dyDescent="0.3">
      <c r="A26" s="283"/>
      <c r="B26" s="292"/>
      <c r="C26" s="8" t="s">
        <v>167</v>
      </c>
      <c r="D26" s="100">
        <f t="shared" si="1"/>
        <v>1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00"/>
      <c r="O26" s="121"/>
      <c r="P26" s="121"/>
      <c r="Q26" s="121"/>
      <c r="R26" s="121"/>
      <c r="S26" s="121"/>
      <c r="T26" s="121"/>
      <c r="U26" s="100"/>
      <c r="V26" s="100"/>
      <c r="W26" s="100" t="s">
        <v>144</v>
      </c>
      <c r="X26" s="189"/>
    </row>
    <row r="27" spans="1:24" ht="43.5" customHeight="1" x14ac:dyDescent="0.25">
      <c r="A27" s="281" t="s">
        <v>168</v>
      </c>
      <c r="B27" s="284" t="s">
        <v>169</v>
      </c>
      <c r="C27" s="113" t="s">
        <v>170</v>
      </c>
      <c r="D27" s="94">
        <f t="shared" si="1"/>
        <v>1</v>
      </c>
      <c r="E27" s="122" t="s">
        <v>144</v>
      </c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87"/>
    </row>
    <row r="28" spans="1:24" ht="106.5" customHeight="1" x14ac:dyDescent="0.25">
      <c r="A28" s="282"/>
      <c r="B28" s="285"/>
      <c r="C28" s="115" t="s">
        <v>171</v>
      </c>
      <c r="D28" s="116">
        <f t="shared" si="1"/>
        <v>1</v>
      </c>
      <c r="E28" s="119" t="s">
        <v>144</v>
      </c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88"/>
    </row>
    <row r="29" spans="1:24" ht="30" x14ac:dyDescent="0.25">
      <c r="A29" s="282"/>
      <c r="B29" s="285"/>
      <c r="C29" s="115" t="s">
        <v>172</v>
      </c>
      <c r="D29" s="116">
        <f t="shared" si="1"/>
        <v>1</v>
      </c>
      <c r="E29" s="119" t="s">
        <v>144</v>
      </c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88"/>
    </row>
    <row r="30" spans="1:24" ht="53.25" customHeight="1" x14ac:dyDescent="0.25">
      <c r="A30" s="282"/>
      <c r="B30" s="285"/>
      <c r="C30" s="115" t="s">
        <v>173</v>
      </c>
      <c r="D30" s="116">
        <f t="shared" si="1"/>
        <v>1</v>
      </c>
      <c r="E30" s="119" t="s">
        <v>144</v>
      </c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88"/>
    </row>
    <row r="31" spans="1:24" ht="68.25" customHeight="1" thickBot="1" x14ac:dyDescent="0.3">
      <c r="A31" s="282"/>
      <c r="B31" s="292"/>
      <c r="C31" s="8" t="s">
        <v>174</v>
      </c>
      <c r="D31" s="100">
        <f t="shared" si="1"/>
        <v>1</v>
      </c>
      <c r="E31" s="121" t="s">
        <v>144</v>
      </c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89"/>
    </row>
    <row r="32" spans="1:24" ht="41.25" customHeight="1" x14ac:dyDescent="0.25">
      <c r="A32" s="282"/>
      <c r="B32" s="293" t="s">
        <v>175</v>
      </c>
      <c r="C32" s="262" t="s">
        <v>176</v>
      </c>
      <c r="D32" s="182">
        <f t="shared" si="1"/>
        <v>1</v>
      </c>
      <c r="E32" s="122"/>
      <c r="F32" s="122"/>
      <c r="G32" s="122" t="s">
        <v>144</v>
      </c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87"/>
    </row>
    <row r="33" spans="1:24" ht="45" x14ac:dyDescent="0.25">
      <c r="A33" s="282"/>
      <c r="B33" s="294"/>
      <c r="C33" s="263" t="s">
        <v>177</v>
      </c>
      <c r="D33" s="116">
        <f t="shared" si="1"/>
        <v>1</v>
      </c>
      <c r="E33" s="119"/>
      <c r="F33" s="119"/>
      <c r="G33" s="119"/>
      <c r="H33" s="119" t="s">
        <v>144</v>
      </c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88"/>
    </row>
    <row r="34" spans="1:24" ht="33.75" customHeight="1" x14ac:dyDescent="0.25">
      <c r="A34" s="282"/>
      <c r="B34" s="294"/>
      <c r="C34" s="263" t="s">
        <v>178</v>
      </c>
      <c r="D34" s="116">
        <f t="shared" si="1"/>
        <v>1</v>
      </c>
      <c r="E34" s="119"/>
      <c r="F34" s="119"/>
      <c r="G34" s="119"/>
      <c r="H34" s="119" t="s">
        <v>144</v>
      </c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88"/>
    </row>
    <row r="35" spans="1:24" ht="45.75" thickBot="1" x14ac:dyDescent="0.3">
      <c r="A35" s="282"/>
      <c r="B35" s="295"/>
      <c r="C35" s="264" t="s">
        <v>179</v>
      </c>
      <c r="D35" s="100">
        <f t="shared" si="1"/>
        <v>1</v>
      </c>
      <c r="E35" s="121"/>
      <c r="F35" s="121"/>
      <c r="G35" s="121"/>
      <c r="H35" s="121" t="s">
        <v>144</v>
      </c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89"/>
    </row>
    <row r="36" spans="1:24" ht="45" x14ac:dyDescent="0.25">
      <c r="A36" s="282"/>
      <c r="B36" s="296" t="s">
        <v>180</v>
      </c>
      <c r="C36" s="114" t="s">
        <v>181</v>
      </c>
      <c r="D36" s="107">
        <f t="shared" si="1"/>
        <v>1</v>
      </c>
      <c r="E36" s="123"/>
      <c r="F36" s="123"/>
      <c r="G36" s="123"/>
      <c r="H36" s="123"/>
      <c r="I36" s="123"/>
      <c r="J36" s="123"/>
      <c r="K36" s="123"/>
      <c r="L36" s="123" t="s">
        <v>144</v>
      </c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270"/>
    </row>
    <row r="37" spans="1:24" ht="30" x14ac:dyDescent="0.25">
      <c r="A37" s="282"/>
      <c r="B37" s="285"/>
      <c r="C37" s="115" t="s">
        <v>182</v>
      </c>
      <c r="D37" s="116">
        <f t="shared" si="1"/>
        <v>1</v>
      </c>
      <c r="E37" s="119"/>
      <c r="F37" s="119"/>
      <c r="G37" s="119"/>
      <c r="H37" s="119"/>
      <c r="I37" s="119"/>
      <c r="J37" s="119"/>
      <c r="K37" s="119"/>
      <c r="L37" s="119" t="s">
        <v>144</v>
      </c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0"/>
    </row>
    <row r="38" spans="1:24" ht="27" customHeight="1" x14ac:dyDescent="0.25">
      <c r="A38" s="282"/>
      <c r="B38" s="285"/>
      <c r="C38" s="115" t="s">
        <v>183</v>
      </c>
      <c r="D38" s="116">
        <f t="shared" si="1"/>
        <v>1</v>
      </c>
      <c r="E38" s="119"/>
      <c r="F38" s="119"/>
      <c r="G38" s="119"/>
      <c r="H38" s="119"/>
      <c r="I38" s="119"/>
      <c r="J38" s="119"/>
      <c r="K38" s="119"/>
      <c r="L38" s="119" t="s">
        <v>144</v>
      </c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0"/>
    </row>
    <row r="39" spans="1:24" ht="30" x14ac:dyDescent="0.25">
      <c r="A39" s="282"/>
      <c r="B39" s="285"/>
      <c r="C39" s="115" t="s">
        <v>184</v>
      </c>
      <c r="D39" s="116">
        <f t="shared" si="1"/>
        <v>1</v>
      </c>
      <c r="E39" s="119"/>
      <c r="F39" s="119"/>
      <c r="G39" s="119"/>
      <c r="H39" s="119"/>
      <c r="I39" s="119"/>
      <c r="J39" s="119"/>
      <c r="K39" s="119"/>
      <c r="L39" s="119" t="s">
        <v>144</v>
      </c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0"/>
    </row>
    <row r="40" spans="1:24" ht="30" x14ac:dyDescent="0.25">
      <c r="A40" s="282"/>
      <c r="B40" s="285"/>
      <c r="C40" s="115" t="s">
        <v>185</v>
      </c>
      <c r="D40" s="116">
        <f t="shared" si="1"/>
        <v>1</v>
      </c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 t="s">
        <v>144</v>
      </c>
      <c r="R40" s="119"/>
      <c r="S40" s="119"/>
      <c r="T40" s="119"/>
      <c r="U40" s="119"/>
      <c r="V40" s="119"/>
      <c r="W40" s="119"/>
      <c r="X40" s="110"/>
    </row>
    <row r="41" spans="1:24" ht="45" x14ac:dyDescent="0.25">
      <c r="A41" s="282"/>
      <c r="B41" s="285"/>
      <c r="C41" s="115" t="s">
        <v>186</v>
      </c>
      <c r="D41" s="116">
        <f t="shared" si="1"/>
        <v>1</v>
      </c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 t="s">
        <v>144</v>
      </c>
      <c r="R41" s="119"/>
      <c r="S41" s="119"/>
      <c r="T41" s="119"/>
      <c r="U41" s="119"/>
      <c r="V41" s="119"/>
      <c r="W41" s="119"/>
      <c r="X41" s="110"/>
    </row>
    <row r="42" spans="1:24" ht="30" x14ac:dyDescent="0.25">
      <c r="A42" s="282"/>
      <c r="B42" s="285"/>
      <c r="C42" s="115" t="s">
        <v>187</v>
      </c>
      <c r="D42" s="116">
        <f t="shared" si="1"/>
        <v>1</v>
      </c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 t="s">
        <v>144</v>
      </c>
      <c r="R42" s="119"/>
      <c r="S42" s="119"/>
      <c r="T42" s="119"/>
      <c r="U42" s="119"/>
      <c r="V42" s="119"/>
      <c r="W42" s="119"/>
      <c r="X42" s="110"/>
    </row>
    <row r="43" spans="1:24" ht="19.5" customHeight="1" thickBot="1" x14ac:dyDescent="0.3">
      <c r="A43" s="282"/>
      <c r="B43" s="292"/>
      <c r="C43" s="8" t="s">
        <v>188</v>
      </c>
      <c r="D43" s="100">
        <f t="shared" si="1"/>
        <v>1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 t="s">
        <v>144</v>
      </c>
      <c r="R43" s="121"/>
      <c r="S43" s="121"/>
      <c r="T43" s="121"/>
      <c r="U43" s="121"/>
      <c r="V43" s="121"/>
      <c r="W43" s="121"/>
      <c r="X43" s="192"/>
    </row>
    <row r="44" spans="1:24" ht="30" x14ac:dyDescent="0.25">
      <c r="A44" s="282"/>
      <c r="B44" s="284" t="s">
        <v>189</v>
      </c>
      <c r="C44" s="113" t="s">
        <v>190</v>
      </c>
      <c r="D44" s="94">
        <f t="shared" si="1"/>
        <v>1</v>
      </c>
      <c r="E44" s="122"/>
      <c r="F44" s="122"/>
      <c r="G44" s="122"/>
      <c r="H44" s="122"/>
      <c r="I44" s="122"/>
      <c r="J44" s="122"/>
      <c r="K44" s="122"/>
      <c r="L44" s="122"/>
      <c r="M44" s="122"/>
      <c r="N44" s="123"/>
      <c r="O44" s="122"/>
      <c r="P44" s="122"/>
      <c r="Q44" s="122"/>
      <c r="R44" s="122"/>
      <c r="S44" s="122"/>
      <c r="T44" s="122"/>
      <c r="U44" s="122"/>
      <c r="V44" s="123" t="s">
        <v>144</v>
      </c>
      <c r="W44" s="123"/>
      <c r="X44" s="270"/>
    </row>
    <row r="45" spans="1:24" ht="45" x14ac:dyDescent="0.25">
      <c r="A45" s="282"/>
      <c r="B45" s="285"/>
      <c r="C45" s="115" t="s">
        <v>191</v>
      </c>
      <c r="D45" s="116">
        <f t="shared" si="1"/>
        <v>1</v>
      </c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 t="s">
        <v>144</v>
      </c>
      <c r="W45" s="119"/>
      <c r="X45" s="110"/>
    </row>
    <row r="46" spans="1:24" ht="47.25" customHeight="1" x14ac:dyDescent="0.25">
      <c r="A46" s="282"/>
      <c r="B46" s="285"/>
      <c r="C46" s="115" t="s">
        <v>192</v>
      </c>
      <c r="D46" s="116">
        <f t="shared" si="1"/>
        <v>1</v>
      </c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 t="s">
        <v>144</v>
      </c>
      <c r="W46" s="119"/>
      <c r="X46" s="110"/>
    </row>
    <row r="47" spans="1:24" ht="47.25" customHeight="1" x14ac:dyDescent="0.25">
      <c r="A47" s="282"/>
      <c r="B47" s="285"/>
      <c r="C47" s="115" t="s">
        <v>193</v>
      </c>
      <c r="D47" s="116">
        <f t="shared" si="1"/>
        <v>1</v>
      </c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 t="s">
        <v>144</v>
      </c>
      <c r="W47" s="119"/>
      <c r="X47" s="110"/>
    </row>
    <row r="48" spans="1:24" ht="80.25" customHeight="1" x14ac:dyDescent="0.25">
      <c r="A48" s="282"/>
      <c r="B48" s="285"/>
      <c r="C48" s="115" t="s">
        <v>194</v>
      </c>
      <c r="D48" s="116">
        <f t="shared" si="1"/>
        <v>1</v>
      </c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 t="s">
        <v>144</v>
      </c>
      <c r="W48" s="119"/>
      <c r="X48" s="110"/>
    </row>
    <row r="49" spans="1:24" ht="47.25" customHeight="1" x14ac:dyDescent="0.25">
      <c r="A49" s="282"/>
      <c r="B49" s="285"/>
      <c r="C49" s="115" t="s">
        <v>195</v>
      </c>
      <c r="D49" s="116">
        <f t="shared" si="1"/>
        <v>1</v>
      </c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 t="s">
        <v>144</v>
      </c>
      <c r="W49" s="119"/>
      <c r="X49" s="110"/>
    </row>
    <row r="50" spans="1:24" ht="72" customHeight="1" x14ac:dyDescent="0.25">
      <c r="A50" s="282"/>
      <c r="B50" s="285"/>
      <c r="C50" s="115" t="s">
        <v>196</v>
      </c>
      <c r="D50" s="116">
        <f t="shared" si="1"/>
        <v>1</v>
      </c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 t="s">
        <v>144</v>
      </c>
      <c r="W50" s="119"/>
      <c r="X50" s="110"/>
    </row>
    <row r="51" spans="1:24" ht="30.75" thickBot="1" x14ac:dyDescent="0.3">
      <c r="A51" s="283"/>
      <c r="B51" s="286"/>
      <c r="C51" s="95" t="s">
        <v>197</v>
      </c>
      <c r="D51" s="96">
        <f t="shared" si="1"/>
        <v>1</v>
      </c>
      <c r="E51" s="120"/>
      <c r="F51" s="120"/>
      <c r="G51" s="120"/>
      <c r="H51" s="120"/>
      <c r="I51" s="120"/>
      <c r="J51" s="120"/>
      <c r="K51" s="120"/>
      <c r="L51" s="120"/>
      <c r="M51" s="120"/>
      <c r="N51" s="121"/>
      <c r="O51" s="120"/>
      <c r="P51" s="120"/>
      <c r="Q51" s="120"/>
      <c r="R51" s="120"/>
      <c r="S51" s="120"/>
      <c r="T51" s="120"/>
      <c r="U51" s="120"/>
      <c r="V51" s="121" t="s">
        <v>144</v>
      </c>
      <c r="W51" s="121"/>
      <c r="X51" s="192"/>
    </row>
    <row r="52" spans="1:24" ht="24.75" customHeight="1" x14ac:dyDescent="0.25">
      <c r="A52" s="281" t="s">
        <v>35</v>
      </c>
      <c r="B52" s="284" t="s">
        <v>198</v>
      </c>
      <c r="C52" s="113" t="s">
        <v>199</v>
      </c>
      <c r="D52" s="94">
        <f t="shared" si="1"/>
        <v>1</v>
      </c>
      <c r="E52" s="122" t="s">
        <v>144</v>
      </c>
      <c r="F52" s="122"/>
      <c r="G52" s="122"/>
      <c r="H52" s="122"/>
      <c r="I52" s="122"/>
      <c r="J52" s="122"/>
      <c r="K52" s="122"/>
      <c r="L52" s="122"/>
      <c r="M52" s="122"/>
      <c r="N52" s="123"/>
      <c r="O52" s="122"/>
      <c r="P52" s="122"/>
      <c r="Q52" s="122"/>
      <c r="R52" s="122"/>
      <c r="S52" s="122"/>
      <c r="T52" s="122"/>
      <c r="U52" s="122"/>
      <c r="V52" s="123"/>
      <c r="W52" s="123"/>
      <c r="X52" s="270"/>
    </row>
    <row r="53" spans="1:24" ht="30" x14ac:dyDescent="0.25">
      <c r="A53" s="282"/>
      <c r="B53" s="285"/>
      <c r="C53" s="115" t="s">
        <v>200</v>
      </c>
      <c r="D53" s="116">
        <f t="shared" si="1"/>
        <v>1</v>
      </c>
      <c r="E53" s="119" t="s">
        <v>144</v>
      </c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0"/>
    </row>
    <row r="54" spans="1:24" ht="71.25" customHeight="1" x14ac:dyDescent="0.25">
      <c r="A54" s="282"/>
      <c r="B54" s="285"/>
      <c r="C54" s="115" t="s">
        <v>201</v>
      </c>
      <c r="D54" s="116">
        <f t="shared" si="1"/>
        <v>1</v>
      </c>
      <c r="E54" s="119" t="s">
        <v>144</v>
      </c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0"/>
    </row>
    <row r="55" spans="1:24" ht="30" x14ac:dyDescent="0.25">
      <c r="A55" s="282"/>
      <c r="B55" s="285"/>
      <c r="C55" s="115" t="s">
        <v>202</v>
      </c>
      <c r="D55" s="116">
        <f t="shared" si="1"/>
        <v>1</v>
      </c>
      <c r="E55" s="119" t="s">
        <v>144</v>
      </c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0"/>
    </row>
    <row r="56" spans="1:24" ht="45.75" thickBot="1" x14ac:dyDescent="0.3">
      <c r="A56" s="282"/>
      <c r="B56" s="286"/>
      <c r="C56" s="95" t="s">
        <v>203</v>
      </c>
      <c r="D56" s="96">
        <f t="shared" si="1"/>
        <v>1</v>
      </c>
      <c r="E56" s="120" t="s">
        <v>144</v>
      </c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269"/>
    </row>
    <row r="57" spans="1:24" ht="56.25" customHeight="1" x14ac:dyDescent="0.25">
      <c r="A57" s="282"/>
      <c r="B57" s="287" t="s">
        <v>204</v>
      </c>
      <c r="C57" s="262" t="s">
        <v>205</v>
      </c>
      <c r="D57" s="94">
        <f t="shared" si="1"/>
        <v>1</v>
      </c>
      <c r="E57" s="185" t="s">
        <v>144</v>
      </c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02"/>
      <c r="R57" s="102"/>
      <c r="S57" s="122"/>
      <c r="T57" s="122"/>
      <c r="U57" s="122"/>
      <c r="V57" s="122"/>
      <c r="W57" s="122"/>
      <c r="X57" s="187"/>
    </row>
    <row r="58" spans="1:24" ht="56.25" customHeight="1" x14ac:dyDescent="0.25">
      <c r="A58" s="282"/>
      <c r="B58" s="288"/>
      <c r="C58" s="263" t="s">
        <v>206</v>
      </c>
      <c r="D58" s="116">
        <f t="shared" si="1"/>
        <v>1</v>
      </c>
      <c r="E58" s="119"/>
      <c r="F58" s="119"/>
      <c r="G58" s="119"/>
      <c r="H58" s="119" t="s">
        <v>144</v>
      </c>
      <c r="I58" s="119"/>
      <c r="J58" s="119"/>
      <c r="K58" s="119"/>
      <c r="L58" s="119"/>
      <c r="M58" s="119"/>
      <c r="N58" s="119"/>
      <c r="O58" s="119"/>
      <c r="P58" s="119"/>
      <c r="Q58" s="103"/>
      <c r="R58" s="103"/>
      <c r="S58" s="119"/>
      <c r="T58" s="119"/>
      <c r="U58" s="119"/>
      <c r="V58" s="119"/>
      <c r="W58" s="119"/>
      <c r="X58" s="188"/>
    </row>
    <row r="59" spans="1:24" ht="78.75" customHeight="1" x14ac:dyDescent="0.25">
      <c r="A59" s="282"/>
      <c r="B59" s="288"/>
      <c r="C59" s="263" t="s">
        <v>207</v>
      </c>
      <c r="D59" s="116">
        <f t="shared" si="1"/>
        <v>1</v>
      </c>
      <c r="E59" s="124" t="s">
        <v>144</v>
      </c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03"/>
      <c r="R59" s="103"/>
      <c r="S59" s="119"/>
      <c r="T59" s="119"/>
      <c r="U59" s="119"/>
      <c r="V59" s="119"/>
      <c r="W59" s="119"/>
      <c r="X59" s="188"/>
    </row>
    <row r="60" spans="1:24" ht="45" x14ac:dyDescent="0.25">
      <c r="A60" s="282"/>
      <c r="B60" s="288"/>
      <c r="C60" s="263" t="s">
        <v>208</v>
      </c>
      <c r="D60" s="116">
        <f t="shared" si="1"/>
        <v>1</v>
      </c>
      <c r="E60" s="124" t="s">
        <v>144</v>
      </c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03"/>
      <c r="R60" s="103"/>
      <c r="S60" s="119"/>
      <c r="T60" s="119"/>
      <c r="U60" s="119"/>
      <c r="V60" s="119"/>
      <c r="W60" s="119"/>
      <c r="X60" s="188"/>
    </row>
    <row r="61" spans="1:24" ht="45" x14ac:dyDescent="0.25">
      <c r="A61" s="282"/>
      <c r="B61" s="288"/>
      <c r="C61" s="263" t="s">
        <v>209</v>
      </c>
      <c r="D61" s="116">
        <f t="shared" si="1"/>
        <v>1</v>
      </c>
      <c r="E61" s="124" t="s">
        <v>144</v>
      </c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03"/>
      <c r="R61" s="103"/>
      <c r="S61" s="119"/>
      <c r="T61" s="119"/>
      <c r="U61" s="119"/>
      <c r="V61" s="119"/>
      <c r="W61" s="119"/>
      <c r="X61" s="188"/>
    </row>
    <row r="62" spans="1:24" ht="73.5" customHeight="1" x14ac:dyDescent="0.25">
      <c r="A62" s="282"/>
      <c r="B62" s="288"/>
      <c r="C62" s="263" t="s">
        <v>201</v>
      </c>
      <c r="D62" s="116">
        <f t="shared" si="1"/>
        <v>1</v>
      </c>
      <c r="E62" s="124" t="s">
        <v>144</v>
      </c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03"/>
      <c r="R62" s="103"/>
      <c r="S62" s="119"/>
      <c r="T62" s="119"/>
      <c r="U62" s="119"/>
      <c r="V62" s="119"/>
      <c r="W62" s="119"/>
      <c r="X62" s="188"/>
    </row>
    <row r="63" spans="1:24" ht="63.75" customHeight="1" x14ac:dyDescent="0.25">
      <c r="A63" s="282"/>
      <c r="B63" s="288"/>
      <c r="C63" s="263" t="s">
        <v>210</v>
      </c>
      <c r="D63" s="116">
        <f t="shared" si="1"/>
        <v>1</v>
      </c>
      <c r="E63" s="124" t="s">
        <v>144</v>
      </c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03"/>
      <c r="R63" s="103"/>
      <c r="S63" s="119"/>
      <c r="T63" s="119"/>
      <c r="U63" s="119"/>
      <c r="V63" s="119"/>
      <c r="W63" s="119"/>
      <c r="X63" s="188"/>
    </row>
    <row r="64" spans="1:24" ht="63.75" customHeight="1" x14ac:dyDescent="0.25">
      <c r="A64" s="282"/>
      <c r="B64" s="288"/>
      <c r="C64" s="263" t="s">
        <v>211</v>
      </c>
      <c r="D64" s="116">
        <f t="shared" si="1"/>
        <v>1</v>
      </c>
      <c r="E64" s="119" t="s">
        <v>144</v>
      </c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03"/>
      <c r="R64" s="103"/>
      <c r="S64" s="119"/>
      <c r="T64" s="119"/>
      <c r="U64" s="119"/>
      <c r="V64" s="119"/>
      <c r="W64" s="119"/>
      <c r="X64" s="188"/>
    </row>
    <row r="65" spans="1:24" ht="61.5" customHeight="1" thickBot="1" x14ac:dyDescent="0.3">
      <c r="A65" s="282"/>
      <c r="B65" s="289"/>
      <c r="C65" s="264" t="s">
        <v>212</v>
      </c>
      <c r="D65" s="100">
        <f t="shared" si="1"/>
        <v>1</v>
      </c>
      <c r="E65" s="121" t="s">
        <v>144</v>
      </c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04"/>
      <c r="R65" s="104"/>
      <c r="S65" s="121"/>
      <c r="T65" s="121"/>
      <c r="U65" s="121"/>
      <c r="V65" s="121"/>
      <c r="W65" s="121"/>
      <c r="X65" s="189"/>
    </row>
    <row r="66" spans="1:24" ht="24" customHeight="1" x14ac:dyDescent="0.25">
      <c r="A66" s="282"/>
      <c r="B66" s="287" t="s">
        <v>213</v>
      </c>
      <c r="C66" s="262" t="s">
        <v>214</v>
      </c>
      <c r="D66" s="94">
        <f t="shared" si="1"/>
        <v>1</v>
      </c>
      <c r="E66" s="122"/>
      <c r="F66" s="122"/>
      <c r="G66" s="122"/>
      <c r="H66" s="122"/>
      <c r="I66" s="122"/>
      <c r="J66" s="122"/>
      <c r="K66" s="122" t="s">
        <v>144</v>
      </c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87"/>
    </row>
    <row r="67" spans="1:24" ht="30" x14ac:dyDescent="0.25">
      <c r="A67" s="282"/>
      <c r="B67" s="288"/>
      <c r="C67" s="263" t="s">
        <v>215</v>
      </c>
      <c r="D67" s="116">
        <f t="shared" si="1"/>
        <v>1</v>
      </c>
      <c r="E67" s="119"/>
      <c r="F67" s="119"/>
      <c r="G67" s="119"/>
      <c r="H67" s="119"/>
      <c r="I67" s="119"/>
      <c r="J67" s="119"/>
      <c r="K67" s="119" t="s">
        <v>144</v>
      </c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88"/>
    </row>
    <row r="68" spans="1:24" ht="45" x14ac:dyDescent="0.25">
      <c r="A68" s="282"/>
      <c r="B68" s="288"/>
      <c r="C68" s="263" t="s">
        <v>216</v>
      </c>
      <c r="D68" s="116">
        <f t="shared" si="1"/>
        <v>1</v>
      </c>
      <c r="E68" s="119"/>
      <c r="F68" s="119"/>
      <c r="G68" s="119"/>
      <c r="H68" s="119"/>
      <c r="I68" s="119"/>
      <c r="J68" s="119"/>
      <c r="K68" s="119" t="s">
        <v>144</v>
      </c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88"/>
    </row>
    <row r="69" spans="1:24" ht="27.75" customHeight="1" x14ac:dyDescent="0.25">
      <c r="A69" s="282"/>
      <c r="B69" s="288"/>
      <c r="C69" s="263" t="s">
        <v>217</v>
      </c>
      <c r="D69" s="116">
        <f t="shared" si="1"/>
        <v>1</v>
      </c>
      <c r="E69" s="119"/>
      <c r="F69" s="119"/>
      <c r="G69" s="119"/>
      <c r="H69" s="119"/>
      <c r="I69" s="119"/>
      <c r="J69" s="119"/>
      <c r="K69" s="119" t="s">
        <v>144</v>
      </c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88"/>
    </row>
    <row r="70" spans="1:24" ht="45" x14ac:dyDescent="0.25">
      <c r="A70" s="282"/>
      <c r="B70" s="288"/>
      <c r="C70" s="263" t="s">
        <v>218</v>
      </c>
      <c r="D70" s="116">
        <f t="shared" si="1"/>
        <v>1</v>
      </c>
      <c r="E70" s="119"/>
      <c r="F70" s="119"/>
      <c r="G70" s="119"/>
      <c r="H70" s="119"/>
      <c r="I70" s="119"/>
      <c r="J70" s="119"/>
      <c r="K70" s="119" t="s">
        <v>144</v>
      </c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88"/>
    </row>
    <row r="71" spans="1:24" ht="42" customHeight="1" thickBot="1" x14ac:dyDescent="0.3">
      <c r="A71" s="283"/>
      <c r="B71" s="289"/>
      <c r="C71" s="264" t="s">
        <v>219</v>
      </c>
      <c r="D71" s="100">
        <f t="shared" ref="D71:D134" si="2">COUNTA(E71:X71)</f>
        <v>1</v>
      </c>
      <c r="E71" s="121"/>
      <c r="F71" s="121"/>
      <c r="G71" s="121"/>
      <c r="H71" s="121"/>
      <c r="I71" s="121"/>
      <c r="J71" s="121"/>
      <c r="K71" s="121" t="s">
        <v>144</v>
      </c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89"/>
    </row>
    <row r="72" spans="1:24" ht="30" x14ac:dyDescent="0.25">
      <c r="A72" s="281" t="s">
        <v>220</v>
      </c>
      <c r="B72" s="297" t="s">
        <v>221</v>
      </c>
      <c r="C72" s="186" t="s">
        <v>222</v>
      </c>
      <c r="D72" s="94">
        <f t="shared" si="2"/>
        <v>1</v>
      </c>
      <c r="E72" s="122" t="s">
        <v>144</v>
      </c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87"/>
    </row>
    <row r="73" spans="1:24" ht="27" customHeight="1" x14ac:dyDescent="0.25">
      <c r="A73" s="282"/>
      <c r="B73" s="298"/>
      <c r="C73" s="180" t="s">
        <v>223</v>
      </c>
      <c r="D73" s="116">
        <f t="shared" si="2"/>
        <v>1</v>
      </c>
      <c r="E73" s="119" t="s">
        <v>144</v>
      </c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88"/>
    </row>
    <row r="74" spans="1:24" ht="39.75" customHeight="1" x14ac:dyDescent="0.25">
      <c r="A74" s="282"/>
      <c r="B74" s="298"/>
      <c r="C74" s="263" t="s">
        <v>224</v>
      </c>
      <c r="D74" s="116">
        <f t="shared" si="2"/>
        <v>1</v>
      </c>
      <c r="E74" s="119"/>
      <c r="F74" s="119"/>
      <c r="G74" s="119"/>
      <c r="H74" s="119"/>
      <c r="I74" s="119"/>
      <c r="J74" s="119"/>
      <c r="K74" s="119" t="s">
        <v>144</v>
      </c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88"/>
    </row>
    <row r="75" spans="1:24" ht="39.75" customHeight="1" x14ac:dyDescent="0.25">
      <c r="A75" s="282"/>
      <c r="B75" s="298"/>
      <c r="C75" s="263" t="s">
        <v>225</v>
      </c>
      <c r="D75" s="116">
        <f t="shared" si="2"/>
        <v>1</v>
      </c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 t="s">
        <v>144</v>
      </c>
      <c r="T75" s="119"/>
      <c r="U75" s="119"/>
      <c r="V75" s="119"/>
      <c r="W75" s="119"/>
      <c r="X75" s="188"/>
    </row>
    <row r="76" spans="1:24" ht="39.75" customHeight="1" x14ac:dyDescent="0.25">
      <c r="A76" s="282"/>
      <c r="B76" s="298"/>
      <c r="C76" s="263" t="s">
        <v>226</v>
      </c>
      <c r="D76" s="116">
        <f t="shared" si="2"/>
        <v>1</v>
      </c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 t="s">
        <v>144</v>
      </c>
      <c r="T76" s="119"/>
      <c r="U76" s="119"/>
      <c r="V76" s="119"/>
      <c r="W76" s="119"/>
      <c r="X76" s="188"/>
    </row>
    <row r="77" spans="1:24" ht="47.25" customHeight="1" x14ac:dyDescent="0.25">
      <c r="A77" s="282"/>
      <c r="B77" s="298"/>
      <c r="C77" s="263" t="s">
        <v>227</v>
      </c>
      <c r="D77" s="116">
        <f t="shared" si="2"/>
        <v>1</v>
      </c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 t="s">
        <v>144</v>
      </c>
      <c r="T77" s="119"/>
      <c r="U77" s="119"/>
      <c r="V77" s="119"/>
      <c r="W77" s="119"/>
      <c r="X77" s="188"/>
    </row>
    <row r="78" spans="1:24" ht="54" customHeight="1" thickBot="1" x14ac:dyDescent="0.3">
      <c r="A78" s="282"/>
      <c r="B78" s="299"/>
      <c r="C78" s="264" t="s">
        <v>228</v>
      </c>
      <c r="D78" s="100">
        <f t="shared" si="2"/>
        <v>1</v>
      </c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 t="s">
        <v>144</v>
      </c>
      <c r="X78" s="189"/>
    </row>
    <row r="79" spans="1:24" ht="45" x14ac:dyDescent="0.25">
      <c r="A79" s="282"/>
      <c r="B79" s="287" t="s">
        <v>229</v>
      </c>
      <c r="C79" s="262" t="s">
        <v>230</v>
      </c>
      <c r="D79" s="94">
        <f t="shared" si="2"/>
        <v>2</v>
      </c>
      <c r="E79" s="122"/>
      <c r="F79" s="122" t="s">
        <v>144</v>
      </c>
      <c r="G79" s="122"/>
      <c r="H79" s="122"/>
      <c r="I79" s="122"/>
      <c r="J79" s="122"/>
      <c r="K79" s="122"/>
      <c r="L79" s="122"/>
      <c r="M79" s="122"/>
      <c r="N79" s="122" t="s">
        <v>144</v>
      </c>
      <c r="O79" s="122"/>
      <c r="P79" s="122"/>
      <c r="Q79" s="122"/>
      <c r="R79" s="122"/>
      <c r="S79" s="122"/>
      <c r="T79" s="122"/>
      <c r="U79" s="122"/>
      <c r="V79" s="122"/>
      <c r="W79" s="122"/>
      <c r="X79" s="187"/>
    </row>
    <row r="80" spans="1:24" ht="60" x14ac:dyDescent="0.25">
      <c r="A80" s="282"/>
      <c r="B80" s="300"/>
      <c r="C80" s="265" t="s">
        <v>231</v>
      </c>
      <c r="D80" s="107">
        <f t="shared" si="2"/>
        <v>2</v>
      </c>
      <c r="E80" s="123"/>
      <c r="F80" s="123" t="s">
        <v>144</v>
      </c>
      <c r="G80" s="123"/>
      <c r="H80" s="123"/>
      <c r="I80" s="123"/>
      <c r="J80" s="123"/>
      <c r="K80" s="123"/>
      <c r="L80" s="123"/>
      <c r="M80" s="123"/>
      <c r="N80" s="119" t="s">
        <v>144</v>
      </c>
      <c r="O80" s="123"/>
      <c r="P80" s="123"/>
      <c r="Q80" s="123"/>
      <c r="R80" s="123"/>
      <c r="S80" s="123"/>
      <c r="T80" s="123"/>
      <c r="U80" s="123"/>
      <c r="V80" s="123"/>
      <c r="W80" s="119"/>
      <c r="X80" s="188"/>
    </row>
    <row r="81" spans="1:24" ht="45" x14ac:dyDescent="0.25">
      <c r="A81" s="282"/>
      <c r="B81" s="288"/>
      <c r="C81" s="263" t="s">
        <v>232</v>
      </c>
      <c r="D81" s="116">
        <f t="shared" si="2"/>
        <v>1</v>
      </c>
      <c r="E81" s="119"/>
      <c r="F81" s="119"/>
      <c r="G81" s="119"/>
      <c r="H81" s="119"/>
      <c r="I81" s="119"/>
      <c r="J81" s="119"/>
      <c r="K81" s="119"/>
      <c r="L81" s="119"/>
      <c r="M81" s="119" t="s">
        <v>144</v>
      </c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88"/>
    </row>
    <row r="82" spans="1:24" ht="30" x14ac:dyDescent="0.25">
      <c r="A82" s="282"/>
      <c r="B82" s="288"/>
      <c r="C82" s="263" t="s">
        <v>233</v>
      </c>
      <c r="D82" s="116">
        <f t="shared" si="2"/>
        <v>1</v>
      </c>
      <c r="E82" s="119"/>
      <c r="F82" s="119"/>
      <c r="G82" s="119"/>
      <c r="H82" s="119"/>
      <c r="I82" s="119"/>
      <c r="J82" s="119"/>
      <c r="K82" s="119"/>
      <c r="L82" s="119"/>
      <c r="M82" s="119" t="s">
        <v>144</v>
      </c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88"/>
    </row>
    <row r="83" spans="1:24" ht="60" x14ac:dyDescent="0.25">
      <c r="A83" s="282"/>
      <c r="B83" s="288"/>
      <c r="C83" s="180" t="s">
        <v>234</v>
      </c>
      <c r="D83" s="116">
        <f t="shared" si="2"/>
        <v>1</v>
      </c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 t="s">
        <v>144</v>
      </c>
      <c r="S83" s="119"/>
      <c r="T83" s="119"/>
      <c r="U83" s="119"/>
      <c r="V83" s="119"/>
      <c r="W83" s="119"/>
      <c r="X83" s="188"/>
    </row>
    <row r="84" spans="1:24" ht="66" customHeight="1" thickBot="1" x14ac:dyDescent="0.3">
      <c r="A84" s="282"/>
      <c r="B84" s="289"/>
      <c r="C84" s="181" t="s">
        <v>235</v>
      </c>
      <c r="D84" s="100">
        <f t="shared" si="2"/>
        <v>1</v>
      </c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 t="s">
        <v>144</v>
      </c>
      <c r="S84" s="121"/>
      <c r="T84" s="121"/>
      <c r="U84" s="121"/>
      <c r="V84" s="121"/>
      <c r="W84" s="121"/>
      <c r="X84" s="189"/>
    </row>
    <row r="85" spans="1:24" ht="30" x14ac:dyDescent="0.25">
      <c r="A85" s="282"/>
      <c r="B85" s="297" t="s">
        <v>236</v>
      </c>
      <c r="C85" s="179" t="s">
        <v>237</v>
      </c>
      <c r="D85" s="94">
        <f t="shared" si="2"/>
        <v>1</v>
      </c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 t="s">
        <v>144</v>
      </c>
      <c r="R85" s="122"/>
      <c r="S85" s="122"/>
      <c r="T85" s="122"/>
      <c r="U85" s="122"/>
      <c r="V85" s="122"/>
      <c r="W85" s="122"/>
      <c r="X85" s="187"/>
    </row>
    <row r="86" spans="1:24" ht="75" x14ac:dyDescent="0.25">
      <c r="A86" s="282"/>
      <c r="B86" s="298"/>
      <c r="C86" s="180" t="s">
        <v>238</v>
      </c>
      <c r="D86" s="116">
        <f t="shared" si="2"/>
        <v>1</v>
      </c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 t="s">
        <v>144</v>
      </c>
      <c r="R86" s="119"/>
      <c r="S86" s="119"/>
      <c r="T86" s="119"/>
      <c r="U86" s="119"/>
      <c r="V86" s="119"/>
      <c r="W86" s="119"/>
      <c r="X86" s="188"/>
    </row>
    <row r="87" spans="1:24" ht="107.25" customHeight="1" x14ac:dyDescent="0.25">
      <c r="A87" s="282"/>
      <c r="B87" s="298"/>
      <c r="C87" s="180" t="s">
        <v>239</v>
      </c>
      <c r="D87" s="116">
        <f t="shared" si="2"/>
        <v>1</v>
      </c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 t="s">
        <v>144</v>
      </c>
      <c r="R87" s="119"/>
      <c r="S87" s="119"/>
      <c r="T87" s="119"/>
      <c r="U87" s="119"/>
      <c r="V87" s="119"/>
      <c r="W87" s="119"/>
      <c r="X87" s="188"/>
    </row>
    <row r="88" spans="1:24" ht="88.5" customHeight="1" x14ac:dyDescent="0.25">
      <c r="A88" s="282"/>
      <c r="B88" s="298"/>
      <c r="C88" s="180" t="s">
        <v>240</v>
      </c>
      <c r="D88" s="116">
        <f t="shared" si="2"/>
        <v>1</v>
      </c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 t="s">
        <v>144</v>
      </c>
      <c r="R88" s="119"/>
      <c r="S88" s="119"/>
      <c r="T88" s="119"/>
      <c r="U88" s="119"/>
      <c r="V88" s="119"/>
      <c r="W88" s="119"/>
      <c r="X88" s="188"/>
    </row>
    <row r="89" spans="1:24" ht="88.5" customHeight="1" x14ac:dyDescent="0.25">
      <c r="A89" s="282"/>
      <c r="B89" s="298"/>
      <c r="C89" s="180" t="s">
        <v>241</v>
      </c>
      <c r="D89" s="116">
        <f t="shared" si="2"/>
        <v>1</v>
      </c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 t="s">
        <v>144</v>
      </c>
      <c r="R89" s="119"/>
      <c r="S89" s="119"/>
      <c r="T89" s="119"/>
      <c r="U89" s="119"/>
      <c r="V89" s="119"/>
      <c r="W89" s="119"/>
      <c r="X89" s="188"/>
    </row>
    <row r="90" spans="1:24" ht="45.75" thickBot="1" x14ac:dyDescent="0.3">
      <c r="A90" s="283"/>
      <c r="B90" s="299"/>
      <c r="C90" s="181" t="s">
        <v>242</v>
      </c>
      <c r="D90" s="100">
        <f t="shared" si="2"/>
        <v>2</v>
      </c>
      <c r="E90" s="121"/>
      <c r="F90" s="121"/>
      <c r="G90" s="121" t="s">
        <v>144</v>
      </c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89" t="s">
        <v>144</v>
      </c>
    </row>
    <row r="91" spans="1:24" ht="93.75" customHeight="1" x14ac:dyDescent="0.25">
      <c r="A91" s="301" t="s">
        <v>243</v>
      </c>
      <c r="B91" s="287" t="s">
        <v>244</v>
      </c>
      <c r="C91" s="262" t="s">
        <v>245</v>
      </c>
      <c r="D91" s="94">
        <f t="shared" si="2"/>
        <v>1</v>
      </c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 t="s">
        <v>144</v>
      </c>
      <c r="P91" s="122"/>
      <c r="Q91" s="122"/>
      <c r="R91" s="122"/>
      <c r="S91" s="122"/>
      <c r="T91" s="122"/>
      <c r="U91" s="122"/>
      <c r="V91" s="122"/>
      <c r="W91" s="122"/>
      <c r="X91" s="187"/>
    </row>
    <row r="92" spans="1:24" ht="52.5" customHeight="1" x14ac:dyDescent="0.25">
      <c r="A92" s="302"/>
      <c r="B92" s="288"/>
      <c r="C92" s="263" t="s">
        <v>246</v>
      </c>
      <c r="D92" s="116">
        <f t="shared" si="2"/>
        <v>1</v>
      </c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 t="s">
        <v>144</v>
      </c>
      <c r="Q92" s="119"/>
      <c r="R92" s="119"/>
      <c r="S92" s="119"/>
      <c r="T92" s="119"/>
      <c r="U92" s="119"/>
      <c r="V92" s="119"/>
      <c r="W92" s="119"/>
      <c r="X92" s="188"/>
    </row>
    <row r="93" spans="1:24" ht="30" x14ac:dyDescent="0.25">
      <c r="A93" s="302"/>
      <c r="B93" s="288"/>
      <c r="C93" s="263" t="s">
        <v>247</v>
      </c>
      <c r="D93" s="116">
        <f t="shared" si="2"/>
        <v>1</v>
      </c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 t="s">
        <v>144</v>
      </c>
      <c r="Q93" s="119"/>
      <c r="R93" s="119"/>
      <c r="S93" s="119"/>
      <c r="T93" s="119"/>
      <c r="U93" s="119"/>
      <c r="V93" s="119"/>
      <c r="W93" s="119"/>
      <c r="X93" s="188"/>
    </row>
    <row r="94" spans="1:24" ht="120" x14ac:dyDescent="0.25">
      <c r="A94" s="302"/>
      <c r="B94" s="288"/>
      <c r="C94" s="263" t="s">
        <v>248</v>
      </c>
      <c r="D94" s="116">
        <f t="shared" si="2"/>
        <v>1</v>
      </c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 t="s">
        <v>144</v>
      </c>
      <c r="Q94" s="119"/>
      <c r="R94" s="119"/>
      <c r="S94" s="119"/>
      <c r="T94" s="119"/>
      <c r="U94" s="119"/>
      <c r="V94" s="119"/>
      <c r="W94" s="119"/>
      <c r="X94" s="188"/>
    </row>
    <row r="95" spans="1:24" ht="87" customHeight="1" thickBot="1" x14ac:dyDescent="0.3">
      <c r="A95" s="302"/>
      <c r="B95" s="289"/>
      <c r="C95" s="264" t="s">
        <v>249</v>
      </c>
      <c r="D95" s="100">
        <f t="shared" si="2"/>
        <v>1</v>
      </c>
      <c r="E95" s="121"/>
      <c r="F95" s="121"/>
      <c r="G95" s="121"/>
      <c r="H95" s="121"/>
      <c r="I95" s="121"/>
      <c r="J95" s="121"/>
      <c r="K95" s="121"/>
      <c r="L95" s="121" t="s">
        <v>144</v>
      </c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89"/>
    </row>
    <row r="96" spans="1:24" ht="75" x14ac:dyDescent="0.25">
      <c r="A96" s="302"/>
      <c r="B96" s="303" t="s">
        <v>250</v>
      </c>
      <c r="C96" s="262" t="s">
        <v>251</v>
      </c>
      <c r="D96" s="94">
        <f t="shared" si="2"/>
        <v>1</v>
      </c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 t="s">
        <v>144</v>
      </c>
      <c r="Q96" s="122"/>
      <c r="R96" s="122"/>
      <c r="S96" s="122"/>
      <c r="T96" s="122"/>
      <c r="U96" s="122"/>
      <c r="V96" s="122"/>
      <c r="W96" s="122"/>
      <c r="X96" s="187"/>
    </row>
    <row r="97" spans="1:24" ht="90" x14ac:dyDescent="0.25">
      <c r="A97" s="302"/>
      <c r="B97" s="304"/>
      <c r="C97" s="263" t="s">
        <v>252</v>
      </c>
      <c r="D97" s="116">
        <f t="shared" si="2"/>
        <v>1</v>
      </c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 t="s">
        <v>144</v>
      </c>
      <c r="Q97" s="119"/>
      <c r="R97" s="119"/>
      <c r="S97" s="119"/>
      <c r="T97" s="119"/>
      <c r="U97" s="119"/>
      <c r="V97" s="119"/>
      <c r="W97" s="119"/>
      <c r="X97" s="188"/>
    </row>
    <row r="98" spans="1:24" ht="30" x14ac:dyDescent="0.25">
      <c r="A98" s="302"/>
      <c r="B98" s="304"/>
      <c r="C98" s="263" t="s">
        <v>247</v>
      </c>
      <c r="D98" s="116">
        <f t="shared" si="2"/>
        <v>1</v>
      </c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 t="s">
        <v>144</v>
      </c>
      <c r="T98" s="119"/>
      <c r="U98" s="119"/>
      <c r="V98" s="119"/>
      <c r="W98" s="119"/>
      <c r="X98" s="188"/>
    </row>
    <row r="99" spans="1:24" ht="80.25" customHeight="1" thickBot="1" x14ac:dyDescent="0.3">
      <c r="A99" s="302"/>
      <c r="B99" s="305"/>
      <c r="C99" s="264" t="s">
        <v>253</v>
      </c>
      <c r="D99" s="100">
        <f t="shared" si="2"/>
        <v>1</v>
      </c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89" t="s">
        <v>144</v>
      </c>
    </row>
    <row r="100" spans="1:24" ht="30" x14ac:dyDescent="0.25">
      <c r="A100" s="281" t="s">
        <v>42</v>
      </c>
      <c r="B100" s="287" t="s">
        <v>254</v>
      </c>
      <c r="C100" s="262" t="s">
        <v>255</v>
      </c>
      <c r="D100" s="94">
        <f t="shared" si="2"/>
        <v>1</v>
      </c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 t="s">
        <v>144</v>
      </c>
      <c r="P100" s="122"/>
      <c r="Q100" s="122"/>
      <c r="R100" s="122"/>
      <c r="S100" s="122"/>
      <c r="T100" s="122"/>
      <c r="U100" s="122"/>
      <c r="V100" s="122"/>
      <c r="W100" s="122"/>
      <c r="X100" s="187"/>
    </row>
    <row r="101" spans="1:24" ht="45" x14ac:dyDescent="0.25">
      <c r="A101" s="282"/>
      <c r="B101" s="288"/>
      <c r="C101" s="263" t="s">
        <v>256</v>
      </c>
      <c r="D101" s="116">
        <f t="shared" si="2"/>
        <v>1</v>
      </c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 t="s">
        <v>144</v>
      </c>
      <c r="P101" s="119"/>
      <c r="Q101" s="119"/>
      <c r="R101" s="119"/>
      <c r="S101" s="119"/>
      <c r="T101" s="119"/>
      <c r="U101" s="119"/>
      <c r="V101" s="119"/>
      <c r="W101" s="119"/>
      <c r="X101" s="188"/>
    </row>
    <row r="102" spans="1:24" ht="45" x14ac:dyDescent="0.25">
      <c r="A102" s="282"/>
      <c r="B102" s="288"/>
      <c r="C102" s="263" t="s">
        <v>257</v>
      </c>
      <c r="D102" s="116">
        <f t="shared" si="2"/>
        <v>1</v>
      </c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 t="s">
        <v>144</v>
      </c>
      <c r="P102" s="119"/>
      <c r="Q102" s="119"/>
      <c r="R102" s="119"/>
      <c r="S102" s="119"/>
      <c r="T102" s="119"/>
      <c r="U102" s="119"/>
      <c r="V102" s="119"/>
      <c r="W102" s="119"/>
      <c r="X102" s="188"/>
    </row>
    <row r="103" spans="1:24" ht="60" x14ac:dyDescent="0.25">
      <c r="A103" s="282"/>
      <c r="B103" s="288"/>
      <c r="C103" s="263" t="s">
        <v>258</v>
      </c>
      <c r="D103" s="116">
        <f t="shared" si="2"/>
        <v>1</v>
      </c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 t="s">
        <v>144</v>
      </c>
      <c r="U103" s="119"/>
      <c r="V103" s="119"/>
      <c r="W103" s="119"/>
      <c r="X103" s="188"/>
    </row>
    <row r="104" spans="1:24" ht="45" x14ac:dyDescent="0.25">
      <c r="A104" s="282"/>
      <c r="B104" s="288"/>
      <c r="C104" s="263" t="s">
        <v>259</v>
      </c>
      <c r="D104" s="116">
        <f t="shared" si="2"/>
        <v>1</v>
      </c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 t="s">
        <v>144</v>
      </c>
      <c r="P104" s="119"/>
      <c r="Q104" s="119"/>
      <c r="R104" s="119"/>
      <c r="S104" s="119"/>
      <c r="T104" s="119"/>
      <c r="U104" s="119"/>
      <c r="V104" s="119"/>
      <c r="W104" s="119"/>
      <c r="X104" s="188"/>
    </row>
    <row r="105" spans="1:24" ht="30" x14ac:dyDescent="0.25">
      <c r="A105" s="282"/>
      <c r="B105" s="288"/>
      <c r="C105" s="263" t="s">
        <v>260</v>
      </c>
      <c r="D105" s="116">
        <f t="shared" si="2"/>
        <v>1</v>
      </c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 t="s">
        <v>144</v>
      </c>
      <c r="P105" s="119"/>
      <c r="Q105" s="119"/>
      <c r="R105" s="119"/>
      <c r="S105" s="119"/>
      <c r="T105" s="119"/>
      <c r="U105" s="119"/>
      <c r="V105" s="119"/>
      <c r="W105" s="119"/>
      <c r="X105" s="188"/>
    </row>
    <row r="106" spans="1:24" ht="45.75" thickBot="1" x14ac:dyDescent="0.3">
      <c r="A106" s="282"/>
      <c r="B106" s="289"/>
      <c r="C106" s="264" t="s">
        <v>261</v>
      </c>
      <c r="D106" s="100">
        <f t="shared" si="2"/>
        <v>1</v>
      </c>
      <c r="E106" s="121"/>
      <c r="F106" s="121"/>
      <c r="G106" s="121"/>
      <c r="H106" s="121"/>
      <c r="I106" s="121"/>
      <c r="J106" s="121"/>
      <c r="K106" s="121"/>
      <c r="L106" s="121"/>
      <c r="M106" s="121" t="s">
        <v>144</v>
      </c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89"/>
    </row>
    <row r="107" spans="1:24" ht="30" x14ac:dyDescent="0.25">
      <c r="A107" s="282"/>
      <c r="B107" s="287" t="s">
        <v>262</v>
      </c>
      <c r="C107" s="262" t="s">
        <v>263</v>
      </c>
      <c r="D107" s="94">
        <f t="shared" si="2"/>
        <v>1</v>
      </c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 t="s">
        <v>144</v>
      </c>
      <c r="S107" s="122"/>
      <c r="T107" s="122"/>
      <c r="U107" s="122"/>
      <c r="V107" s="122"/>
      <c r="W107" s="122"/>
      <c r="X107" s="187"/>
    </row>
    <row r="108" spans="1:24" ht="60" x14ac:dyDescent="0.25">
      <c r="A108" s="282"/>
      <c r="B108" s="288"/>
      <c r="C108" s="263" t="s">
        <v>264</v>
      </c>
      <c r="D108" s="116">
        <f t="shared" si="2"/>
        <v>1</v>
      </c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 t="s">
        <v>144</v>
      </c>
      <c r="S108" s="119"/>
      <c r="T108" s="119"/>
      <c r="U108" s="119"/>
      <c r="V108" s="119"/>
      <c r="W108" s="119"/>
      <c r="X108" s="188"/>
    </row>
    <row r="109" spans="1:24" ht="60" x14ac:dyDescent="0.25">
      <c r="A109" s="282"/>
      <c r="B109" s="288"/>
      <c r="C109" s="263" t="s">
        <v>265</v>
      </c>
      <c r="D109" s="116">
        <f t="shared" si="2"/>
        <v>1</v>
      </c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 t="s">
        <v>144</v>
      </c>
      <c r="T109" s="119"/>
      <c r="U109" s="119"/>
      <c r="V109" s="119"/>
      <c r="W109" s="119"/>
      <c r="X109" s="188"/>
    </row>
    <row r="110" spans="1:24" ht="93" customHeight="1" thickBot="1" x14ac:dyDescent="0.3">
      <c r="A110" s="283"/>
      <c r="B110" s="289"/>
      <c r="C110" s="264" t="s">
        <v>266</v>
      </c>
      <c r="D110" s="100">
        <f t="shared" si="2"/>
        <v>1</v>
      </c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 t="s">
        <v>144</v>
      </c>
      <c r="T110" s="121"/>
      <c r="U110" s="121"/>
      <c r="V110" s="121"/>
      <c r="W110" s="121"/>
      <c r="X110" s="189"/>
    </row>
    <row r="111" spans="1:24" ht="75.75" customHeight="1" x14ac:dyDescent="0.25">
      <c r="A111" s="281" t="s">
        <v>267</v>
      </c>
      <c r="B111" s="287" t="s">
        <v>268</v>
      </c>
      <c r="C111" s="262" t="s">
        <v>269</v>
      </c>
      <c r="D111" s="94">
        <f t="shared" si="2"/>
        <v>1</v>
      </c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 t="s">
        <v>144</v>
      </c>
      <c r="U111" s="122"/>
      <c r="V111" s="122"/>
      <c r="W111" s="122"/>
      <c r="X111" s="187"/>
    </row>
    <row r="112" spans="1:24" ht="75.75" customHeight="1" x14ac:dyDescent="0.25">
      <c r="A112" s="282"/>
      <c r="B112" s="288"/>
      <c r="C112" s="263" t="s">
        <v>270</v>
      </c>
      <c r="D112" s="116">
        <f t="shared" si="2"/>
        <v>1</v>
      </c>
      <c r="E112" s="119"/>
      <c r="F112" s="119"/>
      <c r="G112" s="119"/>
      <c r="H112" s="119"/>
      <c r="I112" s="119"/>
      <c r="J112" s="119"/>
      <c r="K112" s="119"/>
      <c r="L112" s="119"/>
      <c r="M112" s="119"/>
      <c r="N112" s="119" t="s">
        <v>144</v>
      </c>
      <c r="O112" s="119"/>
      <c r="P112" s="119"/>
      <c r="Q112" s="119"/>
      <c r="R112" s="119"/>
      <c r="S112" s="119"/>
      <c r="T112" s="119"/>
      <c r="U112" s="119"/>
      <c r="V112" s="119"/>
      <c r="W112" s="119"/>
      <c r="X112" s="188"/>
    </row>
    <row r="113" spans="1:24" ht="76.5" customHeight="1" x14ac:dyDescent="0.25">
      <c r="A113" s="282"/>
      <c r="B113" s="288"/>
      <c r="C113" s="263" t="s">
        <v>271</v>
      </c>
      <c r="D113" s="116">
        <f t="shared" si="2"/>
        <v>1</v>
      </c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 t="s">
        <v>144</v>
      </c>
      <c r="U113" s="119"/>
      <c r="V113" s="119"/>
      <c r="W113" s="119"/>
      <c r="X113" s="188"/>
    </row>
    <row r="114" spans="1:24" ht="75.75" thickBot="1" x14ac:dyDescent="0.3">
      <c r="A114" s="282"/>
      <c r="B114" s="289"/>
      <c r="C114" s="264" t="s">
        <v>271</v>
      </c>
      <c r="D114" s="100">
        <f t="shared" si="2"/>
        <v>1</v>
      </c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 t="s">
        <v>144</v>
      </c>
      <c r="U114" s="121"/>
      <c r="V114" s="121"/>
      <c r="W114" s="121"/>
      <c r="X114" s="189"/>
    </row>
    <row r="115" spans="1:24" ht="90" x14ac:dyDescent="0.25">
      <c r="A115" s="282"/>
      <c r="B115" s="287" t="s">
        <v>272</v>
      </c>
      <c r="C115" s="262" t="s">
        <v>273</v>
      </c>
      <c r="D115" s="94">
        <f t="shared" si="2"/>
        <v>1</v>
      </c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 t="s">
        <v>144</v>
      </c>
      <c r="X115" s="187"/>
    </row>
    <row r="116" spans="1:24" ht="108" customHeight="1" x14ac:dyDescent="0.25">
      <c r="A116" s="282"/>
      <c r="B116" s="288"/>
      <c r="C116" s="263" t="s">
        <v>274</v>
      </c>
      <c r="D116" s="116">
        <f t="shared" si="2"/>
        <v>1</v>
      </c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 t="s">
        <v>144</v>
      </c>
      <c r="X116" s="188"/>
    </row>
    <row r="117" spans="1:24" ht="75.75" thickBot="1" x14ac:dyDescent="0.3">
      <c r="A117" s="283"/>
      <c r="B117" s="289"/>
      <c r="C117" s="264" t="s">
        <v>275</v>
      </c>
      <c r="D117" s="100">
        <f t="shared" si="2"/>
        <v>1</v>
      </c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89" t="s">
        <v>144</v>
      </c>
    </row>
    <row r="118" spans="1:24" ht="105" x14ac:dyDescent="0.25">
      <c r="A118" s="281" t="s">
        <v>276</v>
      </c>
      <c r="B118" s="287" t="s">
        <v>277</v>
      </c>
      <c r="C118" s="262" t="s">
        <v>278</v>
      </c>
      <c r="D118" s="94">
        <f t="shared" si="2"/>
        <v>2</v>
      </c>
      <c r="E118" s="122"/>
      <c r="F118" s="122" t="s">
        <v>144</v>
      </c>
      <c r="G118" s="122"/>
      <c r="H118" s="122"/>
      <c r="I118" s="122"/>
      <c r="J118" s="122"/>
      <c r="K118" s="122"/>
      <c r="L118" s="122"/>
      <c r="M118" s="122"/>
      <c r="N118" s="122" t="s">
        <v>144</v>
      </c>
      <c r="O118" s="122"/>
      <c r="P118" s="122"/>
      <c r="Q118" s="122"/>
      <c r="R118" s="122"/>
      <c r="S118" s="122"/>
      <c r="T118" s="122"/>
      <c r="U118" s="122"/>
      <c r="V118" s="122"/>
      <c r="W118" s="122"/>
      <c r="X118" s="187"/>
    </row>
    <row r="119" spans="1:24" ht="127.5" customHeight="1" x14ac:dyDescent="0.25">
      <c r="A119" s="282"/>
      <c r="B119" s="288"/>
      <c r="C119" s="263" t="s">
        <v>279</v>
      </c>
      <c r="D119" s="116">
        <f t="shared" si="2"/>
        <v>1</v>
      </c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 t="s">
        <v>144</v>
      </c>
      <c r="U119" s="119"/>
      <c r="V119" s="119"/>
      <c r="W119" s="119"/>
      <c r="X119" s="188"/>
    </row>
    <row r="120" spans="1:24" ht="75" x14ac:dyDescent="0.25">
      <c r="A120" s="282"/>
      <c r="B120" s="288"/>
      <c r="C120" s="263" t="s">
        <v>280</v>
      </c>
      <c r="D120" s="116">
        <f t="shared" si="2"/>
        <v>2</v>
      </c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 t="s">
        <v>144</v>
      </c>
      <c r="U120" s="119"/>
      <c r="V120" s="119"/>
      <c r="W120" s="119"/>
      <c r="X120" s="188" t="s">
        <v>144</v>
      </c>
    </row>
    <row r="121" spans="1:24" ht="45.75" customHeight="1" thickBot="1" x14ac:dyDescent="0.3">
      <c r="A121" s="282"/>
      <c r="B121" s="289"/>
      <c r="C121" s="264" t="s">
        <v>281</v>
      </c>
      <c r="D121" s="100">
        <f t="shared" si="2"/>
        <v>1</v>
      </c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 t="s">
        <v>144</v>
      </c>
      <c r="U121" s="121"/>
      <c r="V121" s="121"/>
      <c r="W121" s="121"/>
      <c r="X121" s="189"/>
    </row>
    <row r="122" spans="1:24" ht="57.75" customHeight="1" x14ac:dyDescent="0.25">
      <c r="A122" s="282"/>
      <c r="B122" s="287" t="s">
        <v>282</v>
      </c>
      <c r="C122" s="262" t="s">
        <v>283</v>
      </c>
      <c r="D122" s="94">
        <f t="shared" si="2"/>
        <v>1</v>
      </c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 t="s">
        <v>144</v>
      </c>
      <c r="X122" s="187"/>
    </row>
    <row r="123" spans="1:24" ht="81" customHeight="1" x14ac:dyDescent="0.25">
      <c r="A123" s="282"/>
      <c r="B123" s="288"/>
      <c r="C123" s="263" t="s">
        <v>284</v>
      </c>
      <c r="D123" s="116">
        <f t="shared" si="2"/>
        <v>1</v>
      </c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 t="s">
        <v>144</v>
      </c>
      <c r="X123" s="188"/>
    </row>
    <row r="124" spans="1:24" ht="76.5" customHeight="1" x14ac:dyDescent="0.25">
      <c r="A124" s="282"/>
      <c r="B124" s="288"/>
      <c r="C124" s="263" t="s">
        <v>285</v>
      </c>
      <c r="D124" s="116">
        <f t="shared" si="2"/>
        <v>1</v>
      </c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 t="s">
        <v>144</v>
      </c>
      <c r="X124" s="188"/>
    </row>
    <row r="125" spans="1:24" ht="78.75" customHeight="1" thickBot="1" x14ac:dyDescent="0.3">
      <c r="A125" s="283"/>
      <c r="B125" s="289"/>
      <c r="C125" s="264" t="s">
        <v>286</v>
      </c>
      <c r="D125" s="100">
        <f t="shared" si="2"/>
        <v>1</v>
      </c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 t="s">
        <v>144</v>
      </c>
      <c r="X125" s="189"/>
    </row>
    <row r="126" spans="1:24" ht="30" x14ac:dyDescent="0.25">
      <c r="A126" s="281" t="s">
        <v>287</v>
      </c>
      <c r="B126" s="287" t="s">
        <v>288</v>
      </c>
      <c r="C126" s="262" t="s">
        <v>289</v>
      </c>
      <c r="D126" s="94">
        <f t="shared" si="2"/>
        <v>2</v>
      </c>
      <c r="E126" s="122"/>
      <c r="F126" s="122" t="s">
        <v>144</v>
      </c>
      <c r="G126" s="122"/>
      <c r="H126" s="122"/>
      <c r="I126" s="122"/>
      <c r="J126" s="122"/>
      <c r="K126" s="122"/>
      <c r="L126" s="122"/>
      <c r="M126" s="122"/>
      <c r="N126" s="122" t="s">
        <v>144</v>
      </c>
      <c r="O126" s="122"/>
      <c r="P126" s="122"/>
      <c r="Q126" s="122"/>
      <c r="R126" s="122"/>
      <c r="S126" s="122"/>
      <c r="T126" s="122"/>
      <c r="U126" s="122"/>
      <c r="V126" s="122"/>
      <c r="W126" s="122"/>
      <c r="X126" s="187"/>
    </row>
    <row r="127" spans="1:24" ht="45" x14ac:dyDescent="0.25">
      <c r="A127" s="282"/>
      <c r="B127" s="288"/>
      <c r="C127" s="263" t="s">
        <v>290</v>
      </c>
      <c r="D127" s="116">
        <f t="shared" si="2"/>
        <v>1</v>
      </c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 t="s">
        <v>144</v>
      </c>
      <c r="U127" s="119"/>
      <c r="V127" s="119"/>
      <c r="W127" s="119"/>
      <c r="X127" s="188"/>
    </row>
    <row r="128" spans="1:24" ht="60" x14ac:dyDescent="0.25">
      <c r="A128" s="282"/>
      <c r="B128" s="288"/>
      <c r="C128" s="263" t="s">
        <v>291</v>
      </c>
      <c r="D128" s="116">
        <f t="shared" si="2"/>
        <v>1</v>
      </c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 t="s">
        <v>144</v>
      </c>
      <c r="U128" s="119"/>
      <c r="V128" s="119"/>
      <c r="W128" s="119"/>
      <c r="X128" s="188"/>
    </row>
    <row r="129" spans="1:24" ht="60" x14ac:dyDescent="0.25">
      <c r="A129" s="282"/>
      <c r="B129" s="288"/>
      <c r="C129" s="263" t="s">
        <v>292</v>
      </c>
      <c r="D129" s="116">
        <f t="shared" si="2"/>
        <v>1</v>
      </c>
      <c r="E129" s="119"/>
      <c r="F129" s="119"/>
      <c r="G129" s="119"/>
      <c r="H129" s="119"/>
      <c r="I129" s="119"/>
      <c r="J129" s="119"/>
      <c r="K129" s="119"/>
      <c r="L129" s="119" t="s">
        <v>144</v>
      </c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88"/>
    </row>
    <row r="130" spans="1:24" ht="51" customHeight="1" thickBot="1" x14ac:dyDescent="0.3">
      <c r="A130" s="282"/>
      <c r="B130" s="289"/>
      <c r="C130" s="264" t="s">
        <v>293</v>
      </c>
      <c r="D130" s="100">
        <f t="shared" si="2"/>
        <v>1</v>
      </c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 t="s">
        <v>144</v>
      </c>
      <c r="U130" s="121"/>
      <c r="V130" s="121"/>
      <c r="W130" s="121"/>
      <c r="X130" s="189"/>
    </row>
    <row r="131" spans="1:24" ht="75" x14ac:dyDescent="0.25">
      <c r="A131" s="282"/>
      <c r="B131" s="287" t="s">
        <v>294</v>
      </c>
      <c r="C131" s="262" t="s">
        <v>295</v>
      </c>
      <c r="D131" s="94">
        <f t="shared" si="2"/>
        <v>1</v>
      </c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 t="s">
        <v>144</v>
      </c>
      <c r="X131" s="187"/>
    </row>
    <row r="132" spans="1:24" ht="30" x14ac:dyDescent="0.25">
      <c r="A132" s="282"/>
      <c r="B132" s="288"/>
      <c r="C132" s="263" t="s">
        <v>296</v>
      </c>
      <c r="D132" s="116">
        <f t="shared" si="2"/>
        <v>1</v>
      </c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 t="s">
        <v>144</v>
      </c>
      <c r="X132" s="188"/>
    </row>
    <row r="133" spans="1:24" ht="45" x14ac:dyDescent="0.25">
      <c r="A133" s="282"/>
      <c r="B133" s="288"/>
      <c r="C133" s="263" t="s">
        <v>297</v>
      </c>
      <c r="D133" s="116">
        <f t="shared" si="2"/>
        <v>1</v>
      </c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 t="s">
        <v>144</v>
      </c>
      <c r="X133" s="188"/>
    </row>
    <row r="134" spans="1:24" ht="143.25" customHeight="1" thickBot="1" x14ac:dyDescent="0.3">
      <c r="A134" s="306"/>
      <c r="B134" s="289"/>
      <c r="C134" s="264" t="s">
        <v>298</v>
      </c>
      <c r="D134" s="100">
        <f t="shared" si="2"/>
        <v>1</v>
      </c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 t="s">
        <v>144</v>
      </c>
      <c r="X134" s="189"/>
    </row>
    <row r="135" spans="1:24" x14ac:dyDescent="0.25">
      <c r="C135" s="7"/>
    </row>
    <row r="136" spans="1:24" x14ac:dyDescent="0.25">
      <c r="C136" s="7"/>
    </row>
    <row r="137" spans="1:24" x14ac:dyDescent="0.25">
      <c r="C137" s="7"/>
    </row>
    <row r="138" spans="1:24" x14ac:dyDescent="0.25">
      <c r="C138" s="7"/>
    </row>
    <row r="139" spans="1:24" x14ac:dyDescent="0.25">
      <c r="C139" s="7"/>
    </row>
    <row r="140" spans="1:24" x14ac:dyDescent="0.25">
      <c r="C140" s="7"/>
    </row>
    <row r="141" spans="1:24" x14ac:dyDescent="0.25">
      <c r="C141" s="7"/>
    </row>
    <row r="142" spans="1:24" x14ac:dyDescent="0.25">
      <c r="C142" s="7"/>
    </row>
    <row r="143" spans="1:24" x14ac:dyDescent="0.25">
      <c r="C143" s="7"/>
    </row>
    <row r="144" spans="1:24" x14ac:dyDescent="0.25">
      <c r="C144" s="7"/>
    </row>
    <row r="145" spans="1:24" x14ac:dyDescent="0.25">
      <c r="C145" s="7"/>
    </row>
    <row r="146" spans="1:24" x14ac:dyDescent="0.25">
      <c r="C146" s="7"/>
    </row>
    <row r="147" spans="1:24" x14ac:dyDescent="0.25">
      <c r="C147" s="7"/>
    </row>
    <row r="148" spans="1:24" x14ac:dyDescent="0.25">
      <c r="C148" s="7"/>
    </row>
    <row r="149" spans="1:24" x14ac:dyDescent="0.25">
      <c r="C149" s="7"/>
    </row>
    <row r="150" spans="1:24" x14ac:dyDescent="0.25">
      <c r="C150" s="7"/>
    </row>
    <row r="151" spans="1:24" x14ac:dyDescent="0.25">
      <c r="C151" s="7"/>
    </row>
    <row r="152" spans="1:24" s="99" customFormat="1" x14ac:dyDescent="0.25">
      <c r="A152" s="108"/>
      <c r="B152" s="111"/>
      <c r="C152" s="7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1"/>
    </row>
    <row r="153" spans="1:24" s="99" customFormat="1" x14ac:dyDescent="0.25">
      <c r="A153" s="108"/>
      <c r="B153" s="111"/>
      <c r="C153" s="7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1"/>
    </row>
    <row r="154" spans="1:24" s="99" customFormat="1" x14ac:dyDescent="0.25">
      <c r="A154" s="108"/>
      <c r="B154" s="111"/>
      <c r="C154" s="7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1"/>
    </row>
    <row r="155" spans="1:24" s="99" customFormat="1" x14ac:dyDescent="0.25">
      <c r="A155" s="108"/>
      <c r="B155" s="111"/>
      <c r="C155" s="7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1"/>
    </row>
    <row r="156" spans="1:24" s="99" customFormat="1" x14ac:dyDescent="0.25">
      <c r="A156" s="108"/>
      <c r="B156" s="111"/>
      <c r="C156" s="7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1"/>
    </row>
    <row r="157" spans="1:24" s="99" customFormat="1" x14ac:dyDescent="0.25">
      <c r="A157" s="108"/>
      <c r="B157" s="111"/>
      <c r="C157" s="7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1"/>
    </row>
    <row r="158" spans="1:24" s="99" customFormat="1" x14ac:dyDescent="0.25">
      <c r="A158" s="108"/>
      <c r="B158" s="111"/>
      <c r="C158" s="7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1"/>
    </row>
    <row r="159" spans="1:24" s="99" customFormat="1" x14ac:dyDescent="0.25">
      <c r="A159" s="108"/>
      <c r="B159" s="111"/>
      <c r="C159" s="7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1"/>
    </row>
    <row r="160" spans="1:24" s="99" customFormat="1" x14ac:dyDescent="0.25">
      <c r="A160" s="108"/>
      <c r="B160" s="111"/>
      <c r="C160" s="7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1"/>
    </row>
    <row r="161" spans="1:24" s="99" customFormat="1" x14ac:dyDescent="0.25">
      <c r="A161" s="108"/>
      <c r="B161" s="111"/>
      <c r="C161" s="7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1"/>
    </row>
    <row r="162" spans="1:24" s="99" customFormat="1" x14ac:dyDescent="0.25">
      <c r="A162" s="108"/>
      <c r="B162" s="111"/>
      <c r="C162" s="7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1"/>
    </row>
    <row r="163" spans="1:24" s="99" customFormat="1" x14ac:dyDescent="0.25">
      <c r="A163" s="108"/>
      <c r="B163" s="111"/>
      <c r="C163" s="7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1"/>
    </row>
    <row r="164" spans="1:24" s="99" customFormat="1" x14ac:dyDescent="0.25">
      <c r="A164" s="108"/>
      <c r="B164" s="111"/>
      <c r="C164" s="7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1"/>
    </row>
    <row r="165" spans="1:24" s="99" customFormat="1" x14ac:dyDescent="0.25">
      <c r="A165" s="108"/>
      <c r="B165" s="111"/>
      <c r="C165" s="7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1"/>
    </row>
    <row r="166" spans="1:24" s="99" customFormat="1" x14ac:dyDescent="0.25">
      <c r="A166" s="108"/>
      <c r="B166" s="111"/>
      <c r="C166" s="7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1"/>
    </row>
    <row r="167" spans="1:24" s="99" customFormat="1" x14ac:dyDescent="0.25">
      <c r="A167" s="108"/>
      <c r="B167" s="111"/>
      <c r="C167" s="7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1"/>
    </row>
    <row r="168" spans="1:24" s="99" customFormat="1" x14ac:dyDescent="0.25">
      <c r="A168" s="108"/>
      <c r="B168" s="111"/>
      <c r="C168" s="7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1"/>
    </row>
    <row r="169" spans="1:24" s="99" customFormat="1" x14ac:dyDescent="0.25">
      <c r="A169" s="108"/>
      <c r="B169" s="111"/>
      <c r="C169" s="7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1"/>
    </row>
    <row r="170" spans="1:24" s="99" customFormat="1" x14ac:dyDescent="0.25">
      <c r="A170" s="108"/>
      <c r="B170" s="111"/>
      <c r="C170" s="7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1"/>
    </row>
    <row r="171" spans="1:24" s="99" customFormat="1" x14ac:dyDescent="0.25">
      <c r="A171" s="108"/>
      <c r="B171" s="111"/>
      <c r="C171" s="7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1"/>
    </row>
    <row r="172" spans="1:24" s="99" customFormat="1" x14ac:dyDescent="0.25">
      <c r="A172" s="108"/>
      <c r="B172" s="111"/>
      <c r="C172" s="7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1"/>
    </row>
    <row r="173" spans="1:24" s="99" customFormat="1" x14ac:dyDescent="0.25">
      <c r="A173" s="108"/>
      <c r="B173" s="111"/>
      <c r="C173" s="7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1"/>
    </row>
    <row r="174" spans="1:24" s="99" customFormat="1" x14ac:dyDescent="0.25">
      <c r="A174" s="108"/>
      <c r="B174" s="111"/>
      <c r="C174" s="7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1"/>
    </row>
    <row r="175" spans="1:24" s="99" customFormat="1" x14ac:dyDescent="0.25">
      <c r="A175" s="108"/>
      <c r="B175" s="111"/>
      <c r="C175" s="7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1"/>
    </row>
    <row r="176" spans="1:24" s="99" customFormat="1" x14ac:dyDescent="0.25">
      <c r="A176" s="108"/>
      <c r="B176" s="111"/>
      <c r="C176" s="7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1"/>
    </row>
    <row r="177" spans="1:24" s="99" customFormat="1" x14ac:dyDescent="0.25">
      <c r="A177" s="108"/>
      <c r="B177" s="111"/>
      <c r="C177" s="7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1"/>
    </row>
    <row r="178" spans="1:24" s="99" customFormat="1" x14ac:dyDescent="0.25">
      <c r="A178" s="108"/>
      <c r="B178" s="111"/>
      <c r="C178" s="7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1"/>
    </row>
    <row r="179" spans="1:24" s="99" customFormat="1" x14ac:dyDescent="0.25">
      <c r="A179" s="108"/>
      <c r="B179" s="111"/>
      <c r="C179" s="7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1"/>
    </row>
    <row r="180" spans="1:24" s="99" customFormat="1" x14ac:dyDescent="0.25">
      <c r="A180" s="108"/>
      <c r="B180" s="111"/>
      <c r="C180" s="7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1"/>
    </row>
    <row r="181" spans="1:24" s="99" customFormat="1" x14ac:dyDescent="0.25">
      <c r="A181" s="108"/>
      <c r="B181" s="111"/>
      <c r="C181" s="7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1"/>
    </row>
    <row r="182" spans="1:24" s="99" customFormat="1" x14ac:dyDescent="0.25">
      <c r="A182" s="108"/>
      <c r="B182" s="111"/>
      <c r="C182" s="7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1"/>
    </row>
    <row r="183" spans="1:24" s="99" customFormat="1" x14ac:dyDescent="0.25">
      <c r="A183" s="108"/>
      <c r="B183" s="111"/>
      <c r="C183" s="7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1"/>
    </row>
    <row r="184" spans="1:24" s="99" customFormat="1" x14ac:dyDescent="0.25">
      <c r="A184" s="108"/>
      <c r="B184" s="111"/>
      <c r="C184" s="7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1"/>
    </row>
    <row r="185" spans="1:24" s="99" customFormat="1" x14ac:dyDescent="0.25">
      <c r="A185" s="108"/>
      <c r="B185" s="111"/>
      <c r="C185" s="7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1"/>
    </row>
    <row r="186" spans="1:24" s="99" customFormat="1" x14ac:dyDescent="0.25">
      <c r="A186" s="108"/>
      <c r="B186" s="111"/>
      <c r="C186" s="7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1"/>
    </row>
    <row r="187" spans="1:24" s="99" customFormat="1" x14ac:dyDescent="0.25">
      <c r="A187" s="108"/>
      <c r="B187" s="111"/>
      <c r="C187" s="7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1"/>
    </row>
    <row r="188" spans="1:24" s="99" customFormat="1" x14ac:dyDescent="0.25">
      <c r="A188" s="108"/>
      <c r="B188" s="111"/>
      <c r="C188" s="7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1"/>
    </row>
    <row r="189" spans="1:24" s="99" customFormat="1" x14ac:dyDescent="0.25">
      <c r="A189" s="108"/>
      <c r="B189" s="111"/>
      <c r="C189" s="7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1"/>
    </row>
    <row r="190" spans="1:24" s="99" customFormat="1" x14ac:dyDescent="0.25">
      <c r="A190" s="108"/>
      <c r="B190" s="111"/>
      <c r="C190" s="7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1"/>
    </row>
    <row r="191" spans="1:24" s="99" customFormat="1" x14ac:dyDescent="0.25">
      <c r="A191" s="108"/>
      <c r="B191" s="111"/>
      <c r="C191" s="7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1"/>
    </row>
    <row r="192" spans="1:24" s="99" customFormat="1" x14ac:dyDescent="0.25">
      <c r="A192" s="108"/>
      <c r="B192" s="111"/>
      <c r="C192" s="7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1"/>
    </row>
    <row r="193" spans="1:24" s="99" customFormat="1" x14ac:dyDescent="0.25">
      <c r="A193" s="108"/>
      <c r="B193" s="111"/>
      <c r="C193" s="7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1"/>
    </row>
    <row r="194" spans="1:24" s="99" customFormat="1" x14ac:dyDescent="0.25">
      <c r="A194" s="108"/>
      <c r="B194" s="111"/>
      <c r="C194" s="7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1"/>
    </row>
    <row r="195" spans="1:24" s="99" customFormat="1" x14ac:dyDescent="0.25">
      <c r="A195" s="108"/>
      <c r="B195" s="111"/>
      <c r="C195" s="7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1"/>
    </row>
    <row r="196" spans="1:24" s="99" customFormat="1" x14ac:dyDescent="0.25">
      <c r="A196" s="108"/>
      <c r="B196" s="111"/>
      <c r="C196" s="7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1"/>
    </row>
    <row r="197" spans="1:24" s="99" customFormat="1" x14ac:dyDescent="0.25">
      <c r="A197" s="108"/>
      <c r="B197" s="111"/>
      <c r="C197" s="7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1"/>
    </row>
    <row r="198" spans="1:24" s="99" customFormat="1" x14ac:dyDescent="0.25">
      <c r="A198" s="108"/>
      <c r="B198" s="111"/>
      <c r="C198" s="7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1"/>
    </row>
    <row r="199" spans="1:24" s="99" customFormat="1" x14ac:dyDescent="0.25">
      <c r="A199" s="108"/>
      <c r="B199" s="111"/>
      <c r="C199" s="7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1"/>
    </row>
    <row r="200" spans="1:24" s="99" customFormat="1" x14ac:dyDescent="0.25">
      <c r="A200" s="108"/>
      <c r="B200" s="111"/>
      <c r="C200" s="7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1"/>
    </row>
    <row r="201" spans="1:24" s="99" customFormat="1" x14ac:dyDescent="0.25">
      <c r="A201" s="108"/>
      <c r="B201" s="111"/>
      <c r="C201" s="7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1"/>
    </row>
    <row r="202" spans="1:24" s="99" customFormat="1" x14ac:dyDescent="0.25">
      <c r="A202" s="108"/>
      <c r="B202" s="111"/>
      <c r="C202" s="7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1"/>
    </row>
    <row r="203" spans="1:24" s="99" customFormat="1" x14ac:dyDescent="0.25">
      <c r="A203" s="108"/>
      <c r="B203" s="111"/>
      <c r="C203" s="7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1"/>
    </row>
    <row r="204" spans="1:24" s="99" customFormat="1" x14ac:dyDescent="0.25">
      <c r="A204" s="108"/>
      <c r="B204" s="111"/>
      <c r="C204" s="7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1"/>
    </row>
    <row r="205" spans="1:24" s="99" customFormat="1" x14ac:dyDescent="0.25">
      <c r="A205" s="108"/>
      <c r="B205" s="111"/>
      <c r="C205" s="7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1"/>
    </row>
    <row r="206" spans="1:24" s="99" customFormat="1" x14ac:dyDescent="0.25">
      <c r="A206" s="108"/>
      <c r="B206" s="111"/>
      <c r="C206" s="7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1"/>
    </row>
    <row r="207" spans="1:24" s="99" customFormat="1" x14ac:dyDescent="0.25">
      <c r="A207" s="108"/>
      <c r="B207" s="111"/>
      <c r="C207" s="7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1"/>
    </row>
    <row r="208" spans="1:24" s="99" customFormat="1" x14ac:dyDescent="0.25">
      <c r="A208" s="108"/>
      <c r="B208" s="111"/>
      <c r="C208" s="7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1"/>
    </row>
    <row r="209" spans="1:24" s="99" customFormat="1" x14ac:dyDescent="0.25">
      <c r="A209" s="108"/>
      <c r="B209" s="111"/>
      <c r="C209" s="7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1"/>
    </row>
    <row r="210" spans="1:24" s="99" customFormat="1" x14ac:dyDescent="0.25">
      <c r="A210" s="108"/>
      <c r="B210" s="111"/>
      <c r="C210" s="7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1"/>
    </row>
    <row r="211" spans="1:24" s="99" customFormat="1" x14ac:dyDescent="0.25">
      <c r="A211" s="108"/>
      <c r="B211" s="111"/>
      <c r="C211" s="7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1"/>
    </row>
    <row r="212" spans="1:24" s="99" customFormat="1" x14ac:dyDescent="0.25">
      <c r="A212" s="108"/>
      <c r="B212" s="111"/>
      <c r="C212" s="7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1"/>
    </row>
    <row r="213" spans="1:24" s="99" customFormat="1" x14ac:dyDescent="0.25">
      <c r="A213" s="108"/>
      <c r="B213" s="111"/>
      <c r="C213" s="7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1"/>
    </row>
    <row r="214" spans="1:24" s="99" customFormat="1" x14ac:dyDescent="0.25">
      <c r="A214" s="108"/>
      <c r="B214" s="111"/>
      <c r="C214" s="7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1"/>
    </row>
    <row r="215" spans="1:24" s="99" customFormat="1" x14ac:dyDescent="0.25">
      <c r="A215" s="108"/>
      <c r="B215" s="111"/>
      <c r="C215" s="7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1"/>
    </row>
    <row r="216" spans="1:24" s="99" customFormat="1" x14ac:dyDescent="0.25">
      <c r="A216" s="108"/>
      <c r="B216" s="111"/>
      <c r="C216" s="7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1"/>
    </row>
    <row r="217" spans="1:24" s="99" customFormat="1" x14ac:dyDescent="0.25">
      <c r="A217" s="108"/>
      <c r="B217" s="111"/>
      <c r="C217" s="7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1"/>
    </row>
    <row r="218" spans="1:24" s="99" customFormat="1" x14ac:dyDescent="0.25">
      <c r="A218" s="108"/>
      <c r="B218" s="111"/>
      <c r="C218" s="7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1"/>
    </row>
    <row r="219" spans="1:24" s="99" customFormat="1" x14ac:dyDescent="0.25">
      <c r="A219" s="108"/>
      <c r="B219" s="111"/>
      <c r="C219" s="7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1"/>
    </row>
    <row r="220" spans="1:24" s="99" customFormat="1" x14ac:dyDescent="0.25">
      <c r="A220" s="108"/>
      <c r="B220" s="111"/>
      <c r="C220" s="7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1"/>
    </row>
    <row r="221" spans="1:24" s="99" customFormat="1" x14ac:dyDescent="0.25">
      <c r="A221" s="108"/>
      <c r="B221" s="111"/>
      <c r="C221" s="7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1"/>
    </row>
    <row r="222" spans="1:24" s="99" customFormat="1" x14ac:dyDescent="0.25">
      <c r="A222" s="108"/>
      <c r="B222" s="111"/>
      <c r="C222" s="7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1"/>
    </row>
    <row r="223" spans="1:24" s="99" customFormat="1" x14ac:dyDescent="0.25">
      <c r="A223" s="108"/>
      <c r="B223" s="111"/>
      <c r="C223" s="7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1"/>
    </row>
    <row r="224" spans="1:24" s="99" customFormat="1" x14ac:dyDescent="0.25">
      <c r="A224" s="108"/>
      <c r="B224" s="111"/>
      <c r="C224" s="7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1"/>
    </row>
    <row r="225" spans="1:24" s="99" customFormat="1" x14ac:dyDescent="0.25">
      <c r="A225" s="108"/>
      <c r="B225" s="111"/>
      <c r="C225" s="7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1"/>
    </row>
    <row r="226" spans="1:24" s="99" customFormat="1" x14ac:dyDescent="0.25">
      <c r="A226" s="108"/>
      <c r="B226" s="111"/>
      <c r="C226" s="7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1"/>
    </row>
    <row r="227" spans="1:24" s="99" customFormat="1" x14ac:dyDescent="0.25">
      <c r="A227" s="108"/>
      <c r="B227" s="111"/>
      <c r="C227" s="7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1"/>
    </row>
    <row r="228" spans="1:24" s="99" customFormat="1" x14ac:dyDescent="0.25">
      <c r="A228" s="108"/>
      <c r="B228" s="111"/>
      <c r="C228" s="7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1"/>
    </row>
    <row r="229" spans="1:24" s="99" customFormat="1" x14ac:dyDescent="0.25">
      <c r="A229" s="108"/>
      <c r="B229" s="111"/>
      <c r="C229" s="7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1"/>
    </row>
    <row r="230" spans="1:24" s="99" customFormat="1" x14ac:dyDescent="0.25">
      <c r="A230" s="108"/>
      <c r="B230" s="111"/>
      <c r="C230" s="7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1"/>
    </row>
    <row r="231" spans="1:24" s="99" customFormat="1" x14ac:dyDescent="0.25">
      <c r="A231" s="108"/>
      <c r="B231" s="111"/>
      <c r="C231" s="7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1"/>
    </row>
    <row r="232" spans="1:24" s="99" customFormat="1" x14ac:dyDescent="0.25">
      <c r="A232" s="108"/>
      <c r="B232" s="111"/>
      <c r="C232" s="7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1"/>
    </row>
    <row r="233" spans="1:24" s="99" customFormat="1" x14ac:dyDescent="0.25">
      <c r="A233" s="108"/>
      <c r="B233" s="111"/>
      <c r="C233" s="7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1"/>
    </row>
    <row r="234" spans="1:24" s="99" customFormat="1" x14ac:dyDescent="0.25">
      <c r="A234" s="108"/>
      <c r="B234" s="111"/>
      <c r="C234" s="7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1"/>
    </row>
    <row r="235" spans="1:24" s="99" customFormat="1" x14ac:dyDescent="0.25">
      <c r="A235" s="108"/>
      <c r="B235" s="111"/>
      <c r="C235" s="7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1"/>
    </row>
    <row r="236" spans="1:24" s="99" customFormat="1" x14ac:dyDescent="0.25">
      <c r="A236" s="108"/>
      <c r="B236" s="111"/>
      <c r="C236" s="7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1"/>
    </row>
    <row r="237" spans="1:24" s="99" customFormat="1" x14ac:dyDescent="0.25">
      <c r="A237" s="108"/>
      <c r="B237" s="111"/>
      <c r="C237" s="7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1"/>
    </row>
    <row r="238" spans="1:24" s="99" customFormat="1" x14ac:dyDescent="0.25">
      <c r="A238" s="108"/>
      <c r="B238" s="111"/>
      <c r="C238" s="7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1"/>
    </row>
    <row r="239" spans="1:24" s="99" customFormat="1" x14ac:dyDescent="0.25">
      <c r="A239" s="108"/>
      <c r="B239" s="111"/>
      <c r="C239" s="7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1"/>
    </row>
    <row r="240" spans="1:24" s="99" customFormat="1" x14ac:dyDescent="0.25">
      <c r="A240" s="108"/>
      <c r="B240" s="111"/>
      <c r="C240" s="7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1"/>
    </row>
    <row r="241" spans="1:24" s="99" customFormat="1" x14ac:dyDescent="0.25">
      <c r="A241" s="108"/>
      <c r="B241" s="111"/>
      <c r="C241" s="7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1"/>
    </row>
    <row r="242" spans="1:24" s="99" customFormat="1" x14ac:dyDescent="0.25">
      <c r="A242" s="108"/>
      <c r="B242" s="111"/>
      <c r="C242" s="7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1"/>
    </row>
    <row r="243" spans="1:24" s="99" customFormat="1" x14ac:dyDescent="0.25">
      <c r="A243" s="108"/>
      <c r="B243" s="111"/>
      <c r="C243" s="7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1"/>
    </row>
    <row r="244" spans="1:24" s="99" customFormat="1" x14ac:dyDescent="0.25">
      <c r="A244" s="108"/>
      <c r="B244" s="111"/>
      <c r="C244" s="7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1"/>
    </row>
    <row r="245" spans="1:24" s="99" customFormat="1" x14ac:dyDescent="0.25">
      <c r="A245" s="108"/>
      <c r="B245" s="111"/>
      <c r="C245" s="7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1"/>
    </row>
    <row r="246" spans="1:24" s="99" customFormat="1" x14ac:dyDescent="0.25">
      <c r="A246" s="108"/>
      <c r="B246" s="111"/>
      <c r="C246" s="7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1"/>
    </row>
    <row r="247" spans="1:24" s="99" customFormat="1" x14ac:dyDescent="0.25">
      <c r="A247" s="108"/>
      <c r="B247" s="111"/>
      <c r="C247" s="7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1"/>
    </row>
    <row r="248" spans="1:24" s="99" customFormat="1" x14ac:dyDescent="0.25">
      <c r="A248" s="108"/>
      <c r="B248" s="111"/>
      <c r="C248" s="7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1"/>
    </row>
    <row r="249" spans="1:24" s="99" customFormat="1" x14ac:dyDescent="0.25">
      <c r="A249" s="108"/>
      <c r="B249" s="111"/>
      <c r="C249" s="7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1"/>
    </row>
    <row r="250" spans="1:24" s="99" customFormat="1" x14ac:dyDescent="0.25">
      <c r="A250" s="108"/>
      <c r="B250" s="111"/>
      <c r="C250" s="7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1"/>
    </row>
    <row r="251" spans="1:24" s="99" customFormat="1" x14ac:dyDescent="0.25">
      <c r="A251" s="108"/>
      <c r="B251" s="111"/>
      <c r="C251" s="7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1"/>
    </row>
    <row r="252" spans="1:24" s="99" customFormat="1" x14ac:dyDescent="0.25">
      <c r="A252" s="108"/>
      <c r="B252" s="111"/>
      <c r="C252" s="7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1"/>
    </row>
    <row r="253" spans="1:24" s="99" customFormat="1" x14ac:dyDescent="0.25">
      <c r="A253" s="108"/>
      <c r="B253" s="111"/>
      <c r="C253" s="7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1"/>
    </row>
    <row r="254" spans="1:24" s="99" customFormat="1" x14ac:dyDescent="0.25">
      <c r="A254" s="108"/>
      <c r="B254" s="111"/>
      <c r="C254" s="7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1"/>
    </row>
    <row r="255" spans="1:24" s="99" customFormat="1" x14ac:dyDescent="0.25">
      <c r="A255" s="108"/>
      <c r="B255" s="111"/>
      <c r="C255" s="7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1"/>
    </row>
    <row r="256" spans="1:24" s="99" customFormat="1" x14ac:dyDescent="0.25">
      <c r="A256" s="108"/>
      <c r="B256" s="111"/>
      <c r="C256" s="7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1"/>
    </row>
    <row r="257" spans="1:24" s="99" customFormat="1" x14ac:dyDescent="0.25">
      <c r="A257" s="108"/>
      <c r="B257" s="111"/>
      <c r="C257" s="7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1"/>
    </row>
    <row r="258" spans="1:24" s="99" customFormat="1" x14ac:dyDescent="0.25">
      <c r="A258" s="108"/>
      <c r="B258" s="111"/>
      <c r="C258" s="7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1"/>
    </row>
    <row r="259" spans="1:24" s="99" customFormat="1" x14ac:dyDescent="0.25">
      <c r="A259" s="108"/>
      <c r="B259" s="111"/>
      <c r="C259" s="7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1"/>
    </row>
    <row r="260" spans="1:24" s="99" customFormat="1" x14ac:dyDescent="0.25">
      <c r="A260" s="108"/>
      <c r="B260" s="111"/>
      <c r="C260" s="7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1"/>
    </row>
    <row r="261" spans="1:24" s="99" customFormat="1" x14ac:dyDescent="0.25">
      <c r="A261" s="108"/>
      <c r="B261" s="111"/>
      <c r="C261" s="7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1"/>
    </row>
    <row r="262" spans="1:24" s="99" customFormat="1" x14ac:dyDescent="0.25">
      <c r="A262" s="108"/>
      <c r="B262" s="111"/>
      <c r="C262" s="7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1"/>
    </row>
    <row r="263" spans="1:24" s="99" customFormat="1" x14ac:dyDescent="0.25">
      <c r="A263" s="108"/>
      <c r="B263" s="111"/>
      <c r="C263" s="7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1"/>
    </row>
    <row r="264" spans="1:24" s="99" customFormat="1" x14ac:dyDescent="0.25">
      <c r="A264" s="108"/>
      <c r="B264" s="111"/>
      <c r="C264" s="7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1"/>
    </row>
    <row r="265" spans="1:24" s="99" customFormat="1" x14ac:dyDescent="0.25">
      <c r="A265" s="108"/>
      <c r="B265" s="111"/>
      <c r="C265" s="7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1"/>
    </row>
    <row r="266" spans="1:24" s="99" customFormat="1" x14ac:dyDescent="0.25">
      <c r="A266" s="108"/>
      <c r="B266" s="111"/>
      <c r="C266" s="7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1"/>
    </row>
    <row r="267" spans="1:24" s="99" customFormat="1" x14ac:dyDescent="0.25">
      <c r="A267" s="108"/>
      <c r="B267" s="111"/>
      <c r="C267" s="7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1"/>
    </row>
    <row r="268" spans="1:24" s="99" customFormat="1" x14ac:dyDescent="0.25">
      <c r="A268" s="108"/>
      <c r="B268" s="111"/>
      <c r="C268" s="7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1"/>
    </row>
    <row r="269" spans="1:24" s="99" customFormat="1" x14ac:dyDescent="0.25">
      <c r="A269" s="108"/>
      <c r="B269" s="111"/>
      <c r="C269" s="7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1"/>
    </row>
    <row r="270" spans="1:24" s="99" customFormat="1" x14ac:dyDescent="0.25">
      <c r="A270" s="108"/>
      <c r="B270" s="111"/>
      <c r="C270" s="7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1"/>
    </row>
    <row r="271" spans="1:24" s="99" customFormat="1" x14ac:dyDescent="0.25">
      <c r="A271" s="108"/>
      <c r="B271" s="111"/>
      <c r="C271" s="7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1"/>
    </row>
    <row r="272" spans="1:24" s="99" customFormat="1" x14ac:dyDescent="0.25">
      <c r="A272" s="108"/>
      <c r="B272" s="111"/>
      <c r="C272" s="7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1"/>
    </row>
    <row r="273" spans="1:24" s="99" customFormat="1" x14ac:dyDescent="0.25">
      <c r="A273" s="108"/>
      <c r="B273" s="111"/>
      <c r="C273" s="7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1"/>
    </row>
    <row r="274" spans="1:24" s="99" customFormat="1" x14ac:dyDescent="0.25">
      <c r="A274" s="108"/>
      <c r="B274" s="111"/>
      <c r="C274" s="7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1"/>
    </row>
    <row r="275" spans="1:24" s="99" customFormat="1" x14ac:dyDescent="0.25">
      <c r="A275" s="108"/>
      <c r="B275" s="111"/>
      <c r="C275" s="7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1"/>
    </row>
    <row r="276" spans="1:24" s="99" customFormat="1" x14ac:dyDescent="0.25">
      <c r="A276" s="108"/>
      <c r="B276" s="111"/>
      <c r="C276" s="7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1"/>
    </row>
    <row r="277" spans="1:24" s="99" customFormat="1" x14ac:dyDescent="0.25">
      <c r="A277" s="108"/>
      <c r="B277" s="111"/>
      <c r="C277" s="7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1"/>
    </row>
    <row r="278" spans="1:24" s="99" customFormat="1" x14ac:dyDescent="0.25">
      <c r="A278" s="108"/>
      <c r="B278" s="111"/>
      <c r="C278" s="7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1"/>
    </row>
    <row r="279" spans="1:24" s="99" customFormat="1" x14ac:dyDescent="0.25">
      <c r="A279" s="108"/>
      <c r="B279" s="111"/>
      <c r="C279" s="7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1"/>
    </row>
    <row r="280" spans="1:24" s="99" customFormat="1" x14ac:dyDescent="0.25">
      <c r="A280" s="108"/>
      <c r="B280" s="111"/>
      <c r="C280" s="7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1"/>
    </row>
    <row r="281" spans="1:24" s="99" customFormat="1" x14ac:dyDescent="0.25">
      <c r="A281" s="108"/>
      <c r="B281" s="111"/>
      <c r="C281" s="7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1"/>
    </row>
    <row r="282" spans="1:24" s="99" customFormat="1" x14ac:dyDescent="0.25">
      <c r="A282" s="108"/>
      <c r="B282" s="111"/>
      <c r="C282" s="7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1"/>
    </row>
    <row r="283" spans="1:24" s="99" customFormat="1" x14ac:dyDescent="0.25">
      <c r="A283" s="108"/>
      <c r="B283" s="111"/>
      <c r="C283" s="7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1"/>
    </row>
    <row r="284" spans="1:24" s="99" customFormat="1" x14ac:dyDescent="0.25">
      <c r="A284" s="108"/>
      <c r="B284" s="111"/>
      <c r="C284" s="7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1"/>
    </row>
    <row r="285" spans="1:24" s="99" customFormat="1" x14ac:dyDescent="0.25">
      <c r="A285" s="108"/>
      <c r="B285" s="111"/>
      <c r="C285" s="7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1"/>
    </row>
    <row r="286" spans="1:24" s="99" customFormat="1" x14ac:dyDescent="0.25">
      <c r="A286" s="108"/>
      <c r="B286" s="111"/>
      <c r="C286" s="7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1"/>
    </row>
    <row r="287" spans="1:24" s="99" customFormat="1" x14ac:dyDescent="0.25">
      <c r="A287" s="108"/>
      <c r="B287" s="111"/>
      <c r="C287" s="7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1"/>
    </row>
    <row r="288" spans="1:24" s="99" customFormat="1" x14ac:dyDescent="0.25">
      <c r="A288" s="108"/>
      <c r="B288" s="111"/>
      <c r="C288" s="7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1"/>
    </row>
    <row r="289" spans="1:24" s="99" customFormat="1" x14ac:dyDescent="0.25">
      <c r="A289" s="108"/>
      <c r="B289" s="111"/>
      <c r="C289" s="7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1"/>
    </row>
    <row r="290" spans="1:24" s="99" customFormat="1" x14ac:dyDescent="0.25">
      <c r="A290" s="108"/>
      <c r="B290" s="111"/>
      <c r="C290" s="7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1"/>
    </row>
    <row r="291" spans="1:24" s="99" customFormat="1" x14ac:dyDescent="0.25">
      <c r="A291" s="108"/>
      <c r="B291" s="111"/>
      <c r="C291" s="7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1"/>
    </row>
    <row r="292" spans="1:24" s="99" customFormat="1" x14ac:dyDescent="0.25">
      <c r="A292" s="108"/>
      <c r="B292" s="111"/>
      <c r="C292" s="7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1"/>
    </row>
    <row r="293" spans="1:24" s="99" customFormat="1" x14ac:dyDescent="0.25">
      <c r="A293" s="108"/>
      <c r="B293" s="111"/>
      <c r="C293" s="7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1"/>
    </row>
    <row r="294" spans="1:24" s="99" customFormat="1" x14ac:dyDescent="0.25">
      <c r="A294" s="108"/>
      <c r="B294" s="111"/>
      <c r="C294" s="7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1"/>
    </row>
    <row r="295" spans="1:24" s="99" customFormat="1" x14ac:dyDescent="0.25">
      <c r="A295" s="108"/>
      <c r="B295" s="111"/>
      <c r="C295" s="7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1"/>
    </row>
    <row r="296" spans="1:24" s="99" customFormat="1" x14ac:dyDescent="0.25">
      <c r="A296" s="108"/>
      <c r="B296" s="111"/>
      <c r="C296" s="7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1"/>
    </row>
    <row r="297" spans="1:24" s="99" customFormat="1" x14ac:dyDescent="0.25">
      <c r="A297" s="108"/>
      <c r="B297" s="111"/>
      <c r="C297" s="7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1"/>
    </row>
    <row r="298" spans="1:24" s="99" customFormat="1" x14ac:dyDescent="0.25">
      <c r="A298" s="108"/>
      <c r="B298" s="111"/>
      <c r="C298" s="7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1"/>
    </row>
    <row r="299" spans="1:24" s="99" customFormat="1" x14ac:dyDescent="0.25">
      <c r="A299" s="108"/>
      <c r="B299" s="111"/>
      <c r="C299" s="7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1"/>
    </row>
    <row r="300" spans="1:24" s="99" customFormat="1" x14ac:dyDescent="0.25">
      <c r="A300" s="108"/>
      <c r="B300" s="111"/>
      <c r="C300" s="7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1"/>
    </row>
    <row r="301" spans="1:24" s="99" customFormat="1" x14ac:dyDescent="0.25">
      <c r="A301" s="108"/>
      <c r="B301" s="111"/>
      <c r="C301" s="7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1"/>
    </row>
    <row r="302" spans="1:24" s="99" customFormat="1" x14ac:dyDescent="0.25">
      <c r="A302" s="108"/>
      <c r="B302" s="111"/>
      <c r="C302" s="7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1"/>
    </row>
    <row r="303" spans="1:24" s="99" customFormat="1" x14ac:dyDescent="0.25">
      <c r="A303" s="108"/>
      <c r="B303" s="111"/>
      <c r="C303" s="7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1"/>
    </row>
    <row r="304" spans="1:24" s="99" customFormat="1" x14ac:dyDescent="0.25">
      <c r="A304" s="108"/>
      <c r="B304" s="111"/>
      <c r="C304" s="7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1"/>
    </row>
    <row r="305" spans="1:24" s="99" customFormat="1" x14ac:dyDescent="0.25">
      <c r="A305" s="108"/>
      <c r="B305" s="111"/>
      <c r="C305" s="7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1"/>
    </row>
    <row r="306" spans="1:24" s="99" customFormat="1" x14ac:dyDescent="0.25">
      <c r="A306" s="108"/>
      <c r="B306" s="111"/>
      <c r="C306" s="7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1"/>
    </row>
    <row r="307" spans="1:24" s="99" customFormat="1" x14ac:dyDescent="0.25">
      <c r="A307" s="108"/>
      <c r="B307" s="111"/>
      <c r="C307" s="7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1"/>
    </row>
    <row r="308" spans="1:24" s="99" customFormat="1" x14ac:dyDescent="0.25">
      <c r="A308" s="108"/>
      <c r="B308" s="111"/>
      <c r="C308" s="7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1"/>
    </row>
    <row r="309" spans="1:24" s="99" customFormat="1" x14ac:dyDescent="0.25">
      <c r="A309" s="108"/>
      <c r="B309" s="111"/>
      <c r="C309" s="7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1"/>
    </row>
    <row r="310" spans="1:24" s="99" customFormat="1" x14ac:dyDescent="0.25">
      <c r="A310" s="108"/>
      <c r="B310" s="111"/>
      <c r="C310" s="7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1"/>
    </row>
    <row r="311" spans="1:24" s="99" customFormat="1" x14ac:dyDescent="0.25">
      <c r="A311" s="108"/>
      <c r="B311" s="111"/>
      <c r="C311" s="7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1"/>
    </row>
    <row r="312" spans="1:24" s="99" customFormat="1" x14ac:dyDescent="0.25">
      <c r="A312" s="108"/>
      <c r="B312" s="111"/>
      <c r="C312" s="7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1"/>
    </row>
    <row r="313" spans="1:24" s="99" customFormat="1" x14ac:dyDescent="0.25">
      <c r="A313" s="108"/>
      <c r="B313" s="111"/>
      <c r="C313" s="7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1"/>
    </row>
    <row r="314" spans="1:24" s="99" customFormat="1" x14ac:dyDescent="0.25">
      <c r="A314" s="108"/>
      <c r="B314" s="111"/>
      <c r="C314" s="7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1"/>
    </row>
    <row r="315" spans="1:24" s="99" customFormat="1" x14ac:dyDescent="0.25">
      <c r="A315" s="108"/>
      <c r="B315" s="111"/>
      <c r="C315" s="7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1"/>
    </row>
    <row r="316" spans="1:24" s="99" customFormat="1" x14ac:dyDescent="0.25">
      <c r="A316" s="108"/>
      <c r="B316" s="111"/>
      <c r="C316" s="7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1"/>
    </row>
    <row r="317" spans="1:24" s="99" customFormat="1" x14ac:dyDescent="0.25">
      <c r="A317" s="108"/>
      <c r="B317" s="111"/>
      <c r="C317" s="7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1"/>
    </row>
    <row r="318" spans="1:24" s="99" customFormat="1" x14ac:dyDescent="0.25">
      <c r="A318" s="108"/>
      <c r="B318" s="111"/>
      <c r="C318" s="7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1"/>
    </row>
    <row r="319" spans="1:24" s="99" customFormat="1" x14ac:dyDescent="0.25">
      <c r="A319" s="108"/>
      <c r="B319" s="111"/>
      <c r="C319" s="7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1"/>
    </row>
    <row r="320" spans="1:24" s="99" customFormat="1" x14ac:dyDescent="0.25">
      <c r="A320" s="108"/>
      <c r="B320" s="111"/>
      <c r="C320" s="7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1"/>
    </row>
    <row r="321" spans="1:24" s="99" customFormat="1" x14ac:dyDescent="0.25">
      <c r="A321" s="108"/>
      <c r="B321" s="111"/>
      <c r="C321" s="7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1"/>
    </row>
    <row r="322" spans="1:24" s="99" customFormat="1" x14ac:dyDescent="0.25">
      <c r="A322" s="108"/>
      <c r="B322" s="111"/>
      <c r="C322" s="7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1"/>
    </row>
    <row r="323" spans="1:24" s="99" customFormat="1" x14ac:dyDescent="0.25">
      <c r="A323" s="108"/>
      <c r="B323" s="111"/>
      <c r="C323" s="7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1"/>
    </row>
    <row r="324" spans="1:24" s="99" customFormat="1" x14ac:dyDescent="0.25">
      <c r="A324" s="108"/>
      <c r="B324" s="111"/>
      <c r="C324" s="7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1"/>
    </row>
    <row r="325" spans="1:24" s="99" customFormat="1" x14ac:dyDescent="0.25">
      <c r="A325" s="108"/>
      <c r="B325" s="111"/>
      <c r="C325" s="7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1"/>
    </row>
    <row r="326" spans="1:24" s="99" customFormat="1" x14ac:dyDescent="0.25">
      <c r="A326" s="108"/>
      <c r="B326" s="111"/>
      <c r="C326" s="7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1"/>
    </row>
    <row r="327" spans="1:24" s="99" customFormat="1" x14ac:dyDescent="0.25">
      <c r="A327" s="108"/>
      <c r="B327" s="111"/>
      <c r="C327" s="7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1"/>
    </row>
    <row r="328" spans="1:24" s="99" customFormat="1" x14ac:dyDescent="0.25">
      <c r="A328" s="108"/>
      <c r="B328" s="111"/>
      <c r="C328" s="7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1"/>
    </row>
    <row r="329" spans="1:24" s="99" customFormat="1" x14ac:dyDescent="0.25">
      <c r="A329" s="108"/>
      <c r="B329" s="111"/>
      <c r="C329" s="7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1"/>
    </row>
    <row r="330" spans="1:24" s="99" customFormat="1" x14ac:dyDescent="0.25">
      <c r="A330" s="108"/>
      <c r="B330" s="111"/>
      <c r="C330" s="7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1"/>
    </row>
    <row r="331" spans="1:24" s="99" customFormat="1" x14ac:dyDescent="0.25">
      <c r="A331" s="108"/>
      <c r="B331" s="111"/>
      <c r="C331" s="7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1"/>
    </row>
    <row r="332" spans="1:24" s="99" customFormat="1" x14ac:dyDescent="0.25">
      <c r="A332" s="108"/>
      <c r="B332" s="111"/>
      <c r="C332" s="7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1"/>
    </row>
    <row r="333" spans="1:24" s="99" customFormat="1" x14ac:dyDescent="0.25">
      <c r="A333" s="108"/>
      <c r="B333" s="111"/>
      <c r="C333" s="7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1"/>
    </row>
    <row r="334" spans="1:24" s="99" customFormat="1" x14ac:dyDescent="0.25">
      <c r="A334" s="108"/>
      <c r="B334" s="111"/>
      <c r="C334" s="7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1"/>
    </row>
    <row r="335" spans="1:24" s="99" customFormat="1" x14ac:dyDescent="0.25">
      <c r="A335" s="108"/>
      <c r="B335" s="111"/>
      <c r="C335" s="7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1"/>
    </row>
    <row r="336" spans="1:24" s="99" customFormat="1" x14ac:dyDescent="0.25">
      <c r="A336" s="108"/>
      <c r="B336" s="111"/>
      <c r="C336" s="7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1"/>
    </row>
    <row r="337" spans="1:24" s="99" customFormat="1" x14ac:dyDescent="0.25">
      <c r="A337" s="108"/>
      <c r="B337" s="111"/>
      <c r="C337" s="7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1"/>
    </row>
    <row r="338" spans="1:24" s="99" customFormat="1" x14ac:dyDescent="0.25">
      <c r="A338" s="108"/>
      <c r="B338" s="111"/>
      <c r="C338" s="7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1"/>
    </row>
    <row r="339" spans="1:24" s="99" customFormat="1" x14ac:dyDescent="0.25">
      <c r="A339" s="108"/>
      <c r="B339" s="111"/>
      <c r="C339" s="7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1"/>
    </row>
    <row r="340" spans="1:24" s="99" customFormat="1" x14ac:dyDescent="0.25">
      <c r="A340" s="108"/>
      <c r="B340" s="111"/>
      <c r="C340" s="7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1"/>
    </row>
    <row r="341" spans="1:24" s="99" customFormat="1" x14ac:dyDescent="0.25">
      <c r="A341" s="108"/>
      <c r="B341" s="111"/>
      <c r="C341" s="7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1"/>
    </row>
    <row r="342" spans="1:24" s="99" customFormat="1" x14ac:dyDescent="0.25">
      <c r="A342" s="108"/>
      <c r="B342" s="111"/>
      <c r="C342" s="7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1"/>
    </row>
    <row r="343" spans="1:24" s="99" customFormat="1" x14ac:dyDescent="0.25">
      <c r="A343" s="108"/>
      <c r="B343" s="111"/>
      <c r="C343" s="7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1"/>
    </row>
    <row r="344" spans="1:24" s="99" customFormat="1" x14ac:dyDescent="0.25">
      <c r="A344" s="108"/>
      <c r="B344" s="111"/>
      <c r="C344" s="7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1"/>
    </row>
    <row r="345" spans="1:24" s="99" customFormat="1" x14ac:dyDescent="0.25">
      <c r="A345" s="108"/>
      <c r="B345" s="111"/>
      <c r="C345" s="7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1"/>
    </row>
    <row r="346" spans="1:24" s="99" customFormat="1" x14ac:dyDescent="0.25">
      <c r="A346" s="108"/>
      <c r="B346" s="111"/>
      <c r="C346" s="7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1"/>
    </row>
    <row r="347" spans="1:24" s="99" customFormat="1" x14ac:dyDescent="0.25">
      <c r="A347" s="108"/>
      <c r="B347" s="111"/>
      <c r="C347" s="7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1"/>
    </row>
    <row r="348" spans="1:24" s="99" customFormat="1" x14ac:dyDescent="0.25">
      <c r="A348" s="108"/>
      <c r="B348" s="111"/>
      <c r="C348" s="7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1"/>
    </row>
    <row r="349" spans="1:24" s="99" customFormat="1" x14ac:dyDescent="0.25">
      <c r="A349" s="108"/>
      <c r="B349" s="111"/>
      <c r="C349" s="7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1"/>
    </row>
    <row r="350" spans="1:24" s="99" customFormat="1" x14ac:dyDescent="0.25">
      <c r="A350" s="108"/>
      <c r="B350" s="111"/>
      <c r="C350" s="7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1"/>
    </row>
    <row r="351" spans="1:24" s="99" customFormat="1" x14ac:dyDescent="0.25">
      <c r="A351" s="108"/>
      <c r="B351" s="111"/>
      <c r="C351" s="7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1"/>
    </row>
    <row r="352" spans="1:24" s="99" customFormat="1" x14ac:dyDescent="0.25">
      <c r="A352" s="108"/>
      <c r="B352" s="111"/>
      <c r="C352" s="7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1"/>
    </row>
    <row r="353" spans="1:24" s="99" customFormat="1" x14ac:dyDescent="0.25">
      <c r="A353" s="108"/>
      <c r="B353" s="111"/>
      <c r="C353" s="7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1"/>
    </row>
    <row r="354" spans="1:24" s="99" customFormat="1" x14ac:dyDescent="0.25">
      <c r="A354" s="108"/>
      <c r="B354" s="111"/>
      <c r="C354" s="7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1"/>
    </row>
    <row r="355" spans="1:24" s="99" customFormat="1" x14ac:dyDescent="0.25">
      <c r="A355" s="108"/>
      <c r="B355" s="111"/>
      <c r="C355" s="7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1"/>
    </row>
    <row r="356" spans="1:24" s="99" customFormat="1" x14ac:dyDescent="0.25">
      <c r="A356" s="108"/>
      <c r="B356" s="111"/>
      <c r="C356" s="7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1"/>
    </row>
    <row r="357" spans="1:24" s="99" customFormat="1" x14ac:dyDescent="0.25">
      <c r="A357" s="108"/>
      <c r="B357" s="111"/>
      <c r="C357" s="7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1"/>
    </row>
    <row r="358" spans="1:24" s="99" customFormat="1" x14ac:dyDescent="0.25">
      <c r="A358" s="108"/>
      <c r="B358" s="111"/>
      <c r="C358" s="7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1"/>
    </row>
  </sheetData>
  <mergeCells count="35">
    <mergeCell ref="A118:A125"/>
    <mergeCell ref="B118:B121"/>
    <mergeCell ref="B122:B125"/>
    <mergeCell ref="A126:A134"/>
    <mergeCell ref="B126:B130"/>
    <mergeCell ref="B131:B134"/>
    <mergeCell ref="A100:A110"/>
    <mergeCell ref="B100:B106"/>
    <mergeCell ref="B107:B110"/>
    <mergeCell ref="A111:A117"/>
    <mergeCell ref="B111:B114"/>
    <mergeCell ref="B115:B117"/>
    <mergeCell ref="A72:A90"/>
    <mergeCell ref="B72:B78"/>
    <mergeCell ref="B79:B84"/>
    <mergeCell ref="B85:B90"/>
    <mergeCell ref="A91:A99"/>
    <mergeCell ref="B91:B95"/>
    <mergeCell ref="B96:B99"/>
    <mergeCell ref="E1:X1"/>
    <mergeCell ref="A52:A71"/>
    <mergeCell ref="B52:B56"/>
    <mergeCell ref="B57:B65"/>
    <mergeCell ref="B66:B71"/>
    <mergeCell ref="E2:I2"/>
    <mergeCell ref="J2:M2"/>
    <mergeCell ref="A6:A26"/>
    <mergeCell ref="B6:B12"/>
    <mergeCell ref="B13:B20"/>
    <mergeCell ref="B21:B26"/>
    <mergeCell ref="A27:A51"/>
    <mergeCell ref="B27:B31"/>
    <mergeCell ref="B32:B35"/>
    <mergeCell ref="B36:B43"/>
    <mergeCell ref="B44:B5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219A-75A8-4DF2-B88C-00C2474B9C3F}">
  <dimension ref="B1:L30"/>
  <sheetViews>
    <sheetView showGridLines="0" zoomScale="70" zoomScaleNormal="70" workbookViewId="0">
      <selection activeCell="C2" sqref="C2"/>
    </sheetView>
  </sheetViews>
  <sheetFormatPr defaultColWidth="10.28515625" defaultRowHeight="32.1" customHeight="1" x14ac:dyDescent="0.25"/>
  <cols>
    <col min="1" max="1" width="10.28515625" style="111"/>
    <col min="2" max="2" width="25.85546875" style="111" bestFit="1" customWidth="1"/>
    <col min="3" max="3" width="10.28515625" style="111"/>
    <col min="4" max="4" width="38.42578125" style="111" customWidth="1"/>
    <col min="5" max="16384" width="10.28515625" style="111"/>
  </cols>
  <sheetData>
    <row r="1" spans="2:12" ht="15" x14ac:dyDescent="0.25">
      <c r="D1" s="159" t="s">
        <v>299</v>
      </c>
      <c r="E1" s="154" t="s">
        <v>300</v>
      </c>
      <c r="G1" s="174"/>
    </row>
    <row r="2" spans="2:12" ht="48.6" customHeight="1" x14ac:dyDescent="0.25">
      <c r="B2" s="108"/>
      <c r="D2" s="5"/>
      <c r="E2" s="117" t="s">
        <v>118</v>
      </c>
      <c r="F2" s="307" t="s">
        <v>21</v>
      </c>
      <c r="G2" s="308"/>
      <c r="H2" s="165" t="s">
        <v>301</v>
      </c>
      <c r="I2" s="165"/>
      <c r="J2" s="165"/>
      <c r="K2" s="165"/>
      <c r="L2" s="165"/>
    </row>
    <row r="3" spans="2:12" ht="32.1" customHeight="1" x14ac:dyDescent="0.25">
      <c r="B3" s="150" t="s">
        <v>138</v>
      </c>
      <c r="C3" s="151" t="s">
        <v>139</v>
      </c>
      <c r="D3" s="152" t="s">
        <v>140</v>
      </c>
      <c r="E3" s="171">
        <f>COUNTA(E5:E5)</f>
        <v>0</v>
      </c>
      <c r="F3" s="137" t="s">
        <v>302</v>
      </c>
      <c r="G3" s="137" t="s">
        <v>303</v>
      </c>
      <c r="H3" s="137" t="s">
        <v>26</v>
      </c>
      <c r="I3" s="137" t="s">
        <v>28</v>
      </c>
      <c r="J3" s="137" t="s">
        <v>29</v>
      </c>
      <c r="K3" s="168" t="s">
        <v>34</v>
      </c>
      <c r="L3" s="168" t="s">
        <v>33</v>
      </c>
    </row>
    <row r="4" spans="2:12" ht="32.1" customHeight="1" x14ac:dyDescent="0.25">
      <c r="B4" s="150"/>
      <c r="C4" s="151"/>
      <c r="D4" s="152" t="s">
        <v>84</v>
      </c>
      <c r="E4" s="267"/>
      <c r="F4" s="137">
        <v>0.5</v>
      </c>
      <c r="G4" s="137">
        <v>1</v>
      </c>
      <c r="H4" s="137">
        <v>3</v>
      </c>
      <c r="I4" s="137">
        <v>2</v>
      </c>
      <c r="J4" s="137">
        <v>1</v>
      </c>
      <c r="K4" s="137">
        <v>3</v>
      </c>
      <c r="L4" s="137">
        <v>1</v>
      </c>
    </row>
    <row r="5" spans="2:12" ht="32.1" customHeight="1" x14ac:dyDescent="0.25">
      <c r="B5" s="309" t="s">
        <v>141</v>
      </c>
      <c r="C5" s="309" t="s">
        <v>142</v>
      </c>
      <c r="D5" s="267" t="s">
        <v>143</v>
      </c>
      <c r="E5" s="172"/>
      <c r="F5" s="118"/>
      <c r="G5" s="118"/>
      <c r="H5" s="118"/>
      <c r="I5" s="118"/>
      <c r="J5" s="118"/>
      <c r="K5" s="118"/>
      <c r="L5" s="118"/>
    </row>
    <row r="6" spans="2:12" ht="45" x14ac:dyDescent="0.25">
      <c r="B6" s="309"/>
      <c r="C6" s="309"/>
      <c r="D6" s="267" t="s">
        <v>145</v>
      </c>
      <c r="E6" s="172"/>
      <c r="F6" s="118"/>
      <c r="G6" s="118"/>
      <c r="H6" s="118"/>
      <c r="I6" s="118"/>
      <c r="J6" s="118"/>
      <c r="K6" s="118"/>
      <c r="L6" s="118"/>
    </row>
    <row r="7" spans="2:12" ht="32.1" customHeight="1" x14ac:dyDescent="0.25">
      <c r="B7" s="309"/>
      <c r="C7" s="309"/>
      <c r="D7" s="267" t="s">
        <v>147</v>
      </c>
      <c r="E7" s="118"/>
      <c r="F7" s="118"/>
      <c r="G7" s="118"/>
      <c r="H7" s="118"/>
      <c r="I7" s="118"/>
      <c r="J7" s="118"/>
      <c r="K7" s="118"/>
      <c r="L7" s="118"/>
    </row>
    <row r="8" spans="2:12" ht="45" x14ac:dyDescent="0.25">
      <c r="B8" s="309"/>
      <c r="C8" s="309"/>
      <c r="D8" s="267" t="s">
        <v>148</v>
      </c>
      <c r="E8" s="118"/>
      <c r="F8" s="118"/>
      <c r="G8" s="118"/>
      <c r="H8" s="118"/>
      <c r="I8" s="118"/>
      <c r="J8" s="118"/>
      <c r="K8" s="118"/>
      <c r="L8" s="118"/>
    </row>
    <row r="9" spans="2:12" ht="45" x14ac:dyDescent="0.25">
      <c r="B9" s="309"/>
      <c r="C9" s="309"/>
      <c r="D9" s="267" t="s">
        <v>149</v>
      </c>
      <c r="E9" s="118"/>
      <c r="F9" s="118"/>
      <c r="G9" s="118"/>
      <c r="H9" s="118"/>
      <c r="I9" s="118"/>
      <c r="J9" s="118"/>
      <c r="K9" s="118"/>
      <c r="L9" s="118"/>
    </row>
    <row r="10" spans="2:12" ht="32.1" customHeight="1" x14ac:dyDescent="0.25">
      <c r="B10" s="309"/>
      <c r="C10" s="309"/>
      <c r="D10" s="267" t="s">
        <v>150</v>
      </c>
      <c r="E10" s="118"/>
      <c r="F10" s="118"/>
      <c r="G10" s="118"/>
      <c r="H10" s="118"/>
      <c r="I10" s="118"/>
      <c r="J10" s="118"/>
      <c r="K10" s="118"/>
      <c r="L10" s="118"/>
    </row>
    <row r="11" spans="2:12" ht="15" x14ac:dyDescent="0.25">
      <c r="B11" s="309" t="s">
        <v>168</v>
      </c>
      <c r="C11" s="309" t="s">
        <v>169</v>
      </c>
      <c r="D11" s="267" t="s">
        <v>170</v>
      </c>
      <c r="E11" s="118"/>
      <c r="F11" s="118"/>
      <c r="G11" s="118"/>
      <c r="H11" s="118"/>
      <c r="I11" s="118"/>
      <c r="J11" s="118"/>
      <c r="K11" s="118"/>
      <c r="L11" s="118"/>
    </row>
    <row r="12" spans="2:12" ht="60" x14ac:dyDescent="0.25">
      <c r="B12" s="309"/>
      <c r="C12" s="309"/>
      <c r="D12" s="267" t="s">
        <v>171</v>
      </c>
      <c r="E12" s="118"/>
      <c r="F12" s="118"/>
      <c r="G12" s="118"/>
      <c r="H12" s="118"/>
      <c r="I12" s="118"/>
      <c r="J12" s="118"/>
      <c r="K12" s="118"/>
      <c r="L12" s="118"/>
    </row>
    <row r="13" spans="2:12" ht="30" x14ac:dyDescent="0.25">
      <c r="B13" s="309"/>
      <c r="C13" s="309"/>
      <c r="D13" s="267" t="s">
        <v>172</v>
      </c>
      <c r="E13" s="118"/>
      <c r="F13" s="118"/>
      <c r="G13" s="118"/>
      <c r="H13" s="118"/>
      <c r="I13" s="118"/>
      <c r="J13" s="118"/>
      <c r="K13" s="118"/>
      <c r="L13" s="118"/>
    </row>
    <row r="14" spans="2:12" ht="30" x14ac:dyDescent="0.25">
      <c r="B14" s="309"/>
      <c r="C14" s="309"/>
      <c r="D14" s="267" t="s">
        <v>173</v>
      </c>
      <c r="E14" s="118"/>
      <c r="F14" s="118"/>
      <c r="G14" s="118"/>
      <c r="H14" s="118"/>
      <c r="I14" s="118"/>
      <c r="J14" s="118"/>
      <c r="K14" s="118"/>
      <c r="L14" s="118"/>
    </row>
    <row r="15" spans="2:12" ht="45" x14ac:dyDescent="0.25">
      <c r="B15" s="309"/>
      <c r="C15" s="309"/>
      <c r="D15" s="267" t="s">
        <v>174</v>
      </c>
      <c r="E15" s="118"/>
      <c r="F15" s="118"/>
      <c r="G15" s="118"/>
      <c r="H15" s="118"/>
      <c r="I15" s="118"/>
      <c r="J15" s="118"/>
      <c r="K15" s="118"/>
      <c r="L15" s="118"/>
    </row>
    <row r="16" spans="2:12" ht="15" x14ac:dyDescent="0.25">
      <c r="B16" s="309" t="s">
        <v>35</v>
      </c>
      <c r="C16" s="309" t="s">
        <v>198</v>
      </c>
      <c r="D16" s="267" t="s">
        <v>199</v>
      </c>
      <c r="E16" s="118"/>
      <c r="F16" s="118"/>
      <c r="G16" s="118"/>
      <c r="H16" s="118"/>
      <c r="I16" s="118"/>
      <c r="J16" s="118"/>
      <c r="K16" s="118"/>
      <c r="L16" s="118"/>
    </row>
    <row r="17" spans="2:12" ht="30" x14ac:dyDescent="0.25">
      <c r="B17" s="309"/>
      <c r="C17" s="309"/>
      <c r="D17" s="267" t="s">
        <v>200</v>
      </c>
      <c r="E17" s="118"/>
      <c r="F17" s="118"/>
      <c r="G17" s="118"/>
      <c r="H17" s="118"/>
      <c r="I17" s="118"/>
      <c r="J17" s="118"/>
      <c r="K17" s="118"/>
      <c r="L17" s="118"/>
    </row>
    <row r="18" spans="2:12" ht="45" x14ac:dyDescent="0.25">
      <c r="B18" s="309"/>
      <c r="C18" s="309"/>
      <c r="D18" s="267" t="s">
        <v>201</v>
      </c>
      <c r="E18" s="118"/>
      <c r="F18" s="118"/>
      <c r="G18" s="118"/>
      <c r="H18" s="118"/>
      <c r="I18" s="118"/>
      <c r="J18" s="118"/>
      <c r="K18" s="118"/>
      <c r="L18" s="118"/>
    </row>
    <row r="19" spans="2:12" ht="15" x14ac:dyDescent="0.25">
      <c r="B19" s="309"/>
      <c r="C19" s="309"/>
      <c r="D19" s="267" t="s">
        <v>202</v>
      </c>
      <c r="E19" s="118"/>
      <c r="F19" s="118"/>
      <c r="G19" s="118"/>
      <c r="H19" s="118"/>
      <c r="I19" s="118"/>
      <c r="J19" s="118"/>
      <c r="K19" s="118"/>
      <c r="L19" s="118"/>
    </row>
    <row r="20" spans="2:12" ht="30" x14ac:dyDescent="0.25">
      <c r="B20" s="309"/>
      <c r="C20" s="309"/>
      <c r="D20" s="267" t="s">
        <v>203</v>
      </c>
      <c r="E20" s="118"/>
      <c r="F20" s="118"/>
      <c r="G20" s="118"/>
      <c r="H20" s="118"/>
      <c r="I20" s="118"/>
      <c r="J20" s="118"/>
      <c r="K20" s="118"/>
      <c r="L20" s="118"/>
    </row>
    <row r="21" spans="2:12" ht="30" x14ac:dyDescent="0.25">
      <c r="B21" s="309"/>
      <c r="C21" s="309" t="s">
        <v>204</v>
      </c>
      <c r="D21" s="267" t="s">
        <v>205</v>
      </c>
      <c r="E21" s="118"/>
      <c r="F21" s="118"/>
      <c r="G21" s="118"/>
      <c r="H21" s="118"/>
      <c r="I21" s="118"/>
      <c r="J21" s="118"/>
      <c r="K21" s="118"/>
      <c r="L21" s="118"/>
    </row>
    <row r="22" spans="2:12" ht="60" x14ac:dyDescent="0.25">
      <c r="B22" s="309"/>
      <c r="C22" s="309"/>
      <c r="D22" s="267" t="s">
        <v>207</v>
      </c>
      <c r="E22" s="118"/>
      <c r="F22" s="118"/>
      <c r="G22" s="118"/>
      <c r="H22" s="118"/>
      <c r="I22" s="118"/>
      <c r="J22" s="118"/>
      <c r="K22" s="118"/>
      <c r="L22" s="118"/>
    </row>
    <row r="23" spans="2:12" ht="30" x14ac:dyDescent="0.25">
      <c r="B23" s="309"/>
      <c r="C23" s="309"/>
      <c r="D23" s="267" t="s">
        <v>208</v>
      </c>
      <c r="E23" s="118"/>
      <c r="F23" s="118"/>
      <c r="G23" s="118"/>
      <c r="H23" s="118"/>
      <c r="I23" s="118"/>
      <c r="J23" s="118"/>
      <c r="K23" s="118"/>
      <c r="L23" s="118"/>
    </row>
    <row r="24" spans="2:12" ht="30" x14ac:dyDescent="0.25">
      <c r="B24" s="309"/>
      <c r="C24" s="309"/>
      <c r="D24" s="267" t="s">
        <v>209</v>
      </c>
      <c r="E24" s="118"/>
      <c r="F24" s="118"/>
      <c r="G24" s="118"/>
      <c r="H24" s="118"/>
      <c r="I24" s="118"/>
      <c r="J24" s="118"/>
      <c r="K24" s="118"/>
      <c r="L24" s="118"/>
    </row>
    <row r="25" spans="2:12" ht="45" x14ac:dyDescent="0.25">
      <c r="B25" s="309"/>
      <c r="C25" s="309"/>
      <c r="D25" s="267" t="s">
        <v>201</v>
      </c>
      <c r="E25" s="118"/>
      <c r="F25" s="118"/>
      <c r="G25" s="118"/>
      <c r="H25" s="118"/>
      <c r="I25" s="118"/>
      <c r="J25" s="118"/>
      <c r="K25" s="118"/>
      <c r="L25" s="118"/>
    </row>
    <row r="26" spans="2:12" ht="30" x14ac:dyDescent="0.25">
      <c r="B26" s="309"/>
      <c r="C26" s="309"/>
      <c r="D26" s="267" t="s">
        <v>210</v>
      </c>
      <c r="E26" s="118"/>
      <c r="F26" s="118"/>
      <c r="G26" s="118"/>
      <c r="H26" s="118"/>
      <c r="I26" s="118"/>
      <c r="J26" s="118"/>
      <c r="K26" s="118"/>
      <c r="L26" s="118"/>
    </row>
    <row r="27" spans="2:12" ht="15" x14ac:dyDescent="0.25">
      <c r="B27" s="309"/>
      <c r="C27" s="309"/>
      <c r="D27" s="267" t="s">
        <v>211</v>
      </c>
      <c r="E27" s="118"/>
      <c r="F27" s="118"/>
      <c r="G27" s="118"/>
      <c r="H27" s="118"/>
      <c r="I27" s="118"/>
      <c r="J27" s="118"/>
      <c r="K27" s="118"/>
      <c r="L27" s="118"/>
    </row>
    <row r="28" spans="2:12" ht="30" x14ac:dyDescent="0.25">
      <c r="B28" s="309"/>
      <c r="C28" s="309"/>
      <c r="D28" s="267" t="s">
        <v>212</v>
      </c>
      <c r="E28" s="118"/>
      <c r="F28" s="118"/>
      <c r="G28" s="118"/>
      <c r="H28" s="118"/>
      <c r="I28" s="118"/>
      <c r="J28" s="118"/>
      <c r="K28" s="118"/>
      <c r="L28" s="118"/>
    </row>
    <row r="29" spans="2:12" ht="30" x14ac:dyDescent="0.25">
      <c r="B29" s="309" t="s">
        <v>220</v>
      </c>
      <c r="C29" s="309" t="s">
        <v>221</v>
      </c>
      <c r="D29" s="176" t="s">
        <v>222</v>
      </c>
      <c r="E29" s="118"/>
      <c r="F29" s="118"/>
      <c r="G29" s="118"/>
      <c r="H29" s="118"/>
      <c r="I29" s="118"/>
      <c r="J29" s="118"/>
      <c r="K29" s="118"/>
      <c r="L29" s="118"/>
    </row>
    <row r="30" spans="2:12" ht="15" x14ac:dyDescent="0.25">
      <c r="B30" s="309"/>
      <c r="C30" s="309"/>
      <c r="D30" s="176" t="s">
        <v>223</v>
      </c>
      <c r="E30" s="118"/>
      <c r="F30" s="118"/>
      <c r="G30" s="118"/>
      <c r="H30" s="118"/>
      <c r="I30" s="118"/>
      <c r="J30" s="118"/>
      <c r="K30" s="118"/>
      <c r="L30" s="118"/>
    </row>
  </sheetData>
  <mergeCells count="10">
    <mergeCell ref="F2:G2"/>
    <mergeCell ref="C16:C20"/>
    <mergeCell ref="B16:B28"/>
    <mergeCell ref="C21:C28"/>
    <mergeCell ref="B29:B30"/>
    <mergeCell ref="C29:C30"/>
    <mergeCell ref="B5:B10"/>
    <mergeCell ref="C5:C10"/>
    <mergeCell ref="C11:C15"/>
    <mergeCell ref="B11:B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0F5-52AC-41A5-82FB-AAC5272860FA}">
  <dimension ref="A1:N8"/>
  <sheetViews>
    <sheetView showGridLines="0" topLeftCell="A3" zoomScale="70" zoomScaleNormal="70" workbookViewId="0">
      <selection activeCell="Q6" sqref="Q6"/>
    </sheetView>
  </sheetViews>
  <sheetFormatPr defaultColWidth="8.7109375" defaultRowHeight="15" x14ac:dyDescent="0.25"/>
  <cols>
    <col min="1" max="1" width="20.140625" style="111" customWidth="1"/>
    <col min="2" max="2" width="26.5703125" style="111" customWidth="1"/>
    <col min="3" max="3" width="22.42578125" style="111" customWidth="1"/>
    <col min="4" max="10" width="8.5703125" style="111" bestFit="1" customWidth="1"/>
    <col min="11" max="16384" width="8.7109375" style="111"/>
  </cols>
  <sheetData>
    <row r="1" spans="1:14" x14ac:dyDescent="0.25">
      <c r="C1" s="159" t="s">
        <v>299</v>
      </c>
      <c r="D1" s="154" t="s">
        <v>304</v>
      </c>
    </row>
    <row r="2" spans="1:14" ht="145.5" x14ac:dyDescent="0.25">
      <c r="A2" s="108"/>
      <c r="C2" s="5"/>
      <c r="D2" s="117" t="s">
        <v>119</v>
      </c>
      <c r="E2" s="307" t="s">
        <v>21</v>
      </c>
      <c r="F2" s="308"/>
      <c r="G2" s="308"/>
      <c r="H2" s="165" t="s">
        <v>301</v>
      </c>
      <c r="I2" s="165"/>
      <c r="J2" s="165"/>
      <c r="K2" s="165"/>
      <c r="L2" s="165"/>
      <c r="M2" s="165"/>
      <c r="N2" s="165"/>
    </row>
    <row r="3" spans="1:14" ht="60" x14ac:dyDescent="0.25">
      <c r="A3" s="150" t="s">
        <v>138</v>
      </c>
      <c r="B3" s="151" t="s">
        <v>139</v>
      </c>
      <c r="C3" s="152" t="s">
        <v>140</v>
      </c>
      <c r="D3" s="171">
        <f>COUNTA(D5:D5)</f>
        <v>0</v>
      </c>
      <c r="E3" s="137" t="s">
        <v>302</v>
      </c>
      <c r="F3" s="137" t="s">
        <v>303</v>
      </c>
      <c r="G3" s="137" t="s">
        <v>25</v>
      </c>
      <c r="H3" s="137" t="s">
        <v>26</v>
      </c>
      <c r="I3" s="137" t="s">
        <v>27</v>
      </c>
      <c r="J3" s="168" t="s">
        <v>28</v>
      </c>
      <c r="K3" s="168" t="s">
        <v>30</v>
      </c>
      <c r="L3" s="168" t="s">
        <v>31</v>
      </c>
      <c r="M3" s="168" t="s">
        <v>32</v>
      </c>
      <c r="N3" s="168" t="s">
        <v>34</v>
      </c>
    </row>
    <row r="4" spans="1:14" x14ac:dyDescent="0.25">
      <c r="A4" s="150"/>
      <c r="B4" s="151"/>
      <c r="C4" s="152" t="s">
        <v>84</v>
      </c>
      <c r="D4" s="268"/>
      <c r="E4" s="157">
        <v>1</v>
      </c>
      <c r="F4" s="157">
        <v>1</v>
      </c>
      <c r="G4" s="157">
        <v>1</v>
      </c>
      <c r="H4" s="157">
        <v>1</v>
      </c>
      <c r="I4" s="157">
        <v>1</v>
      </c>
      <c r="J4" s="137">
        <v>1</v>
      </c>
      <c r="K4" s="137">
        <v>1</v>
      </c>
      <c r="L4" s="137">
        <v>1</v>
      </c>
      <c r="M4" s="137">
        <v>1</v>
      </c>
      <c r="N4" s="137">
        <v>1</v>
      </c>
    </row>
    <row r="5" spans="1:14" ht="75" x14ac:dyDescent="0.25">
      <c r="A5" s="309" t="s">
        <v>220</v>
      </c>
      <c r="B5" s="309" t="s">
        <v>229</v>
      </c>
      <c r="C5" s="271" t="s">
        <v>230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1:14" ht="75" x14ac:dyDescent="0.25">
      <c r="A6" s="309"/>
      <c r="B6" s="309"/>
      <c r="C6" s="271" t="s">
        <v>231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</row>
    <row r="7" spans="1:14" ht="168" customHeight="1" x14ac:dyDescent="0.25">
      <c r="A7" s="272" t="s">
        <v>276</v>
      </c>
      <c r="B7" s="272" t="s">
        <v>277</v>
      </c>
      <c r="C7" s="271" t="s">
        <v>278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</row>
    <row r="8" spans="1:14" ht="45" x14ac:dyDescent="0.25">
      <c r="A8" s="272" t="s">
        <v>287</v>
      </c>
      <c r="B8" s="272" t="s">
        <v>288</v>
      </c>
      <c r="C8" s="271" t="s">
        <v>289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</row>
  </sheetData>
  <mergeCells count="3">
    <mergeCell ref="A5:A6"/>
    <mergeCell ref="B5:B6"/>
    <mergeCell ref="E2:G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823C-FEC6-4BEC-8888-13B0319D9464}">
  <dimension ref="A1:M8"/>
  <sheetViews>
    <sheetView showGridLines="0" zoomScale="70" zoomScaleNormal="70" workbookViewId="0">
      <selection activeCell="B2" sqref="B2"/>
    </sheetView>
  </sheetViews>
  <sheetFormatPr defaultColWidth="8.7109375" defaultRowHeight="15" x14ac:dyDescent="0.25"/>
  <cols>
    <col min="1" max="1" width="11.5703125" style="111" customWidth="1"/>
    <col min="2" max="2" width="32.85546875" style="111" customWidth="1"/>
    <col min="3" max="3" width="30.5703125" style="111" customWidth="1"/>
    <col min="4" max="4" width="8.5703125" style="111" bestFit="1" customWidth="1"/>
    <col min="5" max="5" width="11.7109375" style="111" bestFit="1" customWidth="1"/>
    <col min="6" max="6" width="10.5703125" style="111" bestFit="1" customWidth="1"/>
    <col min="7" max="7" width="10.7109375" style="111" customWidth="1"/>
    <col min="8" max="8" width="12.140625" style="111" customWidth="1"/>
    <col min="9" max="9" width="11" style="111" customWidth="1"/>
    <col min="10" max="16384" width="8.7109375" style="111"/>
  </cols>
  <sheetData>
    <row r="1" spans="1:13" x14ac:dyDescent="0.25">
      <c r="C1" s="159" t="s">
        <v>299</v>
      </c>
      <c r="D1" s="154" t="s">
        <v>305</v>
      </c>
    </row>
    <row r="2" spans="1:13" ht="114.75" x14ac:dyDescent="0.25">
      <c r="A2" s="108"/>
      <c r="C2" s="5"/>
      <c r="D2" s="117" t="s">
        <v>120</v>
      </c>
      <c r="E2" s="266" t="s">
        <v>21</v>
      </c>
      <c r="F2" s="165" t="s">
        <v>301</v>
      </c>
      <c r="G2" s="165"/>
      <c r="H2" s="165"/>
      <c r="I2" s="165"/>
      <c r="J2" s="165"/>
      <c r="K2" s="165"/>
      <c r="L2" s="165"/>
      <c r="M2" s="165"/>
    </row>
    <row r="3" spans="1:13" ht="45" x14ac:dyDescent="0.25">
      <c r="A3" s="150" t="s">
        <v>138</v>
      </c>
      <c r="B3" s="151" t="s">
        <v>139</v>
      </c>
      <c r="C3" s="152" t="s">
        <v>140</v>
      </c>
      <c r="D3" s="171">
        <f>COUNTA(D5:D5)</f>
        <v>0</v>
      </c>
      <c r="E3" s="137" t="s">
        <v>302</v>
      </c>
      <c r="F3" s="137" t="s">
        <v>26</v>
      </c>
      <c r="G3" s="137" t="s">
        <v>27</v>
      </c>
      <c r="H3" s="168" t="s">
        <v>28</v>
      </c>
      <c r="I3" s="168" t="s">
        <v>306</v>
      </c>
      <c r="J3" s="168" t="s">
        <v>31</v>
      </c>
      <c r="K3" s="168" t="s">
        <v>32</v>
      </c>
      <c r="L3" s="168" t="s">
        <v>34</v>
      </c>
      <c r="M3" s="168" t="s">
        <v>29</v>
      </c>
    </row>
    <row r="4" spans="1:13" x14ac:dyDescent="0.25">
      <c r="A4" s="150"/>
      <c r="B4" s="151"/>
      <c r="C4" s="152" t="s">
        <v>84</v>
      </c>
      <c r="D4" s="267"/>
      <c r="E4" s="137">
        <v>0.5</v>
      </c>
      <c r="F4" s="137">
        <v>1</v>
      </c>
      <c r="G4" s="137">
        <v>1</v>
      </c>
      <c r="H4" s="137">
        <v>1</v>
      </c>
      <c r="I4" s="137">
        <v>1</v>
      </c>
      <c r="J4" s="137">
        <v>1</v>
      </c>
      <c r="K4" s="137">
        <v>1</v>
      </c>
      <c r="L4" s="137">
        <v>1</v>
      </c>
      <c r="M4" s="137">
        <v>1</v>
      </c>
    </row>
    <row r="5" spans="1:13" ht="45" x14ac:dyDescent="0.25">
      <c r="A5" s="309" t="s">
        <v>141</v>
      </c>
      <c r="B5" s="272" t="s">
        <v>151</v>
      </c>
      <c r="C5" s="271" t="s">
        <v>159</v>
      </c>
      <c r="D5" s="172"/>
      <c r="E5" s="118"/>
      <c r="F5" s="118"/>
      <c r="G5" s="118"/>
      <c r="H5" s="118"/>
      <c r="I5" s="118"/>
      <c r="J5" s="118"/>
      <c r="K5" s="118"/>
      <c r="L5" s="118"/>
      <c r="M5" s="118"/>
    </row>
    <row r="6" spans="1:13" ht="90" x14ac:dyDescent="0.25">
      <c r="A6" s="309"/>
      <c r="B6" s="272" t="s">
        <v>307</v>
      </c>
      <c r="C6" s="271" t="s">
        <v>162</v>
      </c>
      <c r="D6" s="172"/>
      <c r="E6" s="118"/>
      <c r="F6" s="118"/>
      <c r="G6" s="118"/>
      <c r="H6" s="118"/>
      <c r="I6" s="118"/>
      <c r="J6" s="118"/>
      <c r="K6" s="118"/>
      <c r="L6" s="118"/>
      <c r="M6" s="118"/>
    </row>
    <row r="7" spans="1:13" ht="45" x14ac:dyDescent="0.25">
      <c r="A7" s="272" t="s">
        <v>168</v>
      </c>
      <c r="B7" s="272" t="s">
        <v>175</v>
      </c>
      <c r="C7" s="271" t="s">
        <v>176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</row>
    <row r="8" spans="1:13" ht="45" x14ac:dyDescent="0.25">
      <c r="A8" s="272" t="s">
        <v>220</v>
      </c>
      <c r="B8" s="272" t="s">
        <v>236</v>
      </c>
      <c r="C8" s="132" t="s">
        <v>242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</row>
  </sheetData>
  <mergeCells count="1">
    <mergeCell ref="A5:A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C0AB-6DEF-44AC-A582-BFC280BCB9F2}">
  <dimension ref="A1:M8"/>
  <sheetViews>
    <sheetView showGridLines="0" zoomScale="70" zoomScaleNormal="70" workbookViewId="0">
      <selection activeCell="B2" sqref="B2"/>
    </sheetView>
  </sheetViews>
  <sheetFormatPr defaultColWidth="6.42578125" defaultRowHeight="24.6" customHeight="1" x14ac:dyDescent="0.25"/>
  <cols>
    <col min="1" max="1" width="9.7109375" style="111" bestFit="1" customWidth="1"/>
    <col min="2" max="2" width="20.42578125" style="111" customWidth="1"/>
    <col min="3" max="3" width="22.7109375" style="111" customWidth="1"/>
    <col min="4" max="4" width="12.85546875" style="111" customWidth="1"/>
    <col min="5" max="7" width="8.5703125" style="111" bestFit="1" customWidth="1"/>
    <col min="8" max="16384" width="6.42578125" style="111"/>
  </cols>
  <sheetData>
    <row r="1" spans="1:13" ht="24.6" customHeight="1" x14ac:dyDescent="0.25">
      <c r="C1" s="159" t="s">
        <v>299</v>
      </c>
      <c r="D1" s="154" t="s">
        <v>308</v>
      </c>
    </row>
    <row r="2" spans="1:13" ht="67.5" customHeight="1" x14ac:dyDescent="0.25">
      <c r="A2" s="108"/>
      <c r="C2" s="5"/>
      <c r="D2" s="117" t="s">
        <v>121</v>
      </c>
      <c r="E2" s="307" t="s">
        <v>21</v>
      </c>
      <c r="F2" s="308"/>
      <c r="G2" s="165" t="s">
        <v>301</v>
      </c>
      <c r="H2" s="165"/>
      <c r="I2" s="165"/>
      <c r="J2" s="165"/>
      <c r="K2" s="165"/>
      <c r="L2" s="165"/>
      <c r="M2" s="165"/>
    </row>
    <row r="3" spans="1:13" ht="24.6" customHeight="1" x14ac:dyDescent="0.25">
      <c r="A3" s="150" t="s">
        <v>138</v>
      </c>
      <c r="B3" s="151" t="s">
        <v>139</v>
      </c>
      <c r="C3" s="152" t="s">
        <v>140</v>
      </c>
      <c r="D3" s="171">
        <f>COUNTA(D5:D5)</f>
        <v>0</v>
      </c>
      <c r="E3" s="137" t="s">
        <v>302</v>
      </c>
      <c r="F3" s="137" t="s">
        <v>25</v>
      </c>
      <c r="G3" s="137" t="s">
        <v>26</v>
      </c>
      <c r="H3" s="137" t="s">
        <v>27</v>
      </c>
      <c r="I3" s="168" t="s">
        <v>28</v>
      </c>
      <c r="J3" s="168" t="s">
        <v>30</v>
      </c>
      <c r="K3" s="168" t="s">
        <v>31</v>
      </c>
      <c r="L3" s="168" t="s">
        <v>32</v>
      </c>
      <c r="M3" s="168" t="s">
        <v>34</v>
      </c>
    </row>
    <row r="4" spans="1:13" ht="24.6" customHeight="1" thickBot="1" x14ac:dyDescent="0.3">
      <c r="A4" s="150"/>
      <c r="B4" s="151"/>
      <c r="C4" s="152" t="s">
        <v>84</v>
      </c>
      <c r="D4" s="170"/>
      <c r="E4" s="137">
        <v>1</v>
      </c>
      <c r="F4" s="137">
        <v>1</v>
      </c>
      <c r="G4" s="137">
        <v>1</v>
      </c>
      <c r="H4" s="137">
        <v>1</v>
      </c>
      <c r="I4" s="137">
        <v>1</v>
      </c>
      <c r="J4" s="137">
        <v>1</v>
      </c>
      <c r="K4" s="137">
        <v>1</v>
      </c>
      <c r="L4" s="137">
        <v>1</v>
      </c>
      <c r="M4" s="137">
        <v>1</v>
      </c>
    </row>
    <row r="5" spans="1:13" ht="60" x14ac:dyDescent="0.25">
      <c r="A5" s="310" t="s">
        <v>168</v>
      </c>
      <c r="B5" s="310" t="s">
        <v>175</v>
      </c>
      <c r="C5" s="127" t="s">
        <v>177</v>
      </c>
      <c r="D5" s="172"/>
      <c r="E5" s="118"/>
      <c r="F5" s="118"/>
      <c r="G5" s="118"/>
      <c r="H5" s="118"/>
      <c r="I5" s="118"/>
      <c r="J5" s="118"/>
      <c r="K5" s="118"/>
      <c r="L5" s="118"/>
      <c r="M5" s="118"/>
    </row>
    <row r="6" spans="1:13" ht="30" x14ac:dyDescent="0.25">
      <c r="A6" s="311"/>
      <c r="B6" s="311"/>
      <c r="C6" s="271" t="s">
        <v>178</v>
      </c>
      <c r="D6" s="172"/>
      <c r="E6" s="118"/>
      <c r="F6" s="118"/>
      <c r="G6" s="118"/>
      <c r="H6" s="118"/>
      <c r="I6" s="118"/>
      <c r="J6" s="118"/>
      <c r="K6" s="118"/>
      <c r="L6" s="118"/>
      <c r="M6" s="118"/>
    </row>
    <row r="7" spans="1:13" ht="60.75" thickBot="1" x14ac:dyDescent="0.3">
      <c r="A7" s="311"/>
      <c r="B7" s="311"/>
      <c r="C7" s="131" t="s">
        <v>179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</row>
    <row r="8" spans="1:13" ht="45" x14ac:dyDescent="0.25">
      <c r="A8" s="163" t="s">
        <v>35</v>
      </c>
      <c r="B8" s="163" t="s">
        <v>204</v>
      </c>
      <c r="C8" s="271" t="s">
        <v>206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</row>
  </sheetData>
  <mergeCells count="3">
    <mergeCell ref="B5:B7"/>
    <mergeCell ref="A5:A7"/>
    <mergeCell ref="E2:F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BF63-0183-4C82-B730-4A336C3CC45A}">
  <dimension ref="A1:M242"/>
  <sheetViews>
    <sheetView showGridLines="0" topLeftCell="A3" zoomScale="70" zoomScaleNormal="70" workbookViewId="0">
      <selection activeCell="C7" sqref="C7"/>
    </sheetView>
  </sheetViews>
  <sheetFormatPr defaultColWidth="8.5703125" defaultRowHeight="26.45" customHeight="1" x14ac:dyDescent="0.25"/>
  <cols>
    <col min="1" max="1" width="10.85546875" customWidth="1"/>
    <col min="2" max="2" width="19.140625" style="3" customWidth="1"/>
    <col min="3" max="3" width="15.28515625" customWidth="1"/>
    <col min="4" max="4" width="8.7109375" style="5" bestFit="1" customWidth="1"/>
    <col min="5" max="5" width="8.5703125" style="99"/>
  </cols>
  <sheetData>
    <row r="1" spans="1:13" ht="26.45" customHeight="1" x14ac:dyDescent="0.25">
      <c r="A1" s="111"/>
      <c r="B1" s="111"/>
      <c r="C1" s="159" t="s">
        <v>299</v>
      </c>
      <c r="D1" s="154" t="s">
        <v>305</v>
      </c>
      <c r="E1" s="111"/>
      <c r="F1" s="111"/>
      <c r="G1" s="111"/>
      <c r="H1" s="111"/>
      <c r="I1" s="111"/>
      <c r="J1" s="111"/>
      <c r="K1" s="111"/>
      <c r="L1" s="111"/>
      <c r="M1" s="111"/>
    </row>
    <row r="2" spans="1:13" ht="78.599999999999994" customHeight="1" x14ac:dyDescent="0.25">
      <c r="A2" s="108"/>
      <c r="B2" s="111"/>
      <c r="C2" s="5"/>
      <c r="D2" s="117" t="s">
        <v>122</v>
      </c>
      <c r="E2" s="307" t="s">
        <v>21</v>
      </c>
      <c r="F2" s="308"/>
      <c r="G2" s="165" t="s">
        <v>301</v>
      </c>
      <c r="H2" s="165"/>
      <c r="I2" s="165"/>
      <c r="J2" s="165"/>
      <c r="K2" s="165"/>
      <c r="L2" s="165"/>
      <c r="M2" s="165"/>
    </row>
    <row r="3" spans="1:13" ht="26.45" customHeight="1" x14ac:dyDescent="0.25">
      <c r="A3" s="150" t="s">
        <v>138</v>
      </c>
      <c r="B3" s="151" t="s">
        <v>139</v>
      </c>
      <c r="C3" s="152" t="s">
        <v>140</v>
      </c>
      <c r="D3" s="171">
        <f>COUNTA(D5:D5)</f>
        <v>0</v>
      </c>
      <c r="E3" s="137" t="s">
        <v>302</v>
      </c>
      <c r="F3" s="137" t="s">
        <v>25</v>
      </c>
      <c r="G3" s="137" t="s">
        <v>26</v>
      </c>
      <c r="H3" s="137" t="s">
        <v>27</v>
      </c>
      <c r="I3" s="168" t="s">
        <v>28</v>
      </c>
      <c r="J3" s="168" t="s">
        <v>30</v>
      </c>
      <c r="K3" s="168" t="s">
        <v>31</v>
      </c>
      <c r="L3" s="168" t="s">
        <v>32</v>
      </c>
      <c r="M3" s="168" t="s">
        <v>34</v>
      </c>
    </row>
    <row r="4" spans="1:13" ht="26.45" customHeight="1" thickBot="1" x14ac:dyDescent="0.3">
      <c r="A4" s="150"/>
      <c r="B4" s="151"/>
      <c r="C4" s="152" t="s">
        <v>84</v>
      </c>
      <c r="D4" s="267"/>
      <c r="E4" s="137">
        <v>1</v>
      </c>
      <c r="F4" s="137">
        <v>1</v>
      </c>
      <c r="G4" s="137">
        <v>1</v>
      </c>
      <c r="H4" s="137">
        <v>1</v>
      </c>
      <c r="I4" s="137">
        <v>1</v>
      </c>
      <c r="J4" s="137">
        <v>1</v>
      </c>
      <c r="K4" s="137">
        <v>1</v>
      </c>
      <c r="L4" s="137">
        <v>1</v>
      </c>
      <c r="M4" s="137">
        <v>1</v>
      </c>
    </row>
    <row r="5" spans="1:13" ht="60" x14ac:dyDescent="0.25">
      <c r="A5" s="310" t="s">
        <v>141</v>
      </c>
      <c r="B5" s="310" t="s">
        <v>142</v>
      </c>
      <c r="C5" s="127" t="s">
        <v>143</v>
      </c>
      <c r="D5" s="172"/>
      <c r="E5" s="118"/>
      <c r="F5" s="118"/>
      <c r="G5" s="118"/>
      <c r="H5" s="118"/>
      <c r="I5" s="118"/>
      <c r="J5" s="118"/>
      <c r="K5" s="118"/>
      <c r="L5" s="118"/>
      <c r="M5" s="118"/>
    </row>
    <row r="6" spans="1:13" ht="105" x14ac:dyDescent="0.25">
      <c r="A6" s="311"/>
      <c r="B6" s="311"/>
      <c r="C6" s="271" t="s">
        <v>309</v>
      </c>
      <c r="D6" s="172"/>
      <c r="E6" s="118"/>
      <c r="F6" s="118"/>
      <c r="G6" s="118"/>
      <c r="H6" s="118"/>
      <c r="I6" s="118"/>
      <c r="J6" s="118"/>
      <c r="K6" s="118"/>
      <c r="L6" s="118"/>
      <c r="M6" s="118"/>
    </row>
    <row r="7" spans="1:13" ht="60" x14ac:dyDescent="0.25">
      <c r="A7" s="311"/>
      <c r="B7" s="311"/>
      <c r="C7" s="271" t="s">
        <v>147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</row>
    <row r="8" spans="1:13" ht="120" x14ac:dyDescent="0.25">
      <c r="A8" s="311"/>
      <c r="B8" s="311"/>
      <c r="C8" s="271" t="s">
        <v>148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</row>
    <row r="9" spans="1:13" ht="120" x14ac:dyDescent="0.25">
      <c r="A9" s="311"/>
      <c r="B9" s="311"/>
      <c r="C9" s="271" t="s">
        <v>149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</row>
    <row r="10" spans="1:13" ht="90" x14ac:dyDescent="0.25">
      <c r="A10" s="311"/>
      <c r="B10" s="311"/>
      <c r="C10" s="271" t="s">
        <v>157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</row>
    <row r="11" spans="1:13" ht="90" x14ac:dyDescent="0.25">
      <c r="A11" s="312"/>
      <c r="B11" s="312"/>
      <c r="C11" s="271" t="s">
        <v>158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</row>
    <row r="12" spans="1:13" ht="26.45" customHeight="1" x14ac:dyDescent="0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spans="1:13" ht="26.45" customHeight="1" x14ac:dyDescent="0.25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</row>
    <row r="14" spans="1:13" ht="26.45" customHeight="1" x14ac:dyDescent="0.25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1:13" ht="26.45" customHeight="1" x14ac:dyDescent="0.25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</row>
    <row r="16" spans="1:13" ht="26.45" customHeight="1" x14ac:dyDescent="0.25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</row>
    <row r="17" spans="2:5" ht="26.45" customHeight="1" x14ac:dyDescent="0.25">
      <c r="B17" s="111"/>
      <c r="C17" s="111"/>
      <c r="D17" s="111"/>
      <c r="E17" s="111"/>
    </row>
    <row r="18" spans="2:5" ht="26.45" customHeight="1" x14ac:dyDescent="0.25">
      <c r="B18" s="111"/>
      <c r="C18" s="111"/>
      <c r="D18" s="111"/>
      <c r="E18" s="111"/>
    </row>
    <row r="19" spans="2:5" ht="26.45" customHeight="1" x14ac:dyDescent="0.25">
      <c r="B19" s="108"/>
      <c r="C19" s="111"/>
      <c r="D19" s="7"/>
    </row>
    <row r="20" spans="2:5" ht="26.45" customHeight="1" x14ac:dyDescent="0.25">
      <c r="B20" s="108"/>
      <c r="C20" s="111"/>
      <c r="D20" s="7"/>
    </row>
    <row r="21" spans="2:5" ht="26.45" customHeight="1" x14ac:dyDescent="0.25">
      <c r="B21" s="108"/>
      <c r="C21" s="111"/>
      <c r="D21" s="7"/>
    </row>
    <row r="22" spans="2:5" ht="26.45" customHeight="1" x14ac:dyDescent="0.25">
      <c r="B22" s="108"/>
      <c r="C22" s="111"/>
      <c r="D22" s="7"/>
    </row>
    <row r="23" spans="2:5" ht="26.45" customHeight="1" x14ac:dyDescent="0.25">
      <c r="B23" s="108"/>
      <c r="C23" s="111"/>
      <c r="D23" s="7"/>
    </row>
    <row r="24" spans="2:5" ht="26.45" customHeight="1" x14ac:dyDescent="0.25">
      <c r="B24" s="108"/>
      <c r="C24" s="111"/>
      <c r="D24" s="7"/>
    </row>
    <row r="25" spans="2:5" ht="26.45" customHeight="1" x14ac:dyDescent="0.25">
      <c r="B25" s="108"/>
      <c r="C25" s="111"/>
      <c r="D25" s="7"/>
    </row>
    <row r="26" spans="2:5" ht="26.45" customHeight="1" x14ac:dyDescent="0.25">
      <c r="B26" s="108"/>
      <c r="C26" s="111"/>
      <c r="D26" s="7"/>
    </row>
    <row r="27" spans="2:5" ht="26.45" customHeight="1" x14ac:dyDescent="0.25">
      <c r="B27" s="108"/>
      <c r="C27" s="111"/>
      <c r="D27" s="7"/>
    </row>
    <row r="28" spans="2:5" ht="26.45" customHeight="1" x14ac:dyDescent="0.25">
      <c r="B28" s="108"/>
      <c r="C28" s="111"/>
      <c r="D28" s="7"/>
    </row>
    <row r="29" spans="2:5" ht="26.45" customHeight="1" x14ac:dyDescent="0.25">
      <c r="B29" s="108"/>
      <c r="C29" s="111"/>
      <c r="D29" s="7"/>
    </row>
    <row r="30" spans="2:5" ht="26.45" customHeight="1" x14ac:dyDescent="0.25">
      <c r="B30" s="108"/>
      <c r="C30" s="111"/>
      <c r="D30" s="7"/>
    </row>
    <row r="31" spans="2:5" ht="26.45" customHeight="1" x14ac:dyDescent="0.25">
      <c r="B31" s="108"/>
      <c r="C31" s="111"/>
      <c r="D31" s="7"/>
    </row>
    <row r="32" spans="2:5" ht="26.45" customHeight="1" x14ac:dyDescent="0.25">
      <c r="B32" s="108"/>
      <c r="C32" s="111"/>
      <c r="D32" s="7"/>
    </row>
    <row r="33" spans="4:4" ht="26.45" customHeight="1" x14ac:dyDescent="0.25">
      <c r="D33" s="7"/>
    </row>
    <row r="34" spans="4:4" ht="26.45" customHeight="1" x14ac:dyDescent="0.25">
      <c r="D34" s="7"/>
    </row>
    <row r="35" spans="4:4" ht="26.45" customHeight="1" x14ac:dyDescent="0.25">
      <c r="D35" s="7"/>
    </row>
    <row r="36" spans="4:4" ht="26.45" customHeight="1" x14ac:dyDescent="0.25">
      <c r="D36" s="7"/>
    </row>
    <row r="37" spans="4:4" ht="26.45" customHeight="1" x14ac:dyDescent="0.25">
      <c r="D37" s="7"/>
    </row>
    <row r="38" spans="4:4" ht="26.45" customHeight="1" x14ac:dyDescent="0.25">
      <c r="D38" s="7"/>
    </row>
    <row r="39" spans="4:4" ht="26.45" customHeight="1" x14ac:dyDescent="0.25">
      <c r="D39" s="7"/>
    </row>
    <row r="40" spans="4:4" ht="26.45" customHeight="1" x14ac:dyDescent="0.25">
      <c r="D40" s="7"/>
    </row>
    <row r="41" spans="4:4" ht="26.45" customHeight="1" x14ac:dyDescent="0.25">
      <c r="D41" s="7"/>
    </row>
    <row r="42" spans="4:4" ht="26.45" customHeight="1" x14ac:dyDescent="0.25">
      <c r="D42" s="7"/>
    </row>
    <row r="43" spans="4:4" ht="26.45" customHeight="1" x14ac:dyDescent="0.25">
      <c r="D43" s="7"/>
    </row>
    <row r="44" spans="4:4" ht="26.45" customHeight="1" x14ac:dyDescent="0.25">
      <c r="D44" s="7"/>
    </row>
    <row r="45" spans="4:4" ht="26.45" customHeight="1" x14ac:dyDescent="0.25">
      <c r="D45" s="7"/>
    </row>
    <row r="46" spans="4:4" ht="26.45" customHeight="1" x14ac:dyDescent="0.25">
      <c r="D46" s="7"/>
    </row>
    <row r="47" spans="4:4" ht="26.45" customHeight="1" x14ac:dyDescent="0.25">
      <c r="D47" s="7"/>
    </row>
    <row r="48" spans="4:4" ht="26.45" customHeight="1" x14ac:dyDescent="0.25">
      <c r="D48" s="7"/>
    </row>
    <row r="49" spans="4:4" ht="26.45" customHeight="1" x14ac:dyDescent="0.25">
      <c r="D49" s="7"/>
    </row>
    <row r="50" spans="4:4" ht="26.45" customHeight="1" x14ac:dyDescent="0.25">
      <c r="D50" s="7"/>
    </row>
    <row r="51" spans="4:4" ht="26.45" customHeight="1" x14ac:dyDescent="0.25">
      <c r="D51" s="7"/>
    </row>
    <row r="52" spans="4:4" ht="26.45" customHeight="1" x14ac:dyDescent="0.25">
      <c r="D52" s="7"/>
    </row>
    <row r="53" spans="4:4" ht="26.45" customHeight="1" x14ac:dyDescent="0.25">
      <c r="D53" s="7"/>
    </row>
    <row r="54" spans="4:4" ht="26.45" customHeight="1" x14ac:dyDescent="0.25">
      <c r="D54" s="7"/>
    </row>
    <row r="55" spans="4:4" ht="26.45" customHeight="1" x14ac:dyDescent="0.25">
      <c r="D55" s="7"/>
    </row>
    <row r="56" spans="4:4" ht="26.45" customHeight="1" x14ac:dyDescent="0.25">
      <c r="D56" s="7"/>
    </row>
    <row r="57" spans="4:4" ht="26.45" customHeight="1" x14ac:dyDescent="0.25">
      <c r="D57" s="7"/>
    </row>
    <row r="58" spans="4:4" ht="26.45" customHeight="1" x14ac:dyDescent="0.25">
      <c r="D58" s="7"/>
    </row>
    <row r="59" spans="4:4" ht="26.45" customHeight="1" x14ac:dyDescent="0.25">
      <c r="D59" s="7"/>
    </row>
    <row r="60" spans="4:4" ht="26.45" customHeight="1" x14ac:dyDescent="0.25">
      <c r="D60" s="7"/>
    </row>
    <row r="61" spans="4:4" ht="26.45" customHeight="1" x14ac:dyDescent="0.25">
      <c r="D61" s="7"/>
    </row>
    <row r="62" spans="4:4" ht="26.45" customHeight="1" x14ac:dyDescent="0.25">
      <c r="D62" s="7"/>
    </row>
    <row r="63" spans="4:4" ht="26.45" customHeight="1" x14ac:dyDescent="0.25">
      <c r="D63" s="7"/>
    </row>
    <row r="64" spans="4:4" ht="26.45" customHeight="1" x14ac:dyDescent="0.25">
      <c r="D64" s="7"/>
    </row>
    <row r="65" spans="4:4" ht="26.45" customHeight="1" x14ac:dyDescent="0.25">
      <c r="D65" s="7"/>
    </row>
    <row r="66" spans="4:4" ht="26.45" customHeight="1" x14ac:dyDescent="0.25">
      <c r="D66" s="7"/>
    </row>
    <row r="67" spans="4:4" ht="26.45" customHeight="1" x14ac:dyDescent="0.25">
      <c r="D67" s="7"/>
    </row>
    <row r="68" spans="4:4" ht="26.45" customHeight="1" x14ac:dyDescent="0.25">
      <c r="D68" s="7"/>
    </row>
    <row r="69" spans="4:4" ht="26.45" customHeight="1" x14ac:dyDescent="0.25">
      <c r="D69" s="7"/>
    </row>
    <row r="70" spans="4:4" ht="26.45" customHeight="1" x14ac:dyDescent="0.25">
      <c r="D70" s="7"/>
    </row>
    <row r="71" spans="4:4" ht="26.45" customHeight="1" x14ac:dyDescent="0.25">
      <c r="D71" s="7"/>
    </row>
    <row r="72" spans="4:4" ht="26.45" customHeight="1" x14ac:dyDescent="0.25">
      <c r="D72" s="7"/>
    </row>
    <row r="73" spans="4:4" ht="26.45" customHeight="1" x14ac:dyDescent="0.25">
      <c r="D73" s="7"/>
    </row>
    <row r="74" spans="4:4" ht="26.45" customHeight="1" x14ac:dyDescent="0.25">
      <c r="D74" s="7"/>
    </row>
    <row r="75" spans="4:4" ht="26.45" customHeight="1" x14ac:dyDescent="0.25">
      <c r="D75" s="7"/>
    </row>
    <row r="76" spans="4:4" ht="26.45" customHeight="1" x14ac:dyDescent="0.25">
      <c r="D76" s="7"/>
    </row>
    <row r="77" spans="4:4" ht="26.45" customHeight="1" x14ac:dyDescent="0.25">
      <c r="D77" s="7"/>
    </row>
    <row r="78" spans="4:4" ht="26.45" customHeight="1" x14ac:dyDescent="0.25">
      <c r="D78" s="7"/>
    </row>
    <row r="79" spans="4:4" ht="26.45" customHeight="1" x14ac:dyDescent="0.25">
      <c r="D79" s="7"/>
    </row>
    <row r="80" spans="4:4" ht="26.45" customHeight="1" x14ac:dyDescent="0.25">
      <c r="D80" s="7"/>
    </row>
    <row r="81" spans="4:4" ht="26.45" customHeight="1" x14ac:dyDescent="0.25">
      <c r="D81" s="7"/>
    </row>
    <row r="82" spans="4:4" ht="26.45" customHeight="1" x14ac:dyDescent="0.25">
      <c r="D82" s="7"/>
    </row>
    <row r="83" spans="4:4" ht="26.45" customHeight="1" x14ac:dyDescent="0.25">
      <c r="D83" s="7"/>
    </row>
    <row r="84" spans="4:4" ht="26.45" customHeight="1" x14ac:dyDescent="0.25">
      <c r="D84" s="7"/>
    </row>
    <row r="85" spans="4:4" ht="26.45" customHeight="1" x14ac:dyDescent="0.25">
      <c r="D85" s="7"/>
    </row>
    <row r="86" spans="4:4" ht="26.45" customHeight="1" x14ac:dyDescent="0.25">
      <c r="D86" s="7"/>
    </row>
    <row r="87" spans="4:4" ht="26.45" customHeight="1" x14ac:dyDescent="0.25">
      <c r="D87" s="7"/>
    </row>
    <row r="88" spans="4:4" ht="26.45" customHeight="1" x14ac:dyDescent="0.25">
      <c r="D88" s="7"/>
    </row>
    <row r="89" spans="4:4" ht="26.45" customHeight="1" x14ac:dyDescent="0.25">
      <c r="D89" s="7"/>
    </row>
    <row r="90" spans="4:4" ht="26.45" customHeight="1" x14ac:dyDescent="0.25">
      <c r="D90" s="7"/>
    </row>
    <row r="91" spans="4:4" ht="26.45" customHeight="1" x14ac:dyDescent="0.25">
      <c r="D91" s="7"/>
    </row>
    <row r="92" spans="4:4" ht="26.45" customHeight="1" x14ac:dyDescent="0.25">
      <c r="D92" s="7"/>
    </row>
    <row r="93" spans="4:4" ht="26.45" customHeight="1" x14ac:dyDescent="0.25">
      <c r="D93" s="7"/>
    </row>
    <row r="94" spans="4:4" ht="26.45" customHeight="1" x14ac:dyDescent="0.25">
      <c r="D94" s="7"/>
    </row>
    <row r="95" spans="4:4" ht="26.45" customHeight="1" x14ac:dyDescent="0.25">
      <c r="D95" s="7"/>
    </row>
    <row r="96" spans="4:4" ht="26.45" customHeight="1" x14ac:dyDescent="0.25">
      <c r="D96" s="7"/>
    </row>
    <row r="97" spans="4:4" ht="26.45" customHeight="1" x14ac:dyDescent="0.25">
      <c r="D97" s="7"/>
    </row>
    <row r="98" spans="4:4" ht="26.45" customHeight="1" x14ac:dyDescent="0.25">
      <c r="D98" s="7"/>
    </row>
    <row r="99" spans="4:4" ht="26.45" customHeight="1" x14ac:dyDescent="0.25">
      <c r="D99" s="7"/>
    </row>
    <row r="100" spans="4:4" ht="26.45" customHeight="1" x14ac:dyDescent="0.25">
      <c r="D100" s="7"/>
    </row>
    <row r="101" spans="4:4" ht="26.45" customHeight="1" x14ac:dyDescent="0.25">
      <c r="D101" s="7"/>
    </row>
    <row r="102" spans="4:4" ht="26.45" customHeight="1" x14ac:dyDescent="0.25">
      <c r="D102" s="7"/>
    </row>
    <row r="103" spans="4:4" ht="26.45" customHeight="1" x14ac:dyDescent="0.25">
      <c r="D103" s="7"/>
    </row>
    <row r="104" spans="4:4" ht="26.45" customHeight="1" x14ac:dyDescent="0.25">
      <c r="D104" s="7"/>
    </row>
    <row r="105" spans="4:4" ht="26.45" customHeight="1" x14ac:dyDescent="0.25">
      <c r="D105" s="7"/>
    </row>
    <row r="106" spans="4:4" ht="26.45" customHeight="1" x14ac:dyDescent="0.25">
      <c r="D106" s="7"/>
    </row>
    <row r="107" spans="4:4" ht="26.45" customHeight="1" x14ac:dyDescent="0.25">
      <c r="D107" s="7"/>
    </row>
    <row r="108" spans="4:4" ht="26.45" customHeight="1" x14ac:dyDescent="0.25">
      <c r="D108" s="7"/>
    </row>
    <row r="109" spans="4:4" ht="26.45" customHeight="1" x14ac:dyDescent="0.25">
      <c r="D109" s="7"/>
    </row>
    <row r="110" spans="4:4" ht="26.45" customHeight="1" x14ac:dyDescent="0.25">
      <c r="D110" s="7"/>
    </row>
    <row r="111" spans="4:4" ht="26.45" customHeight="1" x14ac:dyDescent="0.25">
      <c r="D111" s="7"/>
    </row>
    <row r="112" spans="4:4" ht="26.45" customHeight="1" x14ac:dyDescent="0.25">
      <c r="D112" s="7"/>
    </row>
    <row r="113" spans="4:4" ht="26.45" customHeight="1" x14ac:dyDescent="0.25">
      <c r="D113" s="7"/>
    </row>
    <row r="114" spans="4:4" ht="26.45" customHeight="1" x14ac:dyDescent="0.25">
      <c r="D114" s="7"/>
    </row>
    <row r="115" spans="4:4" ht="26.45" customHeight="1" x14ac:dyDescent="0.25">
      <c r="D115" s="7"/>
    </row>
    <row r="116" spans="4:4" ht="26.45" customHeight="1" x14ac:dyDescent="0.25">
      <c r="D116" s="7"/>
    </row>
    <row r="117" spans="4:4" ht="26.45" customHeight="1" x14ac:dyDescent="0.25">
      <c r="D117" s="7"/>
    </row>
    <row r="118" spans="4:4" ht="26.45" customHeight="1" x14ac:dyDescent="0.25">
      <c r="D118" s="7"/>
    </row>
    <row r="119" spans="4:4" ht="26.45" customHeight="1" x14ac:dyDescent="0.25">
      <c r="D119" s="7"/>
    </row>
    <row r="120" spans="4:4" ht="26.45" customHeight="1" x14ac:dyDescent="0.25">
      <c r="D120" s="7"/>
    </row>
    <row r="121" spans="4:4" ht="26.45" customHeight="1" x14ac:dyDescent="0.25">
      <c r="D121" s="7"/>
    </row>
    <row r="122" spans="4:4" ht="26.45" customHeight="1" x14ac:dyDescent="0.25">
      <c r="D122" s="7"/>
    </row>
    <row r="123" spans="4:4" ht="26.45" customHeight="1" x14ac:dyDescent="0.25">
      <c r="D123" s="7"/>
    </row>
    <row r="124" spans="4:4" ht="26.45" customHeight="1" x14ac:dyDescent="0.25">
      <c r="D124" s="7"/>
    </row>
    <row r="125" spans="4:4" ht="26.45" customHeight="1" x14ac:dyDescent="0.25">
      <c r="D125" s="7"/>
    </row>
    <row r="126" spans="4:4" ht="26.45" customHeight="1" x14ac:dyDescent="0.25">
      <c r="D126" s="7"/>
    </row>
    <row r="127" spans="4:4" ht="26.45" customHeight="1" x14ac:dyDescent="0.25">
      <c r="D127" s="7"/>
    </row>
    <row r="128" spans="4:4" ht="26.45" customHeight="1" x14ac:dyDescent="0.25">
      <c r="D128" s="7"/>
    </row>
    <row r="129" spans="4:4" ht="26.45" customHeight="1" x14ac:dyDescent="0.25">
      <c r="D129" s="7"/>
    </row>
    <row r="130" spans="4:4" ht="26.45" customHeight="1" x14ac:dyDescent="0.25">
      <c r="D130" s="7"/>
    </row>
    <row r="131" spans="4:4" ht="26.45" customHeight="1" x14ac:dyDescent="0.25">
      <c r="D131" s="7"/>
    </row>
    <row r="132" spans="4:4" ht="26.45" customHeight="1" x14ac:dyDescent="0.25">
      <c r="D132" s="7"/>
    </row>
    <row r="133" spans="4:4" ht="26.45" customHeight="1" x14ac:dyDescent="0.25">
      <c r="D133" s="7"/>
    </row>
    <row r="134" spans="4:4" ht="26.45" customHeight="1" x14ac:dyDescent="0.25">
      <c r="D134" s="7"/>
    </row>
    <row r="135" spans="4:4" ht="26.45" customHeight="1" x14ac:dyDescent="0.25">
      <c r="D135" s="7"/>
    </row>
    <row r="136" spans="4:4" ht="26.45" customHeight="1" x14ac:dyDescent="0.25">
      <c r="D136" s="7"/>
    </row>
    <row r="137" spans="4:4" ht="26.45" customHeight="1" x14ac:dyDescent="0.25">
      <c r="D137" s="7"/>
    </row>
    <row r="138" spans="4:4" ht="26.45" customHeight="1" x14ac:dyDescent="0.25">
      <c r="D138" s="7"/>
    </row>
    <row r="139" spans="4:4" ht="26.45" customHeight="1" x14ac:dyDescent="0.25">
      <c r="D139" s="7"/>
    </row>
    <row r="140" spans="4:4" ht="26.45" customHeight="1" x14ac:dyDescent="0.25">
      <c r="D140" s="7"/>
    </row>
    <row r="141" spans="4:4" ht="26.45" customHeight="1" x14ac:dyDescent="0.25">
      <c r="D141" s="7"/>
    </row>
    <row r="142" spans="4:4" ht="26.45" customHeight="1" x14ac:dyDescent="0.25">
      <c r="D142" s="7"/>
    </row>
    <row r="143" spans="4:4" ht="26.45" customHeight="1" x14ac:dyDescent="0.25">
      <c r="D143" s="7"/>
    </row>
    <row r="144" spans="4:4" ht="26.45" customHeight="1" x14ac:dyDescent="0.25">
      <c r="D144" s="7"/>
    </row>
    <row r="145" spans="4:4" ht="26.45" customHeight="1" x14ac:dyDescent="0.25">
      <c r="D145" s="7"/>
    </row>
    <row r="146" spans="4:4" ht="26.45" customHeight="1" x14ac:dyDescent="0.25">
      <c r="D146" s="7"/>
    </row>
    <row r="147" spans="4:4" ht="26.45" customHeight="1" x14ac:dyDescent="0.25">
      <c r="D147" s="7"/>
    </row>
    <row r="148" spans="4:4" ht="26.45" customHeight="1" x14ac:dyDescent="0.25">
      <c r="D148" s="7"/>
    </row>
    <row r="149" spans="4:4" ht="26.45" customHeight="1" x14ac:dyDescent="0.25">
      <c r="D149" s="7"/>
    </row>
    <row r="150" spans="4:4" ht="26.45" customHeight="1" x14ac:dyDescent="0.25">
      <c r="D150" s="7"/>
    </row>
    <row r="151" spans="4:4" ht="26.45" customHeight="1" x14ac:dyDescent="0.25">
      <c r="D151" s="7"/>
    </row>
    <row r="152" spans="4:4" ht="26.45" customHeight="1" x14ac:dyDescent="0.25">
      <c r="D152" s="7"/>
    </row>
    <row r="153" spans="4:4" ht="26.45" customHeight="1" x14ac:dyDescent="0.25">
      <c r="D153" s="7"/>
    </row>
    <row r="154" spans="4:4" ht="26.45" customHeight="1" x14ac:dyDescent="0.25">
      <c r="D154" s="7"/>
    </row>
    <row r="155" spans="4:4" ht="26.45" customHeight="1" x14ac:dyDescent="0.25">
      <c r="D155" s="7"/>
    </row>
    <row r="156" spans="4:4" ht="26.45" customHeight="1" x14ac:dyDescent="0.25">
      <c r="D156" s="7"/>
    </row>
    <row r="157" spans="4:4" ht="26.45" customHeight="1" x14ac:dyDescent="0.25">
      <c r="D157" s="7"/>
    </row>
    <row r="158" spans="4:4" ht="26.45" customHeight="1" x14ac:dyDescent="0.25">
      <c r="D158" s="7"/>
    </row>
    <row r="159" spans="4:4" ht="26.45" customHeight="1" x14ac:dyDescent="0.25">
      <c r="D159" s="7"/>
    </row>
    <row r="160" spans="4:4" ht="26.45" customHeight="1" x14ac:dyDescent="0.25">
      <c r="D160" s="7"/>
    </row>
    <row r="161" spans="4:4" ht="26.45" customHeight="1" x14ac:dyDescent="0.25">
      <c r="D161" s="7"/>
    </row>
    <row r="162" spans="4:4" ht="26.45" customHeight="1" x14ac:dyDescent="0.25">
      <c r="D162" s="7"/>
    </row>
    <row r="163" spans="4:4" ht="26.45" customHeight="1" x14ac:dyDescent="0.25">
      <c r="D163" s="7"/>
    </row>
    <row r="164" spans="4:4" ht="26.45" customHeight="1" x14ac:dyDescent="0.25">
      <c r="D164" s="7"/>
    </row>
    <row r="165" spans="4:4" ht="26.45" customHeight="1" x14ac:dyDescent="0.25">
      <c r="D165" s="7"/>
    </row>
    <row r="166" spans="4:4" ht="26.45" customHeight="1" x14ac:dyDescent="0.25">
      <c r="D166" s="7"/>
    </row>
    <row r="167" spans="4:4" ht="26.45" customHeight="1" x14ac:dyDescent="0.25">
      <c r="D167" s="7"/>
    </row>
    <row r="168" spans="4:4" ht="26.45" customHeight="1" x14ac:dyDescent="0.25">
      <c r="D168" s="7"/>
    </row>
    <row r="169" spans="4:4" ht="26.45" customHeight="1" x14ac:dyDescent="0.25">
      <c r="D169" s="7"/>
    </row>
    <row r="170" spans="4:4" ht="26.45" customHeight="1" x14ac:dyDescent="0.25">
      <c r="D170" s="7"/>
    </row>
    <row r="171" spans="4:4" ht="26.45" customHeight="1" x14ac:dyDescent="0.25">
      <c r="D171" s="7"/>
    </row>
    <row r="172" spans="4:4" ht="26.45" customHeight="1" x14ac:dyDescent="0.25">
      <c r="D172" s="7"/>
    </row>
    <row r="173" spans="4:4" ht="26.45" customHeight="1" x14ac:dyDescent="0.25">
      <c r="D173" s="7"/>
    </row>
    <row r="174" spans="4:4" ht="26.45" customHeight="1" x14ac:dyDescent="0.25">
      <c r="D174" s="7"/>
    </row>
    <row r="175" spans="4:4" ht="26.45" customHeight="1" x14ac:dyDescent="0.25">
      <c r="D175" s="7"/>
    </row>
    <row r="176" spans="4:4" ht="26.45" customHeight="1" x14ac:dyDescent="0.25">
      <c r="D176" s="7"/>
    </row>
    <row r="177" spans="4:4" ht="26.45" customHeight="1" x14ac:dyDescent="0.25">
      <c r="D177" s="7"/>
    </row>
    <row r="178" spans="4:4" ht="26.45" customHeight="1" x14ac:dyDescent="0.25">
      <c r="D178" s="7"/>
    </row>
    <row r="179" spans="4:4" ht="26.45" customHeight="1" x14ac:dyDescent="0.25">
      <c r="D179" s="7"/>
    </row>
    <row r="180" spans="4:4" ht="26.45" customHeight="1" x14ac:dyDescent="0.25">
      <c r="D180" s="7"/>
    </row>
    <row r="181" spans="4:4" ht="26.45" customHeight="1" x14ac:dyDescent="0.25">
      <c r="D181" s="7"/>
    </row>
    <row r="182" spans="4:4" ht="26.45" customHeight="1" x14ac:dyDescent="0.25">
      <c r="D182" s="7"/>
    </row>
    <row r="183" spans="4:4" ht="26.45" customHeight="1" x14ac:dyDescent="0.25">
      <c r="D183" s="7"/>
    </row>
    <row r="184" spans="4:4" ht="26.45" customHeight="1" x14ac:dyDescent="0.25">
      <c r="D184" s="7"/>
    </row>
    <row r="185" spans="4:4" ht="26.45" customHeight="1" x14ac:dyDescent="0.25">
      <c r="D185" s="7"/>
    </row>
    <row r="186" spans="4:4" ht="26.45" customHeight="1" x14ac:dyDescent="0.25">
      <c r="D186" s="7"/>
    </row>
    <row r="187" spans="4:4" ht="26.45" customHeight="1" x14ac:dyDescent="0.25">
      <c r="D187" s="7"/>
    </row>
    <row r="188" spans="4:4" ht="26.45" customHeight="1" x14ac:dyDescent="0.25">
      <c r="D188" s="7"/>
    </row>
    <row r="189" spans="4:4" ht="26.45" customHeight="1" x14ac:dyDescent="0.25">
      <c r="D189" s="7"/>
    </row>
    <row r="190" spans="4:4" ht="26.45" customHeight="1" x14ac:dyDescent="0.25">
      <c r="D190" s="7"/>
    </row>
    <row r="191" spans="4:4" ht="26.45" customHeight="1" x14ac:dyDescent="0.25">
      <c r="D191" s="7"/>
    </row>
    <row r="192" spans="4:4" ht="26.45" customHeight="1" x14ac:dyDescent="0.25">
      <c r="D192" s="7"/>
    </row>
    <row r="193" spans="4:4" ht="26.45" customHeight="1" x14ac:dyDescent="0.25">
      <c r="D193" s="7"/>
    </row>
    <row r="194" spans="4:4" ht="26.45" customHeight="1" x14ac:dyDescent="0.25">
      <c r="D194" s="7"/>
    </row>
    <row r="195" spans="4:4" ht="26.45" customHeight="1" x14ac:dyDescent="0.25">
      <c r="D195" s="7"/>
    </row>
    <row r="196" spans="4:4" ht="26.45" customHeight="1" x14ac:dyDescent="0.25">
      <c r="D196" s="7"/>
    </row>
    <row r="197" spans="4:4" ht="26.45" customHeight="1" x14ac:dyDescent="0.25">
      <c r="D197" s="7"/>
    </row>
    <row r="198" spans="4:4" ht="26.45" customHeight="1" x14ac:dyDescent="0.25">
      <c r="D198" s="7"/>
    </row>
    <row r="199" spans="4:4" ht="26.45" customHeight="1" x14ac:dyDescent="0.25">
      <c r="D199" s="7"/>
    </row>
    <row r="200" spans="4:4" ht="26.45" customHeight="1" x14ac:dyDescent="0.25">
      <c r="D200" s="7"/>
    </row>
    <row r="201" spans="4:4" ht="26.45" customHeight="1" x14ac:dyDescent="0.25">
      <c r="D201" s="7"/>
    </row>
    <row r="202" spans="4:4" ht="26.45" customHeight="1" x14ac:dyDescent="0.25">
      <c r="D202" s="7"/>
    </row>
    <row r="203" spans="4:4" ht="26.45" customHeight="1" x14ac:dyDescent="0.25">
      <c r="D203" s="7"/>
    </row>
    <row r="204" spans="4:4" ht="26.45" customHeight="1" x14ac:dyDescent="0.25">
      <c r="D204" s="7"/>
    </row>
    <row r="205" spans="4:4" ht="26.45" customHeight="1" x14ac:dyDescent="0.25">
      <c r="D205" s="7"/>
    </row>
    <row r="206" spans="4:4" ht="26.45" customHeight="1" x14ac:dyDescent="0.25">
      <c r="D206" s="7"/>
    </row>
    <row r="207" spans="4:4" ht="26.45" customHeight="1" x14ac:dyDescent="0.25">
      <c r="D207" s="7"/>
    </row>
    <row r="208" spans="4:4" ht="26.45" customHeight="1" x14ac:dyDescent="0.25">
      <c r="D208" s="7"/>
    </row>
    <row r="209" spans="4:4" ht="26.45" customHeight="1" x14ac:dyDescent="0.25">
      <c r="D209" s="7"/>
    </row>
    <row r="210" spans="4:4" ht="26.45" customHeight="1" x14ac:dyDescent="0.25">
      <c r="D210" s="7"/>
    </row>
    <row r="211" spans="4:4" ht="26.45" customHeight="1" x14ac:dyDescent="0.25">
      <c r="D211" s="7"/>
    </row>
    <row r="212" spans="4:4" ht="26.45" customHeight="1" x14ac:dyDescent="0.25">
      <c r="D212" s="7"/>
    </row>
    <row r="213" spans="4:4" ht="26.45" customHeight="1" x14ac:dyDescent="0.25">
      <c r="D213" s="7"/>
    </row>
    <row r="214" spans="4:4" ht="26.45" customHeight="1" x14ac:dyDescent="0.25">
      <c r="D214" s="7"/>
    </row>
    <row r="215" spans="4:4" ht="26.45" customHeight="1" x14ac:dyDescent="0.25">
      <c r="D215" s="7"/>
    </row>
    <row r="216" spans="4:4" ht="26.45" customHeight="1" x14ac:dyDescent="0.25">
      <c r="D216" s="7"/>
    </row>
    <row r="217" spans="4:4" ht="26.45" customHeight="1" x14ac:dyDescent="0.25">
      <c r="D217" s="7"/>
    </row>
    <row r="218" spans="4:4" ht="26.45" customHeight="1" x14ac:dyDescent="0.25">
      <c r="D218" s="7"/>
    </row>
    <row r="219" spans="4:4" ht="26.45" customHeight="1" x14ac:dyDescent="0.25">
      <c r="D219" s="7"/>
    </row>
    <row r="220" spans="4:4" ht="26.45" customHeight="1" x14ac:dyDescent="0.25">
      <c r="D220" s="7"/>
    </row>
    <row r="221" spans="4:4" ht="26.45" customHeight="1" x14ac:dyDescent="0.25">
      <c r="D221" s="7"/>
    </row>
    <row r="222" spans="4:4" ht="26.45" customHeight="1" x14ac:dyDescent="0.25">
      <c r="D222" s="7"/>
    </row>
    <row r="223" spans="4:4" ht="26.45" customHeight="1" x14ac:dyDescent="0.25">
      <c r="D223" s="7"/>
    </row>
    <row r="224" spans="4:4" ht="26.45" customHeight="1" x14ac:dyDescent="0.25">
      <c r="D224" s="7"/>
    </row>
    <row r="225" spans="4:4" ht="26.45" customHeight="1" x14ac:dyDescent="0.25">
      <c r="D225" s="7"/>
    </row>
    <row r="226" spans="4:4" ht="26.45" customHeight="1" x14ac:dyDescent="0.25">
      <c r="D226" s="7"/>
    </row>
    <row r="227" spans="4:4" ht="26.45" customHeight="1" x14ac:dyDescent="0.25">
      <c r="D227" s="7"/>
    </row>
    <row r="228" spans="4:4" ht="26.45" customHeight="1" x14ac:dyDescent="0.25">
      <c r="D228" s="7"/>
    </row>
    <row r="229" spans="4:4" ht="26.45" customHeight="1" x14ac:dyDescent="0.25">
      <c r="D229" s="7"/>
    </row>
    <row r="230" spans="4:4" ht="26.45" customHeight="1" x14ac:dyDescent="0.25">
      <c r="D230" s="7"/>
    </row>
    <row r="231" spans="4:4" ht="26.45" customHeight="1" x14ac:dyDescent="0.25">
      <c r="D231" s="7"/>
    </row>
    <row r="232" spans="4:4" ht="26.45" customHeight="1" x14ac:dyDescent="0.25">
      <c r="D232" s="7"/>
    </row>
    <row r="233" spans="4:4" ht="26.45" customHeight="1" x14ac:dyDescent="0.25">
      <c r="D233" s="7"/>
    </row>
    <row r="234" spans="4:4" ht="26.45" customHeight="1" x14ac:dyDescent="0.25">
      <c r="D234" s="7"/>
    </row>
    <row r="235" spans="4:4" ht="26.45" customHeight="1" x14ac:dyDescent="0.25">
      <c r="D235" s="7"/>
    </row>
    <row r="236" spans="4:4" ht="26.45" customHeight="1" x14ac:dyDescent="0.25">
      <c r="D236" s="7"/>
    </row>
    <row r="237" spans="4:4" ht="26.45" customHeight="1" x14ac:dyDescent="0.25">
      <c r="D237" s="7"/>
    </row>
    <row r="238" spans="4:4" ht="26.45" customHeight="1" x14ac:dyDescent="0.25">
      <c r="D238" s="7"/>
    </row>
    <row r="239" spans="4:4" ht="26.45" customHeight="1" x14ac:dyDescent="0.25">
      <c r="D239" s="7"/>
    </row>
    <row r="240" spans="4:4" ht="26.45" customHeight="1" x14ac:dyDescent="0.25">
      <c r="D240" s="7"/>
    </row>
    <row r="241" spans="4:4" ht="26.45" customHeight="1" x14ac:dyDescent="0.25">
      <c r="D241" s="7"/>
    </row>
    <row r="242" spans="4:4" ht="26.45" customHeight="1" x14ac:dyDescent="0.25">
      <c r="D242" s="7"/>
    </row>
  </sheetData>
  <mergeCells count="3">
    <mergeCell ref="A5:A11"/>
    <mergeCell ref="B5:B11"/>
    <mergeCell ref="E2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C464-B00B-4683-BDC7-AB17700085D4}">
  <dimension ref="A1:O11"/>
  <sheetViews>
    <sheetView showGridLines="0" zoomScale="70" zoomScaleNormal="70" workbookViewId="0">
      <selection activeCell="J4" sqref="J4"/>
    </sheetView>
  </sheetViews>
  <sheetFormatPr defaultColWidth="7.140625" defaultRowHeight="34.5" customHeight="1" x14ac:dyDescent="0.25"/>
  <cols>
    <col min="1" max="1" width="16.5703125" style="111" customWidth="1"/>
    <col min="2" max="2" width="27.140625" style="111" customWidth="1"/>
    <col min="3" max="3" width="31.42578125" style="111" customWidth="1"/>
    <col min="4" max="4" width="7.42578125" style="111" bestFit="1" customWidth="1"/>
    <col min="5" max="9" width="10.5703125" style="111" customWidth="1"/>
    <col min="10" max="10" width="13" style="111" customWidth="1"/>
    <col min="11" max="15" width="10.5703125" style="111" customWidth="1"/>
    <col min="16" max="16384" width="7.140625" style="111"/>
  </cols>
  <sheetData>
    <row r="1" spans="1:15" ht="34.5" customHeight="1" x14ac:dyDescent="0.25">
      <c r="C1" s="159" t="s">
        <v>299</v>
      </c>
      <c r="D1" s="154" t="s">
        <v>310</v>
      </c>
    </row>
    <row r="2" spans="1:15" ht="66.95" customHeight="1" x14ac:dyDescent="0.25">
      <c r="A2" s="108"/>
      <c r="C2" s="5"/>
      <c r="D2" s="117" t="s">
        <v>123</v>
      </c>
      <c r="E2" s="307" t="s">
        <v>21</v>
      </c>
      <c r="F2" s="308"/>
      <c r="G2" s="165" t="s">
        <v>301</v>
      </c>
      <c r="H2" s="165"/>
      <c r="I2" s="165"/>
      <c r="J2" s="165"/>
      <c r="K2" s="165"/>
      <c r="L2" s="165"/>
      <c r="M2" s="165"/>
      <c r="N2" s="165"/>
      <c r="O2" s="165"/>
    </row>
    <row r="3" spans="1:15" ht="34.5" customHeight="1" x14ac:dyDescent="0.25">
      <c r="A3" s="150" t="s">
        <v>138</v>
      </c>
      <c r="B3" s="151" t="s">
        <v>139</v>
      </c>
      <c r="C3" s="152" t="s">
        <v>140</v>
      </c>
      <c r="D3" s="171">
        <f>COUNTA(D5:D5)</f>
        <v>0</v>
      </c>
      <c r="E3" s="137" t="s">
        <v>302</v>
      </c>
      <c r="F3" s="137" t="s">
        <v>25</v>
      </c>
      <c r="G3" s="137" t="s">
        <v>26</v>
      </c>
      <c r="H3" s="137" t="s">
        <v>27</v>
      </c>
      <c r="I3" s="168" t="s">
        <v>28</v>
      </c>
      <c r="J3" s="168" t="s">
        <v>306</v>
      </c>
      <c r="K3" s="168" t="s">
        <v>31</v>
      </c>
      <c r="L3" s="168" t="s">
        <v>32</v>
      </c>
      <c r="M3" s="168" t="s">
        <v>34</v>
      </c>
      <c r="N3" s="168" t="s">
        <v>33</v>
      </c>
      <c r="O3" s="168" t="s">
        <v>29</v>
      </c>
    </row>
    <row r="4" spans="1:15" ht="34.5" customHeight="1" x14ac:dyDescent="0.25">
      <c r="A4" s="150"/>
      <c r="B4" s="151"/>
      <c r="C4" s="152" t="s">
        <v>84</v>
      </c>
      <c r="D4" s="170"/>
      <c r="E4" s="137">
        <v>1</v>
      </c>
      <c r="F4" s="137">
        <v>1</v>
      </c>
      <c r="G4" s="137">
        <v>1</v>
      </c>
      <c r="H4" s="137">
        <v>1</v>
      </c>
      <c r="I4" s="137">
        <v>1</v>
      </c>
      <c r="J4" s="137">
        <v>1</v>
      </c>
      <c r="K4" s="137">
        <v>1</v>
      </c>
      <c r="L4" s="137">
        <f t="shared" ref="L4:N4" si="0">COUNT(L5:L7)</f>
        <v>1</v>
      </c>
      <c r="M4" s="137">
        <f t="shared" si="0"/>
        <v>1</v>
      </c>
      <c r="N4" s="137">
        <f t="shared" si="0"/>
        <v>1</v>
      </c>
      <c r="O4" s="137">
        <v>1</v>
      </c>
    </row>
    <row r="5" spans="1:15" ht="45.75" thickBot="1" x14ac:dyDescent="0.3">
      <c r="A5" s="310" t="s">
        <v>141</v>
      </c>
      <c r="B5" s="161" t="s">
        <v>142</v>
      </c>
      <c r="C5" s="271" t="s">
        <v>146</v>
      </c>
      <c r="D5" s="172"/>
      <c r="E5" s="118"/>
      <c r="F5" s="118">
        <v>1</v>
      </c>
      <c r="G5" s="118">
        <v>1</v>
      </c>
      <c r="H5" s="118">
        <v>1</v>
      </c>
      <c r="I5" s="118">
        <v>1</v>
      </c>
      <c r="J5" s="118">
        <v>1</v>
      </c>
      <c r="K5" s="118">
        <v>1</v>
      </c>
      <c r="L5" s="118">
        <v>3</v>
      </c>
      <c r="M5" s="118">
        <v>2</v>
      </c>
      <c r="N5" s="118">
        <v>1</v>
      </c>
      <c r="O5" s="118"/>
    </row>
    <row r="6" spans="1:15" ht="30" x14ac:dyDescent="0.25">
      <c r="A6" s="311"/>
      <c r="B6" s="311" t="s">
        <v>151</v>
      </c>
      <c r="C6" s="127" t="s">
        <v>152</v>
      </c>
      <c r="D6" s="172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</row>
    <row r="7" spans="1:15" ht="60" x14ac:dyDescent="0.25">
      <c r="A7" s="311"/>
      <c r="B7" s="311"/>
      <c r="C7" s="129" t="s">
        <v>153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</row>
    <row r="8" spans="1:15" ht="60" x14ac:dyDescent="0.25">
      <c r="A8" s="311"/>
      <c r="B8" s="311"/>
      <c r="C8" s="271" t="s">
        <v>154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</row>
    <row r="9" spans="1:15" ht="60" x14ac:dyDescent="0.25">
      <c r="A9" s="311"/>
      <c r="B9" s="311"/>
      <c r="C9" s="130" t="s">
        <v>155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</row>
    <row r="10" spans="1:15" ht="45" x14ac:dyDescent="0.25">
      <c r="A10" s="311"/>
      <c r="B10" s="311"/>
      <c r="C10" s="271" t="s">
        <v>157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</row>
    <row r="11" spans="1:15" ht="30" x14ac:dyDescent="0.25">
      <c r="A11" s="312"/>
      <c r="B11" s="312"/>
      <c r="C11" s="271" t="s">
        <v>158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</row>
  </sheetData>
  <mergeCells count="3">
    <mergeCell ref="A5:A11"/>
    <mergeCell ref="B6:B11"/>
    <mergeCell ref="E2:F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3568E9EAF3B6438420E01018A20C11" ma:contentTypeVersion="11" ma:contentTypeDescription="Create a new document." ma:contentTypeScope="" ma:versionID="ec830c2ec3528c7fc782e35934e530ea">
  <xsd:schema xmlns:xsd="http://www.w3.org/2001/XMLSchema" xmlns:xs="http://www.w3.org/2001/XMLSchema" xmlns:p="http://schemas.microsoft.com/office/2006/metadata/properties" xmlns:ns2="396e6507-7f84-40b1-a5d4-3e86fc118c97" xmlns:ns3="79988a37-b17c-48fe-a207-ae2c3cbbfdd3" targetNamespace="http://schemas.microsoft.com/office/2006/metadata/properties" ma:root="true" ma:fieldsID="83960af62be1fcc77d2405724cc2ea4a" ns2:_="" ns3:_="">
    <xsd:import namespace="396e6507-7f84-40b1-a5d4-3e86fc118c97"/>
    <xsd:import namespace="79988a37-b17c-48fe-a207-ae2c3cbbfd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e6507-7f84-40b1-a5d4-3e86fc118c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8a37-b17c-48fe-a207-ae2c3cbbfdd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C12A70-A072-4E8E-9772-59F3095DC9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2E76A5-CE4A-4275-852A-284311A51A2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396e6507-7f84-40b1-a5d4-3e86fc118c97"/>
    <ds:schemaRef ds:uri="http://schemas.microsoft.com/office/2006/documentManagement/types"/>
    <ds:schemaRef ds:uri="79988a37-b17c-48fe-a207-ae2c3cbbfdd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A9EA298-0F81-47BA-B39B-B936EA48D4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e6507-7f84-40b1-a5d4-3e86fc118c97"/>
    <ds:schemaRef ds:uri="79988a37-b17c-48fe-a207-ae2c3cbbfd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Assumptions</vt:lpstr>
      <vt:lpstr>Resource Chart  Phase 1</vt:lpstr>
      <vt:lpstr>Phase 1 Epics Top Sheet</vt:lpstr>
      <vt:lpstr>Phase 1 Epic 1</vt:lpstr>
      <vt:lpstr>Phase 1 Epic 2</vt:lpstr>
      <vt:lpstr>Phase 1 Epic 3</vt:lpstr>
      <vt:lpstr>Phase 1 Epic 4</vt:lpstr>
      <vt:lpstr>Phase 1 Epic 5</vt:lpstr>
      <vt:lpstr>Phase 1 Epic 6</vt:lpstr>
      <vt:lpstr>Phase 1 Epic 7</vt:lpstr>
      <vt:lpstr>Phase 1 Epic 8</vt:lpstr>
      <vt:lpstr>Phase 1 Epic 9</vt:lpstr>
      <vt:lpstr>Phase 1 Epic 10</vt:lpstr>
      <vt:lpstr>Phase 1 Epic 11</vt:lpstr>
      <vt:lpstr>Phase 1 Epic 12</vt:lpstr>
      <vt:lpstr>Phase 1 Epic 13</vt:lpstr>
      <vt:lpstr>Phase 1 Epic 14</vt:lpstr>
      <vt:lpstr>Phase 1 Epic 15</vt:lpstr>
      <vt:lpstr>Phase 1 Epic 16</vt:lpstr>
      <vt:lpstr>Phase 1 Epic 17</vt:lpstr>
      <vt:lpstr>Phase 1 Epic 18</vt:lpstr>
      <vt:lpstr>Phase 1 Epic 19</vt:lpstr>
      <vt:lpstr>Phase 1 Epic 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McKinney, Jim</dc:creator>
  <cp:keywords/>
  <dc:description/>
  <cp:lastModifiedBy>Basedow, Frederick H</cp:lastModifiedBy>
  <cp:revision/>
  <dcterms:created xsi:type="dcterms:W3CDTF">2019-08-13T12:08:57Z</dcterms:created>
  <dcterms:modified xsi:type="dcterms:W3CDTF">2020-08-21T14:38:18Z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0x0101007A3568E9EAF3B6438420E01018A20C11</vt:lpwstr>
  </property>
</Properties>
</file>