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brown\OneDrive - Capgemini\Documents\Strategic Accounts\National Grid\Employee Customer Data Domains\"/>
    </mc:Choice>
  </mc:AlternateContent>
  <xr:revisionPtr revIDLastSave="590" documentId="8_{2D6B7C2A-3724-403F-8052-35259BB3A2E3}" xr6:coauthVersionLast="44" xr6:coauthVersionMax="44" xr10:uidLastSave="{03D63484-64F8-42E2-8625-C86D27FDA937}"/>
  <bookViews>
    <workbookView xWindow="-120" yWindow="-120" windowWidth="29040" windowHeight="15840" tabRatio="690" xr2:uid="{00000000-000D-0000-FFFF-FFFF00000000}"/>
  </bookViews>
  <sheets>
    <sheet name="Instructions" sheetId="31" r:id="rId1"/>
    <sheet name="Onboarding_Tracker" sheetId="30" r:id="rId2"/>
    <sheet name="Access_Tracker" sheetId="33" r:id="rId3"/>
  </sheets>
  <definedNames>
    <definedName name="end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0" l="1"/>
  <c r="J17" i="30"/>
  <c r="J16" i="30"/>
  <c r="J15" i="30"/>
  <c r="J14" i="30"/>
  <c r="J13" i="30"/>
  <c r="I18" i="30"/>
  <c r="I17" i="30"/>
  <c r="I16" i="30"/>
  <c r="I15" i="30"/>
  <c r="I14" i="30"/>
  <c r="I13" i="30"/>
  <c r="H18" i="30"/>
  <c r="H17" i="30"/>
  <c r="H16" i="30"/>
  <c r="H15" i="30"/>
  <c r="H14" i="30"/>
  <c r="H13" i="30"/>
  <c r="F18" i="30"/>
  <c r="F17" i="30"/>
  <c r="F16" i="30"/>
  <c r="F15" i="30"/>
  <c r="F14" i="30"/>
  <c r="F13" i="30"/>
  <c r="G18" i="30"/>
  <c r="G17" i="30"/>
  <c r="G16" i="30"/>
  <c r="G15" i="30"/>
  <c r="G14" i="30"/>
  <c r="G13" i="30"/>
  <c r="E14" i="30"/>
  <c r="J8" i="30"/>
  <c r="J7" i="30"/>
  <c r="J6" i="30"/>
  <c r="F8" i="30"/>
  <c r="F7" i="30"/>
  <c r="F6" i="30"/>
  <c r="E18" i="30"/>
  <c r="E17" i="30"/>
  <c r="E16" i="30"/>
  <c r="E15" i="30"/>
  <c r="E13" i="30"/>
  <c r="C18" i="30"/>
  <c r="C17" i="30"/>
  <c r="C16" i="30"/>
  <c r="C15" i="30"/>
  <c r="C14" i="30"/>
  <c r="C13" i="30"/>
  <c r="B18" i="30"/>
  <c r="B17" i="30"/>
  <c r="B16" i="30"/>
  <c r="B15" i="30"/>
  <c r="B14" i="30"/>
  <c r="B13" i="30"/>
  <c r="A18" i="30"/>
  <c r="A17" i="30"/>
  <c r="A16" i="30"/>
  <c r="A15" i="30"/>
  <c r="A14" i="30"/>
  <c r="A13" i="30"/>
  <c r="B8" i="30" l="1"/>
  <c r="F9" i="30"/>
  <c r="B7" i="30"/>
  <c r="B6" i="30"/>
  <c r="J9" i="30"/>
  <c r="B9" i="30" l="1"/>
</calcChain>
</file>

<file path=xl/sharedStrings.xml><?xml version="1.0" encoding="utf-8"?>
<sst xmlns="http://schemas.openxmlformats.org/spreadsheetml/2006/main" count="155" uniqueCount="100">
  <si>
    <t xml:space="preserve">First name </t>
  </si>
  <si>
    <t>Last name</t>
  </si>
  <si>
    <t xml:space="preserve">Employee ID </t>
  </si>
  <si>
    <t xml:space="preserve">Network ID </t>
  </si>
  <si>
    <t>Xray</t>
  </si>
  <si>
    <t>Yes</t>
  </si>
  <si>
    <t>N/A</t>
  </si>
  <si>
    <t>Off-boarding</t>
  </si>
  <si>
    <t>Brown</t>
  </si>
  <si>
    <t>Melanie</t>
  </si>
  <si>
    <t>Russell</t>
  </si>
  <si>
    <t>Mike</t>
  </si>
  <si>
    <t>Robinson</t>
  </si>
  <si>
    <t>Rob</t>
  </si>
  <si>
    <t>Role</t>
  </si>
  <si>
    <t>Location</t>
  </si>
  <si>
    <t>Offshore</t>
  </si>
  <si>
    <t>Onshore</t>
  </si>
  <si>
    <t>Utility I&amp;D Consultant</t>
  </si>
  <si>
    <t>RUSSEM3</t>
  </si>
  <si>
    <t>BROWNM3</t>
  </si>
  <si>
    <t>TBD</t>
  </si>
  <si>
    <t>BGC Cleared</t>
  </si>
  <si>
    <t>In-Progress</t>
  </si>
  <si>
    <t>Cleared</t>
  </si>
  <si>
    <t>Resource count</t>
  </si>
  <si>
    <t>Count</t>
  </si>
  <si>
    <t>Network ID Status</t>
  </si>
  <si>
    <t>Network ID Detail</t>
  </si>
  <si>
    <t>Network ID Assigned</t>
  </si>
  <si>
    <t>Power BI</t>
  </si>
  <si>
    <t>Comments</t>
  </si>
  <si>
    <t>Nearshore</t>
  </si>
  <si>
    <t>First Name</t>
  </si>
  <si>
    <t>Last Name</t>
  </si>
  <si>
    <t>VDI Required</t>
  </si>
  <si>
    <t>Summary</t>
  </si>
  <si>
    <t>Details</t>
  </si>
  <si>
    <t>National Grid Onboarding Tracker</t>
  </si>
  <si>
    <t>Robert</t>
  </si>
  <si>
    <t>Griswold</t>
  </si>
  <si>
    <t>Utility Domain Consultant</t>
  </si>
  <si>
    <t>NG Email</t>
  </si>
  <si>
    <t>Reset JIRA/Confluence password</t>
  </si>
  <si>
    <t>Capgemini Responsibilities</t>
  </si>
  <si>
    <t>Password</t>
  </si>
  <si>
    <t xml:space="preserve">Pin </t>
  </si>
  <si>
    <t>National Grid Sponsor Responsibilities</t>
  </si>
  <si>
    <t xml:space="preserve">National Grid email </t>
  </si>
  <si>
    <t>Bitbucket</t>
  </si>
  <si>
    <t>National Grid Credentials</t>
  </si>
  <si>
    <t>BGC/DS
Meets requirements</t>
  </si>
  <si>
    <t>Agile/Project/Document Management</t>
  </si>
  <si>
    <t>Additional Information</t>
  </si>
  <si>
    <t>Date of Joining Project</t>
  </si>
  <si>
    <r>
      <t xml:space="preserve">JIRA/Confluence </t>
    </r>
    <r>
      <rPr>
        <sz val="9"/>
        <color rgb="FF000000"/>
        <rFont val="Calibri"/>
        <family val="2"/>
      </rPr>
      <t>(Access with default password)</t>
    </r>
  </si>
  <si>
    <t>Total Required</t>
  </si>
  <si>
    <t>Total Resources</t>
  </si>
  <si>
    <t>Total No. of Network ID’s Pending</t>
  </si>
  <si>
    <r>
      <t>2. Once credentials are created, IT Support notifies the NG requestor. The requestor forwards credentials notification to the Capgemini Engagement or Delivery Manager in the following table format.</t>
    </r>
    <r>
      <rPr>
        <b/>
        <sz val="11"/>
        <color rgb="FFC00000"/>
        <rFont val="Calibri"/>
        <family val="2"/>
      </rPr>
      <t xml:space="preserve"> A pin number must be provided to activate account.</t>
    </r>
  </si>
  <si>
    <t>3. Request to build and assign virtual desktop for remote access (120GB min size)</t>
  </si>
  <si>
    <t>4. Request to add resources to Office 365 MFA list</t>
  </si>
  <si>
    <t>5. Request to Jira admin to build Scrum Board for project</t>
  </si>
  <si>
    <t>6. Request to add Scrum team to Jira/Confluence board</t>
  </si>
  <si>
    <t>Systems, Applications or Tools Access</t>
  </si>
  <si>
    <t>NGUSHZ009121</t>
  </si>
  <si>
    <t>Morgan</t>
  </si>
  <si>
    <t>Reynolds</t>
  </si>
  <si>
    <t>Maryam</t>
  </si>
  <si>
    <t>Moshrefi</t>
  </si>
  <si>
    <t>Technical Data Strategist/Analyst (Process, Governance &amp; Quality)</t>
  </si>
  <si>
    <t>NG Email
Assigned</t>
  </si>
  <si>
    <t>VDI
Assigned</t>
  </si>
  <si>
    <t>Michael.Russell1@nationalgrid.com</t>
  </si>
  <si>
    <t>Melanie.Brown@nationalgrid.com</t>
  </si>
  <si>
    <t>No. of resources not requiring network ID</t>
  </si>
  <si>
    <t>Unassigned</t>
  </si>
  <si>
    <t>National Grid Account Setup</t>
  </si>
  <si>
    <t>Virtual Desktop (Remote)</t>
  </si>
  <si>
    <r>
      <t xml:space="preserve">VDI
Machine
</t>
    </r>
    <r>
      <rPr>
        <sz val="9"/>
        <color theme="1"/>
        <rFont val="Calibri"/>
        <family val="2"/>
      </rPr>
      <t>(120GB min)</t>
    </r>
  </si>
  <si>
    <t>Capgemini Resource Information</t>
  </si>
  <si>
    <r>
      <t>Account Activated (</t>
    </r>
    <r>
      <rPr>
        <sz val="9"/>
        <color theme="0"/>
        <rFont val="Calibri"/>
        <family val="2"/>
      </rPr>
      <t>Change Temporary OneNet Password in 24 hrs)</t>
    </r>
  </si>
  <si>
    <r>
      <t xml:space="preserve">Office.com Access
</t>
    </r>
    <r>
      <rPr>
        <sz val="9"/>
        <color theme="0"/>
        <rFont val="Calibri"/>
        <family val="2"/>
      </rPr>
      <t>(NG email must be assigned and user added to MFA list)</t>
    </r>
  </si>
  <si>
    <t>Strategy Lead - MDM, Data Architect / Governance</t>
  </si>
  <si>
    <t>Data Analyst (MDM, Governance &amp; Quality)</t>
  </si>
  <si>
    <t>Information Management / Solution Architect</t>
  </si>
  <si>
    <t>NG
Employee ID</t>
  </si>
  <si>
    <r>
      <t xml:space="preserve">Outlook and Skype for Business
</t>
    </r>
    <r>
      <rPr>
        <sz val="9"/>
        <color theme="1"/>
        <rFont val="Calibri"/>
        <family val="2"/>
      </rPr>
      <t>(Account must be setup)</t>
    </r>
  </si>
  <si>
    <t>Background Check /Drug Screening
(BGC/DS)</t>
  </si>
  <si>
    <t>Total No. of Assigned Resources</t>
  </si>
  <si>
    <t>BCG/DS</t>
  </si>
  <si>
    <t>1. Mandatory Background Check (BGC) and Drug Screening (DS) - All resources assigned to the project/engagement will completed requirements as instructed.</t>
  </si>
  <si>
    <t>Capgemini Engagement or Delivery Manager will provide detailed instructions on Account Activation, Office.com access, Skype login, VDI logon/log-off procedures, Office.com login.</t>
  </si>
  <si>
    <t>2. Resources Cleared - The Capgemini Engagement or Delivery Manager will forward onboarding request with meets requirements notification to the National Grid Program Sponsor and Project Team.</t>
  </si>
  <si>
    <t>1. Submit request to IT Support for contractor credentials.</t>
  </si>
  <si>
    <t xml:space="preserve">3. National Grid credentials received - Capgemini EM/DM  will forward information to resources. Users will activate accounts within 24 hours and change temporary password. </t>
  </si>
  <si>
    <t>4. Users will receive a National Grid email.  Users must login to Office.com with username@us.nationalgrid.com.</t>
  </si>
  <si>
    <t>Once user activates account and login to Office.com</t>
  </si>
  <si>
    <r>
      <t xml:space="preserve">Network Access Overview  </t>
    </r>
    <r>
      <rPr>
        <b/>
        <sz val="11"/>
        <color rgb="FFC00000"/>
        <rFont val="Calibri"/>
        <family val="2"/>
        <scheme val="minor"/>
      </rPr>
      <t>(view Access_Tracker tab for details)</t>
    </r>
  </si>
  <si>
    <t>Informatica IDQ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</si>
</sst>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</font>
    <font>
      <sz val="9"/>
      <color rgb="FF000000"/>
      <name val="Calibri"/>
      <family val="2"/>
    </font>
    <font>
      <b/>
      <sz val="14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9"/>
      <color theme="0"/>
      <name val="Calibri"/>
      <family val="2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i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F60CE"/>
        <bgColor indexed="64"/>
      </patternFill>
    </fill>
    <fill>
      <patternFill patternType="solid">
        <fgColor rgb="FF8BEFFD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D1C49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8EAADB"/>
      </left>
      <right/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 style="medium">
        <color theme="0"/>
      </left>
      <right style="medium">
        <color theme="0"/>
      </right>
      <top style="medium">
        <color rgb="FF4472C4"/>
      </top>
      <bottom style="medium">
        <color rgb="FF8EA9DB"/>
      </bottom>
      <diagonal/>
    </border>
    <border>
      <left style="medium">
        <color theme="0"/>
      </left>
      <right/>
      <top style="medium">
        <color rgb="FF4472C4"/>
      </top>
      <bottom style="medium">
        <color rgb="FF8EA9DB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4472C4"/>
      </left>
      <right style="medium">
        <color theme="0"/>
      </right>
      <top style="medium">
        <color rgb="FF4472C4"/>
      </top>
      <bottom style="medium">
        <color rgb="FF8EA9DB"/>
      </bottom>
      <diagonal/>
    </border>
    <border>
      <left style="medium">
        <color rgb="FF4472C4"/>
      </left>
      <right style="medium">
        <color rgb="FF8EAADB"/>
      </right>
      <top/>
      <bottom style="medium">
        <color rgb="FF8EAA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70C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medium">
        <color rgb="FF0070C0"/>
      </right>
      <top style="thin">
        <color indexed="64"/>
      </top>
      <bottom style="thin">
        <color theme="1"/>
      </bottom>
      <diagonal/>
    </border>
    <border>
      <left style="medium">
        <color rgb="FF0070C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70C0"/>
      </right>
      <top style="thin">
        <color theme="1"/>
      </top>
      <bottom style="thin">
        <color theme="1"/>
      </bottom>
      <diagonal/>
    </border>
    <border>
      <left style="medium">
        <color rgb="FF0070C0"/>
      </left>
      <right style="thin">
        <color theme="1"/>
      </right>
      <top style="thin">
        <color theme="1"/>
      </top>
      <bottom style="medium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70C0"/>
      </bottom>
      <diagonal/>
    </border>
    <border>
      <left style="thin">
        <color theme="1"/>
      </left>
      <right style="medium">
        <color rgb="FF0070C0"/>
      </right>
      <top style="thin">
        <color theme="1"/>
      </top>
      <bottom style="medium">
        <color rgb="FF0070C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0" xfId="0" applyFill="1"/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4" borderId="0" xfId="0" applyFont="1" applyFill="1"/>
    <xf numFmtId="0" fontId="7" fillId="4" borderId="7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3" fillId="7" borderId="2" xfId="0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15" fontId="1" fillId="0" borderId="33" xfId="0" applyNumberFormat="1" applyFont="1" applyFill="1" applyBorder="1" applyAlignment="1">
      <alignment horizontal="center" vertical="center" wrapText="1"/>
    </xf>
    <xf numFmtId="15" fontId="0" fillId="0" borderId="33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4" fillId="0" borderId="33" xfId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33" xfId="0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left" vertical="center"/>
    </xf>
    <xf numFmtId="0" fontId="0" fillId="0" borderId="33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12" fillId="4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4" fillId="0" borderId="1" xfId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 wrapText="1"/>
    </xf>
    <xf numFmtId="0" fontId="12" fillId="0" borderId="0" xfId="0" applyFont="1"/>
    <xf numFmtId="0" fontId="12" fillId="3" borderId="34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0" fillId="4" borderId="0" xfId="0" applyFill="1" applyAlignment="1">
      <alignment vertical="top"/>
    </xf>
    <xf numFmtId="0" fontId="0" fillId="4" borderId="0" xfId="0" applyFill="1" applyAlignment="1"/>
    <xf numFmtId="0" fontId="22" fillId="4" borderId="0" xfId="0" applyFont="1" applyFill="1" applyAlignment="1">
      <alignment wrapText="1"/>
    </xf>
    <xf numFmtId="0" fontId="15" fillId="4" borderId="0" xfId="0" applyFont="1" applyFill="1"/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top" wrapText="1"/>
    </xf>
    <xf numFmtId="0" fontId="0" fillId="4" borderId="29" xfId="0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0" fontId="8" fillId="10" borderId="28" xfId="0" applyFont="1" applyFill="1" applyBorder="1" applyAlignment="1">
      <alignment horizontal="center" vertical="center" wrapText="1"/>
    </xf>
    <xf numFmtId="0" fontId="0" fillId="4" borderId="15" xfId="0" applyFill="1" applyBorder="1" applyAlignment="1" applyProtection="1">
      <alignment horizontal="center" vertical="center"/>
      <protection hidden="1"/>
    </xf>
    <xf numFmtId="0" fontId="3" fillId="4" borderId="17" xfId="0" applyFont="1" applyFill="1" applyBorder="1" applyAlignment="1" applyProtection="1">
      <alignment horizontal="center" vertical="center"/>
      <protection hidden="1"/>
    </xf>
    <xf numFmtId="0" fontId="0" fillId="4" borderId="41" xfId="0" applyFill="1" applyBorder="1" applyAlignment="1" applyProtection="1">
      <alignment horizontal="center" vertical="center"/>
      <protection hidden="1"/>
    </xf>
    <xf numFmtId="0" fontId="0" fillId="4" borderId="44" xfId="0" applyFill="1" applyBorder="1" applyAlignment="1" applyProtection="1">
      <alignment horizontal="center" vertical="center"/>
      <protection hidden="1"/>
    </xf>
    <xf numFmtId="0" fontId="0" fillId="4" borderId="47" xfId="0" applyFill="1" applyBorder="1" applyAlignment="1" applyProtection="1">
      <alignment horizontal="center" vertical="center"/>
      <protection hidden="1"/>
    </xf>
    <xf numFmtId="0" fontId="2" fillId="4" borderId="26" xfId="0" applyFont="1" applyFill="1" applyBorder="1" applyAlignment="1" applyProtection="1">
      <alignment horizontal="center" vertical="center" wrapText="1"/>
      <protection hidden="1"/>
    </xf>
    <xf numFmtId="0" fontId="2" fillId="4" borderId="6" xfId="0" applyFont="1" applyFill="1" applyBorder="1" applyAlignment="1" applyProtection="1">
      <alignment horizontal="center" vertical="center" wrapText="1"/>
      <protection hidden="1"/>
    </xf>
    <xf numFmtId="15" fontId="2" fillId="4" borderId="6" xfId="0" applyNumberFormat="1" applyFont="1" applyFill="1" applyBorder="1" applyAlignment="1" applyProtection="1">
      <alignment horizontal="center" vertical="center" wrapText="1"/>
      <protection hidden="1"/>
    </xf>
    <xf numFmtId="0" fontId="22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11" fillId="4" borderId="0" xfId="0" applyFont="1" applyFill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7" fillId="5" borderId="10" xfId="0" applyFont="1" applyFill="1" applyBorder="1" applyAlignment="1">
      <alignment horizontal="center" vertical="center" wrapText="1"/>
    </xf>
    <xf numFmtId="0" fontId="12" fillId="9" borderId="32" xfId="0" applyFont="1" applyFill="1" applyBorder="1" applyAlignment="1">
      <alignment horizontal="center" vertical="top"/>
    </xf>
    <xf numFmtId="0" fontId="12" fillId="9" borderId="33" xfId="0" applyFont="1" applyFill="1" applyBorder="1" applyAlignment="1">
      <alignment horizontal="center" vertical="top"/>
    </xf>
    <xf numFmtId="0" fontId="12" fillId="6" borderId="33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center" vertical="top"/>
    </xf>
    <xf numFmtId="0" fontId="21" fillId="7" borderId="33" xfId="0" applyFont="1" applyFill="1" applyBorder="1" applyAlignment="1">
      <alignment horizontal="center" vertical="top"/>
    </xf>
    <xf numFmtId="0" fontId="21" fillId="5" borderId="33" xfId="0" applyFont="1" applyFill="1" applyBorder="1" applyAlignment="1">
      <alignment horizontal="center" vertical="top"/>
    </xf>
    <xf numFmtId="0" fontId="12" fillId="8" borderId="33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8"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  <dxf>
      <fill>
        <patternFill>
          <bgColor rgb="FFFFC7CC"/>
        </patternFill>
      </fill>
    </dxf>
  </dxfs>
  <tableStyles count="0" defaultTableStyle="TableStyleMedium2" defaultPivotStyle="PivotStyleLight16"/>
  <colors>
    <mruColors>
      <color rgb="FFD1C49F"/>
      <color rgb="FFFFC7CC"/>
      <color rgb="FFB2DE82"/>
      <color rgb="FF8BEFFD"/>
      <color rgb="FFF9BFF1"/>
      <color rgb="FFBD92DE"/>
      <color rgb="FFC0D45A"/>
      <color rgb="FFFF9999"/>
      <color rgb="FF9F60C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814790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8841B-CBC2-4B18-8033-4FF38759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4384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48614</xdr:rowOff>
    </xdr:from>
    <xdr:to>
      <xdr:col>7</xdr:col>
      <xdr:colOff>713807</xdr:colOff>
      <xdr:row>6</xdr:row>
      <xdr:rowOff>541873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F17AD-4E4E-4A19-883B-20BB78644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677389"/>
          <a:ext cx="4542857" cy="493259"/>
        </a:xfrm>
        <a:prstGeom prst="rect">
          <a:avLst/>
        </a:prstGeom>
      </xdr:spPr>
    </xdr:pic>
    <xdr:clientData/>
  </xdr:twoCellAnchor>
  <xdr:twoCellAnchor editAs="oneCell">
    <xdr:from>
      <xdr:col>12</xdr:col>
      <xdr:colOff>610291</xdr:colOff>
      <xdr:row>0</xdr:row>
      <xdr:rowOff>157103</xdr:rowOff>
    </xdr:from>
    <xdr:to>
      <xdr:col>26</xdr:col>
      <xdr:colOff>243150</xdr:colOff>
      <xdr:row>21</xdr:row>
      <xdr:rowOff>99403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C1A97-32A2-4982-A8EE-1871A9B87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0449" y="157103"/>
          <a:ext cx="8195333" cy="618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</xdr:rowOff>
    </xdr:from>
    <xdr:to>
      <xdr:col>4</xdr:col>
      <xdr:colOff>980095</xdr:colOff>
      <xdr:row>0</xdr:row>
      <xdr:rowOff>457217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204E71-D0B8-4110-A5D2-F5CEC32D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"/>
          <a:ext cx="464384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ichael.Russell1@nationalgrid.com" TargetMode="External"/><Relationship Id="rId1" Type="http://schemas.openxmlformats.org/officeDocument/2006/relationships/hyperlink" Target="mailto:Melanie.Brown@nationalgri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5FCB-ACD3-4088-A231-634A6D92D710}">
  <dimension ref="B1:P22"/>
  <sheetViews>
    <sheetView tabSelected="1" zoomScale="95" zoomScaleNormal="95" workbookViewId="0">
      <selection activeCell="L23" sqref="L23"/>
    </sheetView>
  </sheetViews>
  <sheetFormatPr defaultRowHeight="15" x14ac:dyDescent="0.25"/>
  <cols>
    <col min="1" max="1" width="2" style="7" customWidth="1"/>
    <col min="2" max="3" width="9.140625" style="7"/>
    <col min="4" max="4" width="11.7109375" style="7" customWidth="1"/>
    <col min="5" max="7" width="9.140625" style="7"/>
    <col min="8" max="8" width="19" style="7" customWidth="1"/>
    <col min="9" max="16384" width="9.140625" style="7"/>
  </cols>
  <sheetData>
    <row r="1" spans="2:16" ht="38.25" customHeight="1" x14ac:dyDescent="0.25"/>
    <row r="3" spans="2:16" ht="18.75" x14ac:dyDescent="0.3">
      <c r="B3" s="59" t="s">
        <v>44</v>
      </c>
    </row>
    <row r="5" spans="2:16" s="60" customFormat="1" ht="31.5" customHeight="1" x14ac:dyDescent="0.25">
      <c r="B5" s="82" t="s">
        <v>91</v>
      </c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2:16" ht="31.5" customHeight="1" x14ac:dyDescent="0.25">
      <c r="B6" s="83" t="s">
        <v>93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61"/>
      <c r="N6" s="61"/>
      <c r="O6" s="61"/>
      <c r="P6" s="61"/>
    </row>
    <row r="7" spans="2:16" ht="48.75" customHeight="1" x14ac:dyDescent="0.25"/>
    <row r="8" spans="2:16" ht="31.5" customHeight="1" x14ac:dyDescent="0.25">
      <c r="B8" s="83" t="s">
        <v>95</v>
      </c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2:16" ht="18" customHeight="1" x14ac:dyDescent="0.25">
      <c r="B9" s="83" t="s">
        <v>96</v>
      </c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2:16" ht="31.5" customHeight="1" x14ac:dyDescent="0.25">
      <c r="B10" s="81" t="s">
        <v>92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62"/>
      <c r="N10" s="62"/>
      <c r="O10" s="62"/>
      <c r="P10" s="62"/>
    </row>
    <row r="12" spans="2:16" ht="26.25" customHeight="1" x14ac:dyDescent="0.3">
      <c r="B12" s="63" t="s">
        <v>47</v>
      </c>
    </row>
    <row r="13" spans="2:16" x14ac:dyDescent="0.25">
      <c r="B13" s="84" t="s">
        <v>94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64"/>
      <c r="N13" s="64"/>
      <c r="O13" s="64"/>
      <c r="P13" s="64"/>
    </row>
    <row r="14" spans="2:16" ht="31.5" customHeight="1" x14ac:dyDescent="0.25">
      <c r="B14" s="84" t="s">
        <v>59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64"/>
      <c r="N14" s="64"/>
      <c r="O14" s="64"/>
      <c r="P14" s="64"/>
    </row>
    <row r="15" spans="2:16" ht="14.25" customHeight="1" thickBot="1" x14ac:dyDescent="0.3"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4"/>
      <c r="N15" s="64"/>
      <c r="O15" s="64"/>
      <c r="P15" s="64"/>
    </row>
    <row r="16" spans="2:16" ht="30.75" thickBot="1" x14ac:dyDescent="0.3">
      <c r="B16" s="71" t="s">
        <v>0</v>
      </c>
      <c r="C16" s="72" t="s">
        <v>1</v>
      </c>
      <c r="D16" s="72" t="s">
        <v>2</v>
      </c>
      <c r="E16" s="72" t="s">
        <v>3</v>
      </c>
      <c r="F16" s="72" t="s">
        <v>45</v>
      </c>
      <c r="G16" s="72" t="s">
        <v>46</v>
      </c>
      <c r="H16" s="72" t="s">
        <v>48</v>
      </c>
    </row>
    <row r="17" spans="2:16" ht="15.75" thickBot="1" x14ac:dyDescent="0.3">
      <c r="B17" s="66"/>
      <c r="C17" s="67"/>
      <c r="D17" s="68"/>
      <c r="E17" s="68"/>
      <c r="F17" s="68"/>
      <c r="G17" s="69"/>
      <c r="H17" s="69"/>
    </row>
    <row r="18" spans="2:16" ht="18" customHeight="1" x14ac:dyDescent="0.25">
      <c r="B18" s="81" t="s">
        <v>97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6" x14ac:dyDescent="0.25">
      <c r="B19" s="70" t="s">
        <v>60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</row>
    <row r="20" spans="2:16" x14ac:dyDescent="0.25">
      <c r="B20" s="70" t="s">
        <v>61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</row>
    <row r="21" spans="2:16" x14ac:dyDescent="0.25">
      <c r="B21" s="70" t="s">
        <v>62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</row>
    <row r="22" spans="2:16" x14ac:dyDescent="0.25">
      <c r="B22" s="70" t="s">
        <v>63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</row>
  </sheetData>
  <mergeCells count="8">
    <mergeCell ref="B18:L18"/>
    <mergeCell ref="B5:L5"/>
    <mergeCell ref="B6:L6"/>
    <mergeCell ref="B8:L8"/>
    <mergeCell ref="B14:L14"/>
    <mergeCell ref="B10:L10"/>
    <mergeCell ref="B13:L13"/>
    <mergeCell ref="B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7A8-47F5-43EC-92CA-D57556F2944B}">
  <dimension ref="A1:K155"/>
  <sheetViews>
    <sheetView zoomScale="89" zoomScaleNormal="89" workbookViewId="0">
      <selection activeCell="N15" sqref="N15"/>
    </sheetView>
  </sheetViews>
  <sheetFormatPr defaultRowHeight="15" x14ac:dyDescent="0.25"/>
  <cols>
    <col min="1" max="1" width="22.140625" customWidth="1"/>
    <col min="2" max="2" width="16.42578125" customWidth="1"/>
    <col min="3" max="3" width="9.85546875" customWidth="1"/>
    <col min="4" max="4" width="6.42578125" customWidth="1"/>
    <col min="5" max="5" width="16.140625" customWidth="1"/>
    <col min="6" max="6" width="13.140625" customWidth="1"/>
    <col min="7" max="7" width="9.85546875" customWidth="1"/>
    <col min="8" max="8" width="10.28515625" customWidth="1"/>
    <col min="9" max="9" width="11.5703125" customWidth="1"/>
    <col min="10" max="10" width="10.5703125" customWidth="1"/>
    <col min="11" max="11" width="9.85546875" customWidth="1"/>
  </cols>
  <sheetData>
    <row r="1" spans="1:10" s="7" customFormat="1" ht="38.25" customHeight="1" x14ac:dyDescent="0.25"/>
    <row r="2" spans="1:10" s="13" customFormat="1" ht="31.5" customHeight="1" x14ac:dyDescent="0.25">
      <c r="A2" s="50" t="s">
        <v>38</v>
      </c>
    </row>
    <row r="3" spans="1:10" s="7" customFormat="1" ht="21.75" customHeight="1" thickBot="1" x14ac:dyDescent="0.3">
      <c r="A3" s="49" t="s">
        <v>36</v>
      </c>
    </row>
    <row r="4" spans="1:10" s="45" customFormat="1" ht="31.5" customHeight="1" x14ac:dyDescent="0.25">
      <c r="A4" s="94" t="s">
        <v>89</v>
      </c>
      <c r="B4" s="95"/>
      <c r="D4" s="98" t="s">
        <v>88</v>
      </c>
      <c r="E4" s="99"/>
      <c r="F4" s="100"/>
      <c r="H4" s="87" t="s">
        <v>27</v>
      </c>
      <c r="I4" s="89"/>
      <c r="J4" s="88"/>
    </row>
    <row r="5" spans="1:10" s="7" customFormat="1" ht="25.5" customHeight="1" x14ac:dyDescent="0.25">
      <c r="A5" s="11" t="s">
        <v>15</v>
      </c>
      <c r="B5" s="12" t="s">
        <v>25</v>
      </c>
      <c r="D5" s="101" t="s">
        <v>37</v>
      </c>
      <c r="E5" s="88"/>
      <c r="F5" s="12" t="s">
        <v>26</v>
      </c>
      <c r="H5" s="87" t="s">
        <v>28</v>
      </c>
      <c r="I5" s="88"/>
      <c r="J5" s="10" t="s">
        <v>26</v>
      </c>
    </row>
    <row r="6" spans="1:10" s="7" customFormat="1" x14ac:dyDescent="0.25">
      <c r="A6" s="46" t="s">
        <v>17</v>
      </c>
      <c r="B6" s="73">
        <f>COUNTIF(C13:C18,"Onshore")</f>
        <v>6</v>
      </c>
      <c r="D6" s="102" t="s">
        <v>24</v>
      </c>
      <c r="E6" s="103"/>
      <c r="F6" s="73">
        <f>COUNTIF(Access_Tracker!G4:G9,"Yes")</f>
        <v>4</v>
      </c>
      <c r="H6" s="90" t="s">
        <v>29</v>
      </c>
      <c r="I6" s="91"/>
      <c r="J6" s="75">
        <f>COUNTA(Access_Tracker!I4:I9)</f>
        <v>2</v>
      </c>
    </row>
    <row r="7" spans="1:10" s="7" customFormat="1" ht="42" customHeight="1" x14ac:dyDescent="0.25">
      <c r="A7" s="46" t="s">
        <v>16</v>
      </c>
      <c r="B7" s="73">
        <f>COUNTIF(C13:C18,"Offshore")</f>
        <v>0</v>
      </c>
      <c r="D7" s="102" t="s">
        <v>22</v>
      </c>
      <c r="E7" s="103"/>
      <c r="F7" s="73">
        <f>COUNTIF(Access_Tracker!G4:G9,"BGC Only")</f>
        <v>0</v>
      </c>
      <c r="H7" s="92" t="s">
        <v>58</v>
      </c>
      <c r="I7" s="93"/>
      <c r="J7" s="73">
        <f>COUNTBLANK(Access_Tracker!I4:I9)</f>
        <v>4</v>
      </c>
    </row>
    <row r="8" spans="1:10" s="7" customFormat="1" ht="37.5" customHeight="1" x14ac:dyDescent="0.25">
      <c r="A8" s="46" t="s">
        <v>32</v>
      </c>
      <c r="B8" s="73">
        <f>COUNTIF(C13:C18,"Nearshore")</f>
        <v>0</v>
      </c>
      <c r="D8" s="102" t="s">
        <v>23</v>
      </c>
      <c r="E8" s="103"/>
      <c r="F8" s="73">
        <f>COUNTIF(Access_Tracker!G4:G9,"In-Progress")</f>
        <v>2</v>
      </c>
      <c r="H8" s="92" t="s">
        <v>75</v>
      </c>
      <c r="I8" s="93"/>
      <c r="J8" s="76">
        <f>COUNTIF(Access_Tracker!I4:I9, "N/A")</f>
        <v>0</v>
      </c>
    </row>
    <row r="9" spans="1:10" s="7" customFormat="1" ht="34.5" customHeight="1" thickBot="1" x14ac:dyDescent="0.3">
      <c r="A9" s="47" t="s">
        <v>57</v>
      </c>
      <c r="B9" s="74">
        <f>SUM(B6:B8)</f>
        <v>6</v>
      </c>
      <c r="D9" s="104" t="s">
        <v>57</v>
      </c>
      <c r="E9" s="105"/>
      <c r="F9" s="74">
        <f>SUM(F6:F8)</f>
        <v>6</v>
      </c>
      <c r="H9" s="85" t="s">
        <v>56</v>
      </c>
      <c r="I9" s="86"/>
      <c r="J9" s="77">
        <f>SUM(J6:J8)</f>
        <v>6</v>
      </c>
    </row>
    <row r="10" spans="1:10" s="7" customFormat="1" x14ac:dyDescent="0.25">
      <c r="D10" s="48"/>
      <c r="E10" s="48"/>
    </row>
    <row r="11" spans="1:10" s="7" customFormat="1" ht="18.75" customHeight="1" thickBot="1" x14ac:dyDescent="0.3">
      <c r="A11" s="49" t="s">
        <v>98</v>
      </c>
    </row>
    <row r="12" spans="1:10" s="7" customFormat="1" ht="53.25" customHeight="1" thickBot="1" x14ac:dyDescent="0.3">
      <c r="A12" s="15" t="s">
        <v>33</v>
      </c>
      <c r="B12" s="8" t="s">
        <v>34</v>
      </c>
      <c r="C12" s="108" t="s">
        <v>15</v>
      </c>
      <c r="D12" s="108"/>
      <c r="E12" s="8" t="s">
        <v>14</v>
      </c>
      <c r="F12" s="8" t="s">
        <v>90</v>
      </c>
      <c r="G12" s="8" t="s">
        <v>86</v>
      </c>
      <c r="H12" s="8" t="s">
        <v>71</v>
      </c>
      <c r="I12" s="9" t="s">
        <v>35</v>
      </c>
      <c r="J12" s="9" t="s">
        <v>72</v>
      </c>
    </row>
    <row r="13" spans="1:10" s="7" customFormat="1" ht="60.75" customHeight="1" thickBot="1" x14ac:dyDescent="0.3">
      <c r="A13" s="78" t="str">
        <f>Access_Tracker!A4</f>
        <v>Melanie</v>
      </c>
      <c r="B13" s="78" t="str">
        <f>Access_Tracker!B4</f>
        <v>Brown</v>
      </c>
      <c r="C13" s="106" t="str">
        <f>Access_Tracker!C4</f>
        <v>Onshore</v>
      </c>
      <c r="D13" s="107"/>
      <c r="E13" s="79" t="str">
        <f>Access_Tracker!D4</f>
        <v>Utility I&amp;D Consultant</v>
      </c>
      <c r="F13" s="80" t="str">
        <f>Access_Tracker!G4</f>
        <v>Yes</v>
      </c>
      <c r="G13" s="79">
        <f>IF((AND(Access_Tracker!G4="Yes",Access_Tracker!H4&lt;&gt;"")),Access_Tracker!H4,"TBA")</f>
        <v>72038971</v>
      </c>
      <c r="H13" s="79" t="str">
        <f>IF(Access_Tracker!J4&lt;&gt; "","Yes","TBA")</f>
        <v>Yes</v>
      </c>
      <c r="I13" s="79" t="str">
        <f>Access_Tracker!M4</f>
        <v>Yes</v>
      </c>
      <c r="J13" s="79" t="str">
        <f>_xlfn.IFS( ISNUMBER(SEARCH("NGUS",Access_Tracker!N4)),"Yes", ISNUMBER(SEARCH("Unassigned",Access_Tracker!N4)),"TBA", ISNUMBER(SEARCH("No",Access_Tracker!M4)),"N/A" )</f>
        <v>Yes</v>
      </c>
    </row>
    <row r="14" spans="1:10" s="7" customFormat="1" ht="90.75" customHeight="1" thickBot="1" x14ac:dyDescent="0.3">
      <c r="A14" s="78" t="str">
        <f>Access_Tracker!A5</f>
        <v>Robert</v>
      </c>
      <c r="B14" s="78" t="str">
        <f>Access_Tracker!B5</f>
        <v>Griswold</v>
      </c>
      <c r="C14" s="106" t="str">
        <f>Access_Tracker!C5</f>
        <v>Onshore</v>
      </c>
      <c r="D14" s="107"/>
      <c r="E14" s="79" t="str">
        <f>Access_Tracker!D5</f>
        <v>Strategy Lead - MDM, Data Architect / Governance</v>
      </c>
      <c r="F14" s="80" t="str">
        <f>Access_Tracker!G5</f>
        <v>Yes</v>
      </c>
      <c r="G14" s="79" t="str">
        <f>IF((AND(Access_Tracker!G5="Yes",Access_Tracker!H5&lt;&gt;"")),Access_Tracker!H5,"TBA")</f>
        <v>TBA</v>
      </c>
      <c r="H14" s="79" t="str">
        <f>IF(Access_Tracker!J5&lt;&gt; "","Yes","TBA")</f>
        <v>TBA</v>
      </c>
      <c r="I14" s="79" t="str">
        <f>Access_Tracker!M5</f>
        <v>Yes</v>
      </c>
      <c r="J14" s="79" t="str">
        <f>_xlfn.IFS( ISNUMBER(SEARCH("NGUS",Access_Tracker!N5)),"Yes", ISNUMBER(SEARCH("Unassigned",Access_Tracker!N5)),"TBA", ISNUMBER(SEARCH("No",Access_Tracker!M5)),"N/A" )</f>
        <v>TBA</v>
      </c>
    </row>
    <row r="15" spans="1:10" s="7" customFormat="1" ht="90.75" customHeight="1" thickBot="1" x14ac:dyDescent="0.3">
      <c r="A15" s="78" t="str">
        <f>Access_Tracker!A6</f>
        <v>Maryam</v>
      </c>
      <c r="B15" s="78" t="str">
        <f>Access_Tracker!B6</f>
        <v>Moshrefi</v>
      </c>
      <c r="C15" s="106" t="str">
        <f>Access_Tracker!C6</f>
        <v>Onshore</v>
      </c>
      <c r="D15" s="107"/>
      <c r="E15" s="79" t="str">
        <f>Access_Tracker!D6</f>
        <v>Data Analyst (MDM, Governance &amp; Quality)</v>
      </c>
      <c r="F15" s="80" t="str">
        <f>Access_Tracker!G6</f>
        <v>In-Progress</v>
      </c>
      <c r="G15" s="79" t="str">
        <f>IF((AND(Access_Tracker!G6="Yes",Access_Tracker!H6&lt;&gt;"")),Access_Tracker!H6,"TBA")</f>
        <v>TBA</v>
      </c>
      <c r="H15" s="79" t="str">
        <f>IF(Access_Tracker!J6&lt;&gt; "","Yes","TBA")</f>
        <v>TBA</v>
      </c>
      <c r="I15" s="79" t="str">
        <f>Access_Tracker!M6</f>
        <v>Yes</v>
      </c>
      <c r="J15" s="79" t="str">
        <f>_xlfn.IFS( ISNUMBER(SEARCH("NGUS",Access_Tracker!N6)),"Yes", ISNUMBER(SEARCH("Unassigned",Access_Tracker!N6)),"TBA", ISNUMBER(SEARCH("No",Access_Tracker!M6)),"N/A" )</f>
        <v>TBA</v>
      </c>
    </row>
    <row r="16" spans="1:10" s="7" customFormat="1" ht="90.75" customHeight="1" thickBot="1" x14ac:dyDescent="0.3">
      <c r="A16" s="78" t="str">
        <f>Access_Tracker!A7</f>
        <v>Morgan</v>
      </c>
      <c r="B16" s="78" t="str">
        <f>Access_Tracker!B7</f>
        <v>Reynolds</v>
      </c>
      <c r="C16" s="106" t="str">
        <f>Access_Tracker!C7</f>
        <v>Onshore</v>
      </c>
      <c r="D16" s="107"/>
      <c r="E16" s="79" t="str">
        <f>Access_Tracker!D7</f>
        <v>Technical Data Strategist/Analyst (Process, Governance &amp; Quality)</v>
      </c>
      <c r="F16" s="80" t="str">
        <f>Access_Tracker!G7</f>
        <v>In-Progress</v>
      </c>
      <c r="G16" s="79" t="str">
        <f>IF((AND(Access_Tracker!G7="Yes",Access_Tracker!H7&lt;&gt;"")),Access_Tracker!H7,"TBA")</f>
        <v>TBA</v>
      </c>
      <c r="H16" s="79" t="str">
        <f>IF(Access_Tracker!J7&lt;&gt; "","Yes","TBA")</f>
        <v>TBA</v>
      </c>
      <c r="I16" s="79" t="str">
        <f>Access_Tracker!M7</f>
        <v>Yes</v>
      </c>
      <c r="J16" s="79" t="str">
        <f>_xlfn.IFS( ISNUMBER(SEARCH("NGUS",Access_Tracker!N7)),"Yes", ISNUMBER(SEARCH("Unassigned",Access_Tracker!N7)),"TBA", ISNUMBER(SEARCH("No",Access_Tracker!M7)),"N/A" )</f>
        <v>TBA</v>
      </c>
    </row>
    <row r="17" spans="1:11" s="7" customFormat="1" ht="135.75" customHeight="1" thickBot="1" x14ac:dyDescent="0.3">
      <c r="A17" s="78" t="str">
        <f>Access_Tracker!A8</f>
        <v>Rob</v>
      </c>
      <c r="B17" s="78" t="str">
        <f>Access_Tracker!B8</f>
        <v>Robinson</v>
      </c>
      <c r="C17" s="106" t="str">
        <f>Access_Tracker!C8</f>
        <v>Onshore</v>
      </c>
      <c r="D17" s="107"/>
      <c r="E17" s="79" t="str">
        <f>Access_Tracker!D8</f>
        <v>Utility Domain Consultant</v>
      </c>
      <c r="F17" s="80" t="str">
        <f>Access_Tracker!G8</f>
        <v>Yes</v>
      </c>
      <c r="G17" s="79" t="str">
        <f>IF((AND(Access_Tracker!G8="Yes",Access_Tracker!H8&lt;&gt;"")),Access_Tracker!H8,"TBA")</f>
        <v>TBA</v>
      </c>
      <c r="H17" s="79" t="str">
        <f>IF(Access_Tracker!J8&lt;&gt; "","Yes","TBA")</f>
        <v>TBA</v>
      </c>
      <c r="I17" s="79" t="str">
        <f>Access_Tracker!M8</f>
        <v>Yes</v>
      </c>
      <c r="J17" s="79" t="str">
        <f>_xlfn.IFS( ISNUMBER(SEARCH("NGUS",Access_Tracker!N8)),"Yes", ISNUMBER(SEARCH("Unassigned",Access_Tracker!N8)),"TBA", ISNUMBER(SEARCH("No",Access_Tracker!M8)),"N/A" )</f>
        <v>TBA</v>
      </c>
    </row>
    <row r="18" spans="1:11" s="7" customFormat="1" ht="60.75" thickBot="1" x14ac:dyDescent="0.3">
      <c r="A18" s="78" t="str">
        <f>Access_Tracker!A9</f>
        <v>Mike</v>
      </c>
      <c r="B18" s="78" t="str">
        <f>Access_Tracker!B9</f>
        <v>Russell</v>
      </c>
      <c r="C18" s="106" t="str">
        <f>Access_Tracker!C9</f>
        <v>Onshore</v>
      </c>
      <c r="D18" s="107"/>
      <c r="E18" s="79" t="str">
        <f>Access_Tracker!D9</f>
        <v>Information Management / Solution Architect</v>
      </c>
      <c r="F18" s="80" t="str">
        <f>Access_Tracker!G9</f>
        <v>Yes</v>
      </c>
      <c r="G18" s="79">
        <f>IF((AND(Access_Tracker!G9="Yes",Access_Tracker!H9&lt;&gt;"")),Access_Tracker!H9,"TBA")</f>
        <v>72039129</v>
      </c>
      <c r="H18" s="79" t="str">
        <f>IF(Access_Tracker!J9&lt;&gt; "","Yes","TBA")</f>
        <v>Yes</v>
      </c>
      <c r="I18" s="79" t="str">
        <f>Access_Tracker!M9</f>
        <v>Yes</v>
      </c>
      <c r="J18" s="79" t="str">
        <f>_xlfn.IFS( ISNUMBER(SEARCH("NGUS",Access_Tracker!N9)),"Yes", ISNUMBER(SEARCH("Unassigned",Access_Tracker!N9)),"TBA", ISNUMBER(SEARCH("No",Access_Tracker!M9)),"N/A" )</f>
        <v>TBA</v>
      </c>
    </row>
    <row r="19" spans="1:11" s="7" customFormat="1" ht="15.75" thickBot="1" x14ac:dyDescent="0.3">
      <c r="A19" s="14">
        <v>27</v>
      </c>
      <c r="B19" s="14">
        <v>27</v>
      </c>
      <c r="C19" s="96"/>
      <c r="D19" s="97"/>
      <c r="E19" s="14">
        <v>27</v>
      </c>
      <c r="F19" s="14">
        <v>26</v>
      </c>
      <c r="G19" s="14"/>
      <c r="H19" s="14">
        <v>22</v>
      </c>
      <c r="I19" s="14">
        <v>13</v>
      </c>
      <c r="J19" s="14">
        <v>13</v>
      </c>
      <c r="K19" s="14"/>
    </row>
    <row r="20" spans="1:11" s="7" customFormat="1" x14ac:dyDescent="0.25"/>
    <row r="21" spans="1:11" s="7" customFormat="1" x14ac:dyDescent="0.25"/>
    <row r="22" spans="1:11" s="7" customFormat="1" x14ac:dyDescent="0.25"/>
    <row r="23" spans="1:11" s="7" customFormat="1" x14ac:dyDescent="0.25"/>
    <row r="24" spans="1:11" s="7" customFormat="1" x14ac:dyDescent="0.25"/>
    <row r="25" spans="1:11" s="7" customFormat="1" x14ac:dyDescent="0.25"/>
    <row r="26" spans="1:11" s="7" customFormat="1" x14ac:dyDescent="0.25"/>
    <row r="27" spans="1:11" s="7" customFormat="1" x14ac:dyDescent="0.25"/>
    <row r="28" spans="1:11" s="7" customFormat="1" x14ac:dyDescent="0.25"/>
    <row r="29" spans="1:11" s="7" customFormat="1" x14ac:dyDescent="0.25"/>
    <row r="30" spans="1:11" s="7" customFormat="1" x14ac:dyDescent="0.25"/>
    <row r="31" spans="1:11" s="7" customFormat="1" x14ac:dyDescent="0.25"/>
    <row r="32" spans="1:1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</sheetData>
  <sheetProtection algorithmName="SHA-512" hashValue="40gJOiuiGCRtWV2ugJyvM0KTvvMj5i4QaG+dTzgBNLW9o/huvrrHcvH/GkW68OepVnErbZQR+GsB8mdANB/WxA==" saltValue="0y+icw8dShhApb5k7/BtBg==" spinCount="100000" sheet="1" objects="1" scenarios="1"/>
  <mergeCells count="21">
    <mergeCell ref="A4:B4"/>
    <mergeCell ref="C19:D19"/>
    <mergeCell ref="D4:F4"/>
    <mergeCell ref="D5:E5"/>
    <mergeCell ref="D6:E6"/>
    <mergeCell ref="D7:E7"/>
    <mergeCell ref="D8:E8"/>
    <mergeCell ref="D9:E9"/>
    <mergeCell ref="C13:D13"/>
    <mergeCell ref="C14:D14"/>
    <mergeCell ref="C15:D15"/>
    <mergeCell ref="C12:D12"/>
    <mergeCell ref="C17:D17"/>
    <mergeCell ref="C18:D18"/>
    <mergeCell ref="C16:D16"/>
    <mergeCell ref="H9:I9"/>
    <mergeCell ref="H5:I5"/>
    <mergeCell ref="H4:J4"/>
    <mergeCell ref="H6:I6"/>
    <mergeCell ref="H7:I7"/>
    <mergeCell ref="H8:I8"/>
  </mergeCells>
  <conditionalFormatting sqref="F8">
    <cfRule type="cellIs" dxfId="7" priority="22" operator="greaterThan">
      <formula>0</formula>
    </cfRule>
  </conditionalFormatting>
  <conditionalFormatting sqref="J7">
    <cfRule type="cellIs" dxfId="6" priority="21" operator="greaterThan">
      <formula>0</formula>
    </cfRule>
  </conditionalFormatting>
  <conditionalFormatting sqref="G13:H18">
    <cfRule type="containsText" dxfId="5" priority="10" operator="containsText" text="TBA">
      <formula>NOT(ISERROR(SEARCH("TBA",G13)))</formula>
    </cfRule>
  </conditionalFormatting>
  <conditionalFormatting sqref="J13">
    <cfRule type="containsText" dxfId="4" priority="2" operator="containsText" text="TBA">
      <formula>NOT(ISERROR(SEARCH("TBA",J13)))</formula>
    </cfRule>
  </conditionalFormatting>
  <conditionalFormatting sqref="J14:J18">
    <cfRule type="containsText" dxfId="3" priority="1" operator="containsText" text="TBA">
      <formula>NOT(ISERROR(SEARCH("TBA",J14)))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453D-57FF-4BFF-9958-67D7A8C09C02}">
  <dimension ref="A1:Z9"/>
  <sheetViews>
    <sheetView workbookViewId="0">
      <selection activeCell="G5" sqref="G5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3" width="8.5703125" bestFit="1" customWidth="1"/>
    <col min="4" max="4" width="28.7109375" customWidth="1"/>
    <col min="5" max="5" width="16" customWidth="1"/>
    <col min="6" max="6" width="17.7109375" customWidth="1"/>
    <col min="7" max="7" width="17.42578125" customWidth="1"/>
    <col min="8" max="9" width="13.7109375" customWidth="1"/>
    <col min="10" max="10" width="32.140625" bestFit="1" customWidth="1"/>
    <col min="11" max="11" width="18.28515625" customWidth="1"/>
    <col min="12" max="13" width="17.28515625" customWidth="1"/>
    <col min="14" max="14" width="16" customWidth="1"/>
    <col min="15" max="15" width="13.5703125" customWidth="1"/>
    <col min="16" max="16" width="16.42578125" customWidth="1"/>
    <col min="17" max="17" width="16.5703125" customWidth="1"/>
    <col min="18" max="18" width="11.7109375" customWidth="1"/>
    <col min="19" max="19" width="12.7109375" customWidth="1"/>
    <col min="20" max="25" width="17.28515625" customWidth="1"/>
    <col min="26" max="26" width="30" customWidth="1"/>
  </cols>
  <sheetData>
    <row r="1" spans="1:26" ht="15.75" thickBot="1" x14ac:dyDescent="0.3"/>
    <row r="2" spans="1:26" s="53" customFormat="1" ht="21.75" customHeight="1" x14ac:dyDescent="0.3">
      <c r="A2" s="109" t="s">
        <v>80</v>
      </c>
      <c r="B2" s="110"/>
      <c r="C2" s="110"/>
      <c r="D2" s="110"/>
      <c r="E2" s="110"/>
      <c r="F2" s="110"/>
      <c r="G2" s="110"/>
      <c r="H2" s="111" t="s">
        <v>50</v>
      </c>
      <c r="I2" s="111"/>
      <c r="J2" s="111"/>
      <c r="K2" s="114" t="s">
        <v>77</v>
      </c>
      <c r="L2" s="114"/>
      <c r="M2" s="115" t="s">
        <v>78</v>
      </c>
      <c r="N2" s="115"/>
      <c r="O2" s="115"/>
      <c r="P2" s="112" t="s">
        <v>52</v>
      </c>
      <c r="Q2" s="112"/>
      <c r="R2" s="112"/>
      <c r="S2" s="112"/>
      <c r="T2" s="113" t="s">
        <v>64</v>
      </c>
      <c r="U2" s="113"/>
      <c r="V2" s="113"/>
      <c r="W2" s="113"/>
      <c r="X2" s="113"/>
      <c r="Y2" s="113"/>
      <c r="Z2" s="54" t="s">
        <v>53</v>
      </c>
    </row>
    <row r="3" spans="1:26" s="18" customFormat="1" ht="99" customHeight="1" thickBot="1" x14ac:dyDescent="0.3">
      <c r="A3" s="57" t="s">
        <v>0</v>
      </c>
      <c r="B3" s="58" t="s">
        <v>1</v>
      </c>
      <c r="C3" s="58" t="s">
        <v>15</v>
      </c>
      <c r="D3" s="58" t="s">
        <v>14</v>
      </c>
      <c r="E3" s="58" t="s">
        <v>54</v>
      </c>
      <c r="F3" s="58" t="s">
        <v>7</v>
      </c>
      <c r="G3" s="58" t="s">
        <v>51</v>
      </c>
      <c r="H3" s="52" t="s">
        <v>2</v>
      </c>
      <c r="I3" s="52" t="s">
        <v>3</v>
      </c>
      <c r="J3" s="52" t="s">
        <v>42</v>
      </c>
      <c r="K3" s="16" t="s">
        <v>81</v>
      </c>
      <c r="L3" s="16" t="s">
        <v>82</v>
      </c>
      <c r="M3" s="56" t="s">
        <v>35</v>
      </c>
      <c r="N3" s="56" t="s">
        <v>79</v>
      </c>
      <c r="O3" s="56" t="s">
        <v>87</v>
      </c>
      <c r="P3" s="17" t="s">
        <v>55</v>
      </c>
      <c r="Q3" s="17" t="s">
        <v>43</v>
      </c>
      <c r="R3" s="17" t="s">
        <v>49</v>
      </c>
      <c r="S3" s="17" t="s">
        <v>4</v>
      </c>
      <c r="T3" s="19" t="s">
        <v>99</v>
      </c>
      <c r="U3" s="19" t="s">
        <v>21</v>
      </c>
      <c r="V3" s="19" t="s">
        <v>21</v>
      </c>
      <c r="W3" s="19" t="s">
        <v>21</v>
      </c>
      <c r="X3" s="19" t="s">
        <v>21</v>
      </c>
      <c r="Y3" s="20" t="s">
        <v>30</v>
      </c>
      <c r="Z3" s="55" t="s">
        <v>31</v>
      </c>
    </row>
    <row r="4" spans="1:26" s="4" customFormat="1" ht="15.75" thickBot="1" x14ac:dyDescent="0.3">
      <c r="A4" s="39" t="s">
        <v>9</v>
      </c>
      <c r="B4" s="40" t="s">
        <v>8</v>
      </c>
      <c r="C4" s="23" t="s">
        <v>17</v>
      </c>
      <c r="D4" s="30" t="s">
        <v>18</v>
      </c>
      <c r="E4" s="21">
        <v>43983</v>
      </c>
      <c r="F4" s="22">
        <v>44073</v>
      </c>
      <c r="G4" s="22" t="s">
        <v>5</v>
      </c>
      <c r="H4" s="23">
        <v>72038971</v>
      </c>
      <c r="I4" s="23" t="s">
        <v>20</v>
      </c>
      <c r="J4" s="24" t="s">
        <v>74</v>
      </c>
      <c r="K4" s="23" t="s">
        <v>5</v>
      </c>
      <c r="L4" s="23" t="s">
        <v>5</v>
      </c>
      <c r="M4" s="23" t="s">
        <v>5</v>
      </c>
      <c r="N4" s="31" t="s">
        <v>65</v>
      </c>
      <c r="O4" s="31" t="s">
        <v>5</v>
      </c>
      <c r="P4" s="31" t="s">
        <v>5</v>
      </c>
      <c r="Q4" s="31" t="s">
        <v>5</v>
      </c>
      <c r="R4" s="31" t="s">
        <v>6</v>
      </c>
      <c r="S4" s="31" t="s">
        <v>6</v>
      </c>
      <c r="T4" s="23"/>
      <c r="U4" s="23"/>
      <c r="V4" s="23"/>
      <c r="W4" s="23"/>
      <c r="X4" s="23"/>
      <c r="Y4" s="32"/>
      <c r="Z4" s="33"/>
    </row>
    <row r="5" spans="1:26" s="4" customFormat="1" ht="30.75" thickBot="1" x14ac:dyDescent="0.3">
      <c r="A5" s="41" t="s">
        <v>39</v>
      </c>
      <c r="B5" s="43" t="s">
        <v>40</v>
      </c>
      <c r="C5" s="27" t="s">
        <v>17</v>
      </c>
      <c r="D5" s="27" t="s">
        <v>83</v>
      </c>
      <c r="E5" s="25">
        <v>43983</v>
      </c>
      <c r="F5" s="26">
        <v>44073</v>
      </c>
      <c r="G5" s="26" t="s">
        <v>5</v>
      </c>
      <c r="H5" s="27"/>
      <c r="I5" s="27"/>
      <c r="J5" s="27"/>
      <c r="K5" s="27"/>
      <c r="L5" s="27"/>
      <c r="M5" s="27" t="s">
        <v>5</v>
      </c>
      <c r="N5" s="27" t="s">
        <v>76</v>
      </c>
      <c r="O5" s="27"/>
      <c r="P5" s="27"/>
      <c r="Q5" s="27"/>
      <c r="R5" s="31" t="s">
        <v>6</v>
      </c>
      <c r="S5" s="31" t="s">
        <v>6</v>
      </c>
      <c r="T5" s="27"/>
      <c r="U5" s="27"/>
      <c r="V5" s="27"/>
      <c r="W5" s="27"/>
      <c r="X5" s="27"/>
      <c r="Y5" s="27"/>
      <c r="Z5" s="35"/>
    </row>
    <row r="6" spans="1:26" s="4" customFormat="1" ht="30.75" thickBot="1" x14ac:dyDescent="0.3">
      <c r="A6" s="41" t="s">
        <v>68</v>
      </c>
      <c r="B6" s="44" t="s">
        <v>69</v>
      </c>
      <c r="C6" s="1" t="s">
        <v>17</v>
      </c>
      <c r="D6" s="1" t="s">
        <v>84</v>
      </c>
      <c r="E6" s="25">
        <v>43983</v>
      </c>
      <c r="F6" s="26">
        <v>44073</v>
      </c>
      <c r="G6" s="28" t="s">
        <v>23</v>
      </c>
      <c r="H6" s="1"/>
      <c r="I6" s="1"/>
      <c r="J6" s="1"/>
      <c r="K6" s="1"/>
      <c r="L6" s="1"/>
      <c r="M6" s="1" t="s">
        <v>5</v>
      </c>
      <c r="N6" s="1" t="s">
        <v>76</v>
      </c>
      <c r="O6" s="1"/>
      <c r="P6" s="1"/>
      <c r="Q6" s="1"/>
      <c r="R6" s="31" t="s">
        <v>6</v>
      </c>
      <c r="S6" s="31" t="s">
        <v>6</v>
      </c>
      <c r="T6" s="1"/>
      <c r="U6" s="1"/>
      <c r="V6" s="1"/>
      <c r="W6" s="1"/>
      <c r="X6" s="1"/>
      <c r="Y6" s="1"/>
      <c r="Z6" s="38"/>
    </row>
    <row r="7" spans="1:26" s="4" customFormat="1" ht="45.75" thickBot="1" x14ac:dyDescent="0.3">
      <c r="A7" s="41" t="s">
        <v>66</v>
      </c>
      <c r="B7" s="29" t="s">
        <v>67</v>
      </c>
      <c r="C7" s="2" t="s">
        <v>17</v>
      </c>
      <c r="D7" s="5" t="s">
        <v>70</v>
      </c>
      <c r="E7" s="25">
        <v>43983</v>
      </c>
      <c r="F7" s="26">
        <v>44073</v>
      </c>
      <c r="G7" s="28" t="s">
        <v>23</v>
      </c>
      <c r="H7" s="1"/>
      <c r="I7" s="1"/>
      <c r="J7" s="1"/>
      <c r="K7" s="1"/>
      <c r="L7" s="36"/>
      <c r="M7" s="36" t="s">
        <v>5</v>
      </c>
      <c r="N7" s="36" t="s">
        <v>76</v>
      </c>
      <c r="O7" s="2"/>
      <c r="P7" s="36"/>
      <c r="Q7" s="36"/>
      <c r="R7" s="31" t="s">
        <v>6</v>
      </c>
      <c r="S7" s="31" t="s">
        <v>6</v>
      </c>
      <c r="T7" s="1"/>
      <c r="U7" s="2"/>
      <c r="V7" s="2"/>
      <c r="W7" s="2"/>
      <c r="X7" s="2"/>
      <c r="Y7" s="1"/>
      <c r="Z7" s="37"/>
    </row>
    <row r="8" spans="1:26" s="4" customFormat="1" ht="15.75" thickBot="1" x14ac:dyDescent="0.3">
      <c r="A8" s="41" t="s">
        <v>13</v>
      </c>
      <c r="B8" s="42" t="s">
        <v>12</v>
      </c>
      <c r="C8" s="3" t="s">
        <v>17</v>
      </c>
      <c r="D8" s="6" t="s">
        <v>41</v>
      </c>
      <c r="E8" s="25">
        <v>43983</v>
      </c>
      <c r="F8" s="26">
        <v>44073</v>
      </c>
      <c r="G8" s="26" t="s">
        <v>5</v>
      </c>
      <c r="H8" s="3"/>
      <c r="I8" s="3"/>
      <c r="J8" s="3"/>
      <c r="K8" s="3"/>
      <c r="L8" s="3"/>
      <c r="M8" s="3" t="s">
        <v>5</v>
      </c>
      <c r="N8" s="3" t="s">
        <v>76</v>
      </c>
      <c r="O8" s="3"/>
      <c r="P8" s="3"/>
      <c r="Q8" s="3"/>
      <c r="R8" s="31" t="s">
        <v>6</v>
      </c>
      <c r="S8" s="31" t="s">
        <v>6</v>
      </c>
      <c r="T8" s="3"/>
      <c r="U8" s="3"/>
      <c r="V8" s="3"/>
      <c r="W8" s="3"/>
      <c r="X8" s="3"/>
      <c r="Y8" s="1"/>
      <c r="Z8" s="34"/>
    </row>
    <row r="9" spans="1:26" s="4" customFormat="1" ht="30" x14ac:dyDescent="0.25">
      <c r="A9" s="41" t="s">
        <v>11</v>
      </c>
      <c r="B9" s="42" t="s">
        <v>10</v>
      </c>
      <c r="C9" s="3" t="s">
        <v>17</v>
      </c>
      <c r="D9" s="6" t="s">
        <v>85</v>
      </c>
      <c r="E9" s="25">
        <v>43987</v>
      </c>
      <c r="F9" s="26">
        <v>44073</v>
      </c>
      <c r="G9" s="26" t="s">
        <v>5</v>
      </c>
      <c r="H9" s="3">
        <v>72039129</v>
      </c>
      <c r="I9" s="3" t="s">
        <v>19</v>
      </c>
      <c r="J9" s="51" t="s">
        <v>73</v>
      </c>
      <c r="K9" s="3" t="s">
        <v>5</v>
      </c>
      <c r="L9" s="3" t="s">
        <v>5</v>
      </c>
      <c r="M9" s="3" t="s">
        <v>5</v>
      </c>
      <c r="N9" s="27" t="s">
        <v>76</v>
      </c>
      <c r="O9" s="27" t="s">
        <v>5</v>
      </c>
      <c r="P9" s="27" t="s">
        <v>5</v>
      </c>
      <c r="Q9" s="27" t="s">
        <v>5</v>
      </c>
      <c r="R9" s="31" t="s">
        <v>6</v>
      </c>
      <c r="S9" s="31" t="s">
        <v>6</v>
      </c>
      <c r="T9" s="27"/>
      <c r="U9" s="27"/>
      <c r="V9" s="27"/>
      <c r="W9" s="27"/>
      <c r="X9" s="27"/>
      <c r="Y9" s="1"/>
      <c r="Z9" s="34"/>
    </row>
  </sheetData>
  <mergeCells count="6">
    <mergeCell ref="A2:G2"/>
    <mergeCell ref="H2:J2"/>
    <mergeCell ref="P2:S2"/>
    <mergeCell ref="T2:Y2"/>
    <mergeCell ref="K2:L2"/>
    <mergeCell ref="M2:O2"/>
  </mergeCells>
  <conditionalFormatting sqref="H4:L9">
    <cfRule type="containsBlanks" dxfId="2" priority="4">
      <formula>LEN(TRIM(H4))=0</formula>
    </cfRule>
  </conditionalFormatting>
  <conditionalFormatting sqref="N4:N9">
    <cfRule type="containsText" dxfId="1" priority="1" operator="containsText" text="Unassigned">
      <formula>NOT(ISERROR(SEARCH("Unassigned",N4)))</formula>
    </cfRule>
    <cfRule type="containsText" dxfId="0" priority="2" operator="containsText" text="TBA">
      <formula>NOT(ISERROR(SEARCH("TBA",N4)))</formula>
    </cfRule>
  </conditionalFormatting>
  <dataValidations count="2">
    <dataValidation type="list" allowBlank="1" showInputMessage="1" showErrorMessage="1" sqref="G4:G9" xr:uid="{0014379B-EAAE-4393-B3E6-AFB623229B7B}">
      <formula1>"Yes, In-Progress, BGC Only"</formula1>
    </dataValidation>
    <dataValidation type="list" allowBlank="1" showInputMessage="1" showErrorMessage="1" sqref="M4:M9" xr:uid="{0602736C-DCB7-428F-99B9-880151248866}">
      <formula1>"Yes, No"</formula1>
    </dataValidation>
  </dataValidations>
  <hyperlinks>
    <hyperlink ref="J4" r:id="rId1" xr:uid="{233A0344-CF69-45B3-857A-603FF7914B43}"/>
    <hyperlink ref="J9" r:id="rId2" xr:uid="{1C861D42-9753-4A32-BE16-7F4FFF241B72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58597EBE5B14C8FC912884FFD92DC" ma:contentTypeVersion="12" ma:contentTypeDescription="Create a new document." ma:contentTypeScope="" ma:versionID="adce2ceeda65d69680f2084ea35f56af">
  <xsd:schema xmlns:xsd="http://www.w3.org/2001/XMLSchema" xmlns:xs="http://www.w3.org/2001/XMLSchema" xmlns:p="http://schemas.microsoft.com/office/2006/metadata/properties" xmlns:ns3="2a39183f-2161-4e31-ba70-5a60ce0e539c" xmlns:ns4="0fa1ec53-913c-425c-b333-84bdbfa56a39" targetNamespace="http://schemas.microsoft.com/office/2006/metadata/properties" ma:root="true" ma:fieldsID="796f70b6ea95034929a11a7833e1c819" ns3:_="" ns4:_="">
    <xsd:import namespace="2a39183f-2161-4e31-ba70-5a60ce0e539c"/>
    <xsd:import namespace="0fa1ec53-913c-425c-b333-84bdbfa56a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9183f-2161-4e31-ba70-5a60ce0e5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1ec53-913c-425c-b333-84bdbfa56a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1F2BA-0ACD-4F82-958B-EE476F18382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2a39183f-2161-4e31-ba70-5a60ce0e539c"/>
    <ds:schemaRef ds:uri="http://purl.org/dc/terms/"/>
    <ds:schemaRef ds:uri="http://schemas.openxmlformats.org/package/2006/metadata/core-properties"/>
    <ds:schemaRef ds:uri="http://purl.org/dc/dcmitype/"/>
    <ds:schemaRef ds:uri="0fa1ec53-913c-425c-b333-84bdbfa56a39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137E8B-24D7-412B-8ED7-D0AFA2122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2C756A-DF7D-43F9-B6AD-6EAEEC6D4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39183f-2161-4e31-ba70-5a60ce0e539c"/>
    <ds:schemaRef ds:uri="0fa1ec53-913c-425c-b333-84bdbfa56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Onboarding_Tracker</vt:lpstr>
      <vt:lpstr>Access_Tracker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Pokharkar, Vishakha</dc:creator>
  <cp:keywords/>
  <dc:description/>
  <cp:lastModifiedBy>Brown, Melanie L</cp:lastModifiedBy>
  <cp:revision/>
  <dcterms:created xsi:type="dcterms:W3CDTF">2020-03-05T12:25:34Z</dcterms:created>
  <dcterms:modified xsi:type="dcterms:W3CDTF">2020-06-08T16:26:38Z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0x010100ADC58597EBE5B14C8FC912884FFD92DC</vt:lpwstr>
  </property>
</Properties>
</file>