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49960" yWindow="0" windowWidth="48680" windowHeight="27560" tabRatio="639" activeTab="3"/>
  </bookViews>
  <sheets>
    <sheet name="metadata" sheetId="7" r:id="rId1"/>
    <sheet name="OTUs" sheetId="2" r:id="rId2"/>
    <sheet name="taxa" sheetId="3" r:id="rId3"/>
    <sheet name="nodes" sheetId="4" r:id="rId4"/>
    <sheet name="data" sheetId="1" r:id="rId5"/>
    <sheet name="taxonsets" sheetId="11" r:id="rId6"/>
    <sheet name="treemodel" sheetId="5" r:id="rId7"/>
    <sheet name="run" sheetId="6" r:id="rId8"/>
    <sheet name="stats" sheetId="9" r:id="rId9"/>
    <sheet name="traits" sheetId="8" r:id="rId10"/>
    <sheet name="data_tally" sheetId="10" r:id="rId1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6" i="6" l="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16"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H16" i="6"/>
  <c r="F16" i="6"/>
  <c r="E16" i="6"/>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G16" i="1"/>
  <c r="H16" i="1"/>
  <c r="F336" i="1"/>
  <c r="C336" i="1"/>
  <c r="C335" i="1"/>
  <c r="F335"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16" i="1"/>
  <c r="I32" i="2"/>
  <c r="E32" i="2"/>
  <c r="I31" i="2"/>
  <c r="E31" i="2"/>
  <c r="I30" i="2"/>
  <c r="E30" i="2"/>
  <c r="I29" i="2"/>
  <c r="E29" i="2"/>
  <c r="I28" i="2"/>
  <c r="E28" i="2"/>
  <c r="I27" i="2"/>
  <c r="E27" i="2"/>
  <c r="I26" i="2"/>
  <c r="E26" i="2"/>
  <c r="I25" i="2"/>
  <c r="E25" i="2"/>
  <c r="I24" i="2"/>
  <c r="E24" i="2"/>
  <c r="I23" i="2"/>
  <c r="E23" i="2"/>
  <c r="I22" i="2"/>
  <c r="E22" i="2"/>
  <c r="I21" i="2"/>
  <c r="E21" i="2"/>
  <c r="F21" i="2"/>
  <c r="I20" i="2"/>
  <c r="E20" i="2"/>
  <c r="I19" i="2"/>
  <c r="E19" i="2"/>
  <c r="I18" i="2"/>
  <c r="E18" i="2"/>
  <c r="I17" i="2"/>
  <c r="E17" i="2"/>
  <c r="I16" i="2"/>
  <c r="E16" i="2"/>
  <c r="O16" i="2"/>
  <c r="Q16" i="4"/>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8"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5" i="10"/>
  <c r="L5" i="10"/>
  <c r="J9" i="10"/>
  <c r="K9" i="10"/>
  <c r="J10" i="10"/>
  <c r="K10" i="10"/>
  <c r="J11" i="10"/>
  <c r="K11" i="10"/>
  <c r="J12" i="10"/>
  <c r="K12" i="10"/>
  <c r="J13" i="10"/>
  <c r="K13" i="10"/>
  <c r="J14" i="10"/>
  <c r="K14" i="10"/>
  <c r="J15" i="10"/>
  <c r="K15" i="10"/>
  <c r="J16" i="10"/>
  <c r="K16" i="10"/>
  <c r="J17" i="10"/>
  <c r="K17" i="10"/>
  <c r="J18" i="10"/>
  <c r="K18" i="10"/>
  <c r="J19" i="10"/>
  <c r="K19" i="10"/>
  <c r="J20" i="10"/>
  <c r="K20" i="10"/>
  <c r="J21" i="10"/>
  <c r="K21" i="10"/>
  <c r="J22" i="10"/>
  <c r="K22" i="10"/>
  <c r="J23" i="10"/>
  <c r="K23" i="10"/>
  <c r="J24" i="10"/>
  <c r="K24" i="10"/>
  <c r="J25" i="10"/>
  <c r="K25" i="10"/>
  <c r="J26" i="10"/>
  <c r="K26" i="10"/>
  <c r="J27" i="10"/>
  <c r="K27" i="10"/>
  <c r="J28" i="10"/>
  <c r="K28" i="10"/>
  <c r="J29" i="10"/>
  <c r="K29" i="10"/>
  <c r="J30" i="10"/>
  <c r="K30" i="10"/>
  <c r="J31" i="10"/>
  <c r="K31" i="10"/>
  <c r="J32" i="10"/>
  <c r="K32" i="10"/>
  <c r="J33" i="10"/>
  <c r="K33" i="10"/>
  <c r="J34" i="10"/>
  <c r="K34" i="10"/>
  <c r="J35" i="10"/>
  <c r="K35" i="10"/>
  <c r="J36" i="10"/>
  <c r="K36" i="10"/>
  <c r="J37" i="10"/>
  <c r="K37" i="10"/>
  <c r="J38" i="10"/>
  <c r="K38" i="10"/>
  <c r="J39" i="10"/>
  <c r="K39" i="10"/>
  <c r="J40" i="10"/>
  <c r="K40" i="10"/>
  <c r="J41" i="10"/>
  <c r="K41" i="10"/>
  <c r="J42" i="10"/>
  <c r="K42" i="10"/>
  <c r="J43" i="10"/>
  <c r="K43" i="10"/>
  <c r="J44" i="10"/>
  <c r="K44" i="10"/>
  <c r="J45" i="10"/>
  <c r="K45" i="10"/>
  <c r="J46" i="10"/>
  <c r="K46" i="10"/>
  <c r="J47" i="10"/>
  <c r="K47" i="10"/>
  <c r="J48" i="10"/>
  <c r="K48" i="10"/>
  <c r="J49" i="10"/>
  <c r="K49" i="10"/>
  <c r="J50" i="10"/>
  <c r="K50" i="10"/>
  <c r="J51" i="10"/>
  <c r="K51" i="10"/>
  <c r="J52" i="10"/>
  <c r="K52" i="10"/>
  <c r="J53" i="10"/>
  <c r="K53" i="10"/>
  <c r="J54" i="10"/>
  <c r="K54" i="10"/>
  <c r="J55" i="10"/>
  <c r="K55" i="10"/>
  <c r="J56" i="10"/>
  <c r="K56" i="10"/>
  <c r="J57" i="10"/>
  <c r="K57" i="10"/>
  <c r="J58" i="10"/>
  <c r="K58" i="10"/>
  <c r="J59" i="10"/>
  <c r="K59" i="10"/>
  <c r="J60" i="10"/>
  <c r="K60" i="10"/>
  <c r="J61" i="10"/>
  <c r="K61" i="10"/>
  <c r="J62" i="10"/>
  <c r="K62" i="10"/>
  <c r="J63" i="10"/>
  <c r="K63" i="10"/>
  <c r="J64" i="10"/>
  <c r="K64" i="10"/>
  <c r="J65" i="10"/>
  <c r="K65" i="10"/>
  <c r="J66" i="10"/>
  <c r="K66" i="10"/>
  <c r="J67" i="10"/>
  <c r="K67" i="10"/>
  <c r="J68" i="10"/>
  <c r="K68" i="10"/>
  <c r="J69" i="10"/>
  <c r="K69" i="10"/>
  <c r="J70" i="10"/>
  <c r="K70" i="10"/>
  <c r="J71" i="10"/>
  <c r="K71" i="10"/>
  <c r="J72" i="10"/>
  <c r="K72" i="10"/>
  <c r="J73" i="10"/>
  <c r="K73" i="10"/>
  <c r="J74" i="10"/>
  <c r="K74" i="10"/>
  <c r="J75" i="10"/>
  <c r="K75" i="10"/>
  <c r="J76" i="10"/>
  <c r="K76" i="10"/>
  <c r="J77" i="10"/>
  <c r="K77" i="10"/>
  <c r="J78" i="10"/>
  <c r="K78" i="10"/>
  <c r="J79" i="10"/>
  <c r="K79" i="10"/>
  <c r="J80" i="10"/>
  <c r="K80" i="10"/>
  <c r="J81" i="10"/>
  <c r="K81" i="10"/>
  <c r="J82" i="10"/>
  <c r="K82" i="10"/>
  <c r="J83" i="10"/>
  <c r="K83" i="10"/>
  <c r="J84" i="10"/>
  <c r="K84" i="10"/>
  <c r="J85" i="10"/>
  <c r="K85" i="10"/>
  <c r="J86" i="10"/>
  <c r="K86" i="10"/>
  <c r="J87" i="10"/>
  <c r="K87" i="10"/>
  <c r="J88" i="10"/>
  <c r="K88" i="10"/>
  <c r="J89" i="10"/>
  <c r="K89" i="10"/>
  <c r="J90" i="10"/>
  <c r="K90" i="10"/>
  <c r="J91" i="10"/>
  <c r="K91" i="10"/>
  <c r="J92" i="10"/>
  <c r="K92" i="10"/>
  <c r="J93" i="10"/>
  <c r="K93" i="10"/>
  <c r="J94" i="10"/>
  <c r="K94" i="10"/>
  <c r="J95" i="10"/>
  <c r="K95" i="10"/>
  <c r="J96" i="10"/>
  <c r="K96" i="10"/>
  <c r="J97" i="10"/>
  <c r="K97" i="10"/>
  <c r="J98" i="10"/>
  <c r="K98" i="10"/>
  <c r="J99" i="10"/>
  <c r="K99" i="10"/>
  <c r="J100" i="10"/>
  <c r="K100" i="10"/>
  <c r="J101" i="10"/>
  <c r="K101" i="10"/>
  <c r="J102" i="10"/>
  <c r="K102" i="10"/>
  <c r="J103" i="10"/>
  <c r="K103" i="10"/>
  <c r="J104" i="10"/>
  <c r="K104" i="10"/>
  <c r="J105" i="10"/>
  <c r="K105" i="10"/>
  <c r="J106" i="10"/>
  <c r="K106" i="10"/>
  <c r="J107" i="10"/>
  <c r="K107" i="10"/>
  <c r="J108" i="10"/>
  <c r="K108" i="10"/>
  <c r="J109" i="10"/>
  <c r="K109" i="10"/>
  <c r="J110" i="10"/>
  <c r="K110" i="10"/>
  <c r="J111" i="10"/>
  <c r="K111" i="10"/>
  <c r="J112" i="10"/>
  <c r="K112" i="10"/>
  <c r="J113" i="10"/>
  <c r="K113" i="10"/>
  <c r="J114" i="10"/>
  <c r="K114" i="10"/>
  <c r="J115" i="10"/>
  <c r="K115" i="10"/>
  <c r="J116" i="10"/>
  <c r="K116" i="10"/>
  <c r="J117" i="10"/>
  <c r="K117" i="10"/>
  <c r="J118" i="10"/>
  <c r="K118" i="10"/>
  <c r="J119" i="10"/>
  <c r="K119" i="10"/>
  <c r="J120" i="10"/>
  <c r="K120" i="10"/>
  <c r="J121" i="10"/>
  <c r="K121" i="10"/>
  <c r="J122" i="10"/>
  <c r="K122" i="10"/>
  <c r="J123" i="10"/>
  <c r="K123" i="10"/>
  <c r="J124" i="10"/>
  <c r="K124" i="10"/>
  <c r="J125" i="10"/>
  <c r="K125" i="10"/>
  <c r="J126" i="10"/>
  <c r="K126" i="10"/>
  <c r="J127" i="10"/>
  <c r="K127" i="10"/>
  <c r="J128" i="10"/>
  <c r="K128" i="10"/>
  <c r="J129" i="10"/>
  <c r="K129" i="10"/>
  <c r="J130" i="10"/>
  <c r="K130" i="10"/>
  <c r="J131" i="10"/>
  <c r="K131" i="10"/>
  <c r="J132" i="10"/>
  <c r="K132" i="10"/>
  <c r="J133" i="10"/>
  <c r="K133" i="10"/>
  <c r="J134" i="10"/>
  <c r="K134" i="10"/>
  <c r="J135" i="10"/>
  <c r="K135" i="10"/>
  <c r="J136" i="10"/>
  <c r="K136" i="10"/>
  <c r="J137" i="10"/>
  <c r="K137" i="10"/>
  <c r="J138" i="10"/>
  <c r="K138" i="10"/>
  <c r="J139" i="10"/>
  <c r="K139" i="10"/>
  <c r="J140" i="10"/>
  <c r="K140" i="10"/>
  <c r="J141" i="10"/>
  <c r="K141" i="10"/>
  <c r="J142" i="10"/>
  <c r="K142" i="10"/>
  <c r="J143" i="10"/>
  <c r="K143" i="10"/>
  <c r="J144" i="10"/>
  <c r="K144" i="10"/>
  <c r="J145" i="10"/>
  <c r="K145" i="10"/>
  <c r="J146" i="10"/>
  <c r="K146" i="10"/>
  <c r="J147" i="10"/>
  <c r="K147" i="10"/>
  <c r="J148" i="10"/>
  <c r="K148" i="10"/>
  <c r="J149" i="10"/>
  <c r="K149" i="10"/>
  <c r="J150" i="10"/>
  <c r="K150" i="10"/>
  <c r="J151" i="10"/>
  <c r="K151" i="10"/>
  <c r="J152" i="10"/>
  <c r="K152" i="10"/>
  <c r="J153" i="10"/>
  <c r="K153" i="10"/>
  <c r="J154" i="10"/>
  <c r="K154" i="10"/>
  <c r="J155" i="10"/>
  <c r="K155" i="10"/>
  <c r="J156" i="10"/>
  <c r="K156" i="10"/>
  <c r="J157" i="10"/>
  <c r="K157" i="10"/>
  <c r="J158" i="10"/>
  <c r="K158" i="10"/>
  <c r="J159" i="10"/>
  <c r="K159" i="10"/>
  <c r="J160" i="10"/>
  <c r="K160" i="10"/>
  <c r="J161" i="10"/>
  <c r="K161" i="10"/>
  <c r="J162" i="10"/>
  <c r="K162" i="10"/>
  <c r="J163" i="10"/>
  <c r="K163" i="10"/>
  <c r="J164" i="10"/>
  <c r="K164" i="10"/>
  <c r="J165" i="10"/>
  <c r="K165" i="10"/>
  <c r="J166" i="10"/>
  <c r="K166" i="10"/>
  <c r="J167" i="10"/>
  <c r="K167" i="10"/>
  <c r="J168" i="10"/>
  <c r="K168" i="10"/>
  <c r="J169" i="10"/>
  <c r="K169" i="10"/>
  <c r="J170" i="10"/>
  <c r="K170" i="10"/>
  <c r="J171" i="10"/>
  <c r="K171" i="10"/>
  <c r="J172" i="10"/>
  <c r="K172" i="10"/>
  <c r="J173" i="10"/>
  <c r="K173" i="10"/>
  <c r="J174" i="10"/>
  <c r="K174" i="10"/>
  <c r="J175" i="10"/>
  <c r="K175" i="10"/>
  <c r="J176" i="10"/>
  <c r="K176" i="10"/>
  <c r="J177" i="10"/>
  <c r="K177" i="10"/>
  <c r="J178" i="10"/>
  <c r="K178" i="10"/>
  <c r="J179" i="10"/>
  <c r="K179" i="10"/>
  <c r="J180" i="10"/>
  <c r="K180" i="10"/>
  <c r="J181" i="10"/>
  <c r="K181" i="10"/>
  <c r="J182" i="10"/>
  <c r="K182" i="10"/>
  <c r="J183" i="10"/>
  <c r="K183" i="10"/>
  <c r="J184" i="10"/>
  <c r="K184" i="10"/>
  <c r="J185" i="10"/>
  <c r="K185" i="10"/>
  <c r="J186" i="10"/>
  <c r="K186" i="10"/>
  <c r="J187" i="10"/>
  <c r="K187" i="10"/>
  <c r="J188" i="10"/>
  <c r="K188" i="10"/>
  <c r="J189" i="10"/>
  <c r="K189" i="10"/>
  <c r="J190" i="10"/>
  <c r="K190" i="10"/>
  <c r="J191" i="10"/>
  <c r="K191" i="10"/>
  <c r="J192" i="10"/>
  <c r="K192" i="10"/>
  <c r="J193" i="10"/>
  <c r="K193" i="10"/>
  <c r="J194" i="10"/>
  <c r="K194" i="10"/>
  <c r="J195" i="10"/>
  <c r="K195" i="10"/>
  <c r="J196" i="10"/>
  <c r="K196" i="10"/>
  <c r="J197" i="10"/>
  <c r="K197" i="10"/>
  <c r="J198" i="10"/>
  <c r="K198" i="10"/>
  <c r="J199" i="10"/>
  <c r="K199" i="10"/>
  <c r="J200" i="10"/>
  <c r="K200" i="10"/>
  <c r="J201" i="10"/>
  <c r="K201" i="10"/>
  <c r="J202" i="10"/>
  <c r="K202" i="10"/>
  <c r="J203" i="10"/>
  <c r="K203" i="10"/>
  <c r="J204" i="10"/>
  <c r="K204" i="10"/>
  <c r="J205" i="10"/>
  <c r="K205" i="10"/>
  <c r="J206" i="10"/>
  <c r="K206" i="10"/>
  <c r="J207" i="10"/>
  <c r="K207" i="10"/>
  <c r="J208" i="10"/>
  <c r="K208" i="10"/>
  <c r="J209" i="10"/>
  <c r="K209" i="10"/>
  <c r="J210" i="10"/>
  <c r="K210" i="10"/>
  <c r="J211" i="10"/>
  <c r="K211" i="10"/>
  <c r="J212" i="10"/>
  <c r="K212" i="10"/>
  <c r="J213" i="10"/>
  <c r="K213" i="10"/>
  <c r="J214" i="10"/>
  <c r="K214" i="10"/>
  <c r="J215" i="10"/>
  <c r="K215" i="10"/>
  <c r="J216" i="10"/>
  <c r="K216" i="10"/>
  <c r="J217" i="10"/>
  <c r="K217" i="10"/>
  <c r="J218" i="10"/>
  <c r="K218" i="10"/>
  <c r="J219" i="10"/>
  <c r="K219" i="10"/>
  <c r="J220" i="10"/>
  <c r="K220" i="10"/>
  <c r="J221" i="10"/>
  <c r="K221" i="10"/>
  <c r="J222" i="10"/>
  <c r="K222" i="10"/>
  <c r="J223" i="10"/>
  <c r="K223" i="10"/>
  <c r="J224" i="10"/>
  <c r="K224" i="10"/>
  <c r="J225" i="10"/>
  <c r="K225" i="10"/>
  <c r="J226" i="10"/>
  <c r="K226" i="10"/>
  <c r="J227" i="10"/>
  <c r="K227" i="10"/>
  <c r="J228" i="10"/>
  <c r="K228" i="10"/>
  <c r="J229" i="10"/>
  <c r="K229" i="10"/>
  <c r="J230" i="10"/>
  <c r="K230" i="10"/>
  <c r="J231" i="10"/>
  <c r="K231" i="10"/>
  <c r="J232" i="10"/>
  <c r="K232" i="10"/>
  <c r="J233" i="10"/>
  <c r="K233" i="10"/>
  <c r="J234" i="10"/>
  <c r="K234" i="10"/>
  <c r="J235" i="10"/>
  <c r="K235" i="10"/>
  <c r="J236" i="10"/>
  <c r="K236" i="10"/>
  <c r="J237" i="10"/>
  <c r="K237" i="10"/>
  <c r="J238" i="10"/>
  <c r="K238" i="10"/>
  <c r="J239" i="10"/>
  <c r="K239" i="10"/>
  <c r="J240" i="10"/>
  <c r="K240" i="10"/>
  <c r="J241" i="10"/>
  <c r="K241" i="10"/>
  <c r="J242" i="10"/>
  <c r="K242" i="10"/>
  <c r="J243" i="10"/>
  <c r="K243" i="10"/>
  <c r="J244" i="10"/>
  <c r="K244" i="10"/>
  <c r="J8" i="10"/>
  <c r="K8" i="10"/>
  <c r="K5" i="10"/>
  <c r="J5" i="10"/>
  <c r="E5" i="10"/>
  <c r="F5" i="10"/>
  <c r="G5" i="10"/>
  <c r="H5" i="10"/>
  <c r="D5" i="10"/>
  <c r="AA12" i="2"/>
</calcChain>
</file>

<file path=xl/comments1.xml><?xml version="1.0" encoding="utf-8"?>
<comments xmlns="http://schemas.openxmlformats.org/spreadsheetml/2006/main">
  <authors>
    <author>Nicholas Matzke</author>
  </authors>
  <commentList>
    <comment ref="M15" authorId="0">
      <text>
        <r>
          <rPr>
            <b/>
            <sz val="9"/>
            <color indexed="81"/>
            <rFont val="Calibri"/>
            <family val="2"/>
          </rPr>
          <t>Nicholas Matzke:</t>
        </r>
        <r>
          <rPr>
            <sz val="9"/>
            <color indexed="81"/>
            <rFont val="Calibri"/>
            <family val="2"/>
          </rPr>
          <t xml:space="preserve">
e.g. for Uniform distribution on the date,
param1 = minimum time before present
param2 = maximum time before present
e.g. for Normal distribution on the date,
param1 = mean
param2 = standard deviation
</t>
        </r>
      </text>
    </comment>
  </commentList>
</comments>
</file>

<file path=xl/comments2.xml><?xml version="1.0" encoding="utf-8"?>
<comments xmlns="http://schemas.openxmlformats.org/spreadsheetml/2006/main">
  <authors>
    <author>Nicholas Matzke</author>
  </authors>
  <commentList>
    <comment ref="O15" authorId="0">
      <text>
        <r>
          <rPr>
            <b/>
            <sz val="9"/>
            <color indexed="81"/>
            <rFont val="Calibri"/>
            <family val="2"/>
          </rPr>
          <t>Nicholas Matzke:</t>
        </r>
        <r>
          <rPr>
            <sz val="9"/>
            <color indexed="81"/>
            <rFont val="Calibri"/>
            <family val="2"/>
          </rPr>
          <t xml:space="preserve">
e.g. for Uniform distribution on the date,
param1 = minimum time before present
param2 = maximum time before present
e.g. for Normal distribution on the date,
param1 = mean
param2 = standard deviation
</t>
        </r>
      </text>
    </comment>
  </commentList>
</comments>
</file>

<file path=xl/sharedStrings.xml><?xml version="1.0" encoding="utf-8"?>
<sst xmlns="http://schemas.openxmlformats.org/spreadsheetml/2006/main" count="4890" uniqueCount="850">
  <si>
    <t>use</t>
  </si>
  <si>
    <t>filename</t>
  </si>
  <si>
    <t>startchar</t>
  </si>
  <si>
    <t>endchar</t>
  </si>
  <si>
    <t>by</t>
  </si>
  <si>
    <t>dir</t>
  </si>
  <si>
    <t>Here, give the source files etc. for each partition of "sequence" data (DNA, protein, morphology)</t>
  </si>
  <si>
    <t>Options</t>
  </si>
  <si>
    <t>yes</t>
  </si>
  <si>
    <t>no</t>
  </si>
  <si>
    <t>If blank, filename_df_num is used</t>
  </si>
  <si>
    <t>num</t>
  </si>
  <si>
    <t>The directory in which the file is found. If blank, current working directory is used</t>
  </si>
  <si>
    <t>1</t>
  </si>
  <si>
    <t>3</t>
  </si>
  <si>
    <t>Options:</t>
  </si>
  <si>
    <t>Inputs:</t>
  </si>
  <si>
    <t>Desc:</t>
  </si>
  <si>
    <t>Should this row be used?</t>
  </si>
  <si>
    <t>E.g. 1</t>
  </si>
  <si>
    <t>E.g. 100</t>
  </si>
  <si>
    <t>Models</t>
  </si>
  <si>
    <t>Data type</t>
  </si>
  <si>
    <t>Usually, 1; or 3 for codon positions</t>
  </si>
  <si>
    <t>DNA</t>
  </si>
  <si>
    <t>AA</t>
  </si>
  <si>
    <t>type</t>
  </si>
  <si>
    <t>list</t>
  </si>
  <si>
    <t>The list of character positions will trump start/end/by if used</t>
  </si>
  <si>
    <t>Model</t>
  </si>
  <si>
    <t>JC/HKY/GTR</t>
  </si>
  <si>
    <t>Proportion of Invariant Sites -- disfavored these days, just use 0</t>
  </si>
  <si>
    <t>model</t>
  </si>
  <si>
    <t>pInv</t>
  </si>
  <si>
    <t>Notes</t>
  </si>
  <si>
    <t>datasetName</t>
  </si>
  <si>
    <t>filteredAlignmentName</t>
  </si>
  <si>
    <t>Input files</t>
  </si>
  <si>
    <t>Apply filters to make each partition</t>
  </si>
  <si>
    <t>morph</t>
  </si>
  <si>
    <t>This worksheet contains:</t>
  </si>
  <si>
    <t>1. The list of all taxa</t>
  </si>
  <si>
    <t>2. The starting tipdates of all taxa</t>
  </si>
  <si>
    <t>tipdate</t>
  </si>
  <si>
    <t>3. The priors on these dates</t>
  </si>
  <si>
    <t>distribution</t>
  </si>
  <si>
    <t>param1</t>
  </si>
  <si>
    <t>fixed</t>
  </si>
  <si>
    <t>uniform</t>
  </si>
  <si>
    <t>normal</t>
  </si>
  <si>
    <t>offset</t>
  </si>
  <si>
    <t>This describes the probability distribution for each tip date</t>
  </si>
  <si>
    <t>param2</t>
  </si>
  <si>
    <t>If uniform, this is the upper (older) age limit. Otherwise, param2 is stdev</t>
  </si>
  <si>
    <t>If uniform, this is the lower (younger) age limit. Otherwise, param1 is mean</t>
  </si>
  <si>
    <t>Offset: a number added to the age. Handy for e.g. logNormal</t>
  </si>
  <si>
    <t>Taxon names -- NO spaces or quote marks!!</t>
  </si>
  <si>
    <t>Tip date -- hard code, or calculate from param1/param2</t>
  </si>
  <si>
    <t>OTUs</t>
  </si>
  <si>
    <t>Each clade or taxon you would like to use for:</t>
  </si>
  <si>
    <t>1. Logging (e.g., logging a clade age)</t>
  </si>
  <si>
    <t>2. Monophyly constraint</t>
  </si>
  <si>
    <t>3. and/or node-dating constraints.</t>
  </si>
  <si>
    <t>The constraints/logs are specified in the "constraints" tab</t>
  </si>
  <si>
    <t>Description:</t>
  </si>
  <si>
    <t>SECTION 3: SPECIFY THE INPUT DATA</t>
  </si>
  <si>
    <t>SECTION 2B: SPECIFY THE TAXA GROUPS/CLADES</t>
  </si>
  <si>
    <t>SECTION 2A: SPECIFY THE OTUs AND TIP DATES</t>
  </si>
  <si>
    <t>SECTION 2C: SPECIFY THE NODE AGES/CONSTRAINTS and/or logging of same</t>
  </si>
  <si>
    <t>In this worksheet, you can specify, for each taxon named in "taxa":</t>
  </si>
  <si>
    <t>Taxon</t>
  </si>
  <si>
    <t>mono</t>
  </si>
  <si>
    <t>lognormal</t>
  </si>
  <si>
    <t>mean or</t>
  </si>
  <si>
    <t>lower (younger)</t>
  </si>
  <si>
    <t>age limit</t>
  </si>
  <si>
    <t>stdev or</t>
  </si>
  <si>
    <t>upper (older)</t>
  </si>
  <si>
    <t>offset on mean</t>
  </si>
  <si>
    <t>node_or_stem</t>
  </si>
  <si>
    <t>node</t>
  </si>
  <si>
    <t>stem</t>
  </si>
  <si>
    <t>meanInRealSpace</t>
  </si>
  <si>
    <t>make_age_prior</t>
  </si>
  <si>
    <t>trace_log</t>
  </si>
  <si>
    <t>screen_log</t>
  </si>
  <si>
    <t>Ordered/Unordered</t>
  </si>
  <si>
    <t>order_type</t>
  </si>
  <si>
    <t>unordered</t>
  </si>
  <si>
    <t>ordered</t>
  </si>
  <si>
    <t>The "list" cell will be split on a comma, NO SPACE</t>
  </si>
  <si>
    <t>If "list" is blank, startchar/endchar/by will be used instead.</t>
  </si>
  <si>
    <t>Names of the partitions (ordered and unordered morphology should both get "morph", in the default run)</t>
  </si>
  <si>
    <t>4,5,etc.</t>
  </si>
  <si>
    <t>0.5, 0.6 etc.</t>
  </si>
  <si>
    <t>estimate</t>
  </si>
  <si>
    <t>0 if not used</t>
  </si>
  <si>
    <t>gammaNum</t>
  </si>
  <si>
    <t>Gamma-distributed among-site rate variation: number of categories</t>
  </si>
  <si>
    <t>Model for base frequencies</t>
  </si>
  <si>
    <t>estimated</t>
  </si>
  <si>
    <t>baseFreqs</t>
  </si>
  <si>
    <t>SECTION 4: SPECIFY THE TREE MODEL</t>
  </si>
  <si>
    <t>Here, specify the parameters for the BDSKY tree model</t>
  </si>
  <si>
    <t>birthRate_times_tops</t>
  </si>
  <si>
    <t>deathRate_times_tops</t>
  </si>
  <si>
    <t>samplingRate_times_tops</t>
  </si>
  <si>
    <t>Time sections for different birthRates</t>
  </si>
  <si>
    <t>(top of each time bin, starting from 0 my before present)</t>
  </si>
  <si>
    <t>The starting value of birthRate in each time bin</t>
  </si>
  <si>
    <t>birthRate_function</t>
  </si>
  <si>
    <t>Is the birthRate freely estimated, fixed, or scaled to an estimated base value</t>
  </si>
  <si>
    <t>(note that if the starting value is 0, it will stay fixed to 0)</t>
  </si>
  <si>
    <t>samplingRate_function</t>
  </si>
  <si>
    <t>The starting value of samplingRate in each time bin</t>
  </si>
  <si>
    <t>Is the samplingRate freely estimated, fixed, or scaled to an estimated base value</t>
  </si>
  <si>
    <t>Time sections for different deathRates</t>
  </si>
  <si>
    <t>Note: deathRate CANNOT exceed birthRate in Beast2, as far as I can tell -- yes, this could be peculiar</t>
  </si>
  <si>
    <t>The starting value of deathRate in each time bin</t>
  </si>
  <si>
    <t>Is the deathRate freely estimated, fixed, or scaled to an estimated base value</t>
  </si>
  <si>
    <t>SAMPLINGRATE (psi) SERIAL SKYLINE</t>
  </si>
  <si>
    <t>DEATHRATE (mu) SERIAL SKYLINE</t>
  </si>
  <si>
    <t>BIRTHRATE (lambda) SERIAL SKYLINE</t>
  </si>
  <si>
    <t>starting_tree</t>
  </si>
  <si>
    <t>Either name a newick file, or a random or upgma tree</t>
  </si>
  <si>
    <t>(newick filename)</t>
  </si>
  <si>
    <t>random</t>
  </si>
  <si>
    <t>upgma</t>
  </si>
  <si>
    <t>originTime</t>
  </si>
  <si>
    <t>The initial time at which the tree+sampling process starts. Starting value has to be older the than the starting tree root age.</t>
  </si>
  <si>
    <t>Time sections for different samplingRates</t>
  </si>
  <si>
    <t>(scaled option is experimental)</t>
  </si>
  <si>
    <t>(oldest age represents time bin: oldest-Infinity)</t>
  </si>
  <si>
    <t>deathRate_function</t>
  </si>
  <si>
    <t>tree_dir</t>
  </si>
  <si>
    <t>Directory of the Newick tree (if used)</t>
  </si>
  <si>
    <t>birthRate_starting_vals</t>
  </si>
  <si>
    <t>deathRate_starting_vals</t>
  </si>
  <si>
    <t>samplingRate_starting_vals</t>
  </si>
  <si>
    <t>Directory of starting tree</t>
  </si>
  <si>
    <t>Starting tree</t>
  </si>
  <si>
    <t>rhoSamplingTimes</t>
  </si>
  <si>
    <t>Timepoint(s) at which multiple taxa are simultaneously sampled</t>
  </si>
  <si>
    <t>rho</t>
  </si>
  <si>
    <t>rho equals "average proportion of then-extant taxa which are sampled"</t>
  </si>
  <si>
    <t>(e.g., p(sampling) for each lineage at that time-point)</t>
  </si>
  <si>
    <t>Typically, this occurs at time=0</t>
  </si>
  <si>
    <t>rho_function</t>
  </si>
  <si>
    <t>You could try estimating rho, but identifiability issues may result</t>
  </si>
  <si>
    <t>Problems may also occur if rho=0</t>
  </si>
  <si>
    <t>So, default rho is 1</t>
  </si>
  <si>
    <t>SECTION 5: MCMC RUN PARAMETERS</t>
  </si>
  <si>
    <t>Here, you specify things like output filenames, number of generations, sampling rates, etc.</t>
  </si>
  <si>
    <t>Should this row be used (good for saving other run parameters)</t>
  </si>
  <si>
    <t>chainLength</t>
  </si>
  <si>
    <t>Length of the mcmc chain</t>
  </si>
  <si>
    <t>state_store</t>
  </si>
  <si>
    <t>tracelog_store</t>
  </si>
  <si>
    <t>screenlog_store</t>
  </si>
  <si>
    <t>treelog_store</t>
  </si>
  <si>
    <t>Store the state how often?</t>
  </si>
  <si>
    <t>Store the trace log how often?</t>
  </si>
  <si>
    <t>Print to screen log how often?</t>
  </si>
  <si>
    <t>Store the tree how often?</t>
  </si>
  <si>
    <t>XML classes to add at the top of the XML file</t>
  </si>
  <si>
    <t>XML namespaces to add at the top of the XML file</t>
  </si>
  <si>
    <t>XML_namespaces</t>
  </si>
  <si>
    <t>classes_to_map_XML</t>
  </si>
  <si>
    <t>Trace Log filename</t>
  </si>
  <si>
    <t>Tree Log filename</t>
  </si>
  <si>
    <t>tracelog_fn</t>
  </si>
  <si>
    <t>treelog_fn</t>
  </si>
  <si>
    <t>use_fixed</t>
  </si>
  <si>
    <t>use_fixed means use what is hard-coded in the parse_run function; you may have to add more manually if you add new distributions/classes/models</t>
  </si>
  <si>
    <t>NOTES / current status</t>
  </si>
  <si>
    <t>Current: just fix to 0</t>
  </si>
  <si>
    <t>Currently: gamma must be used, and independent for each partition</t>
  </si>
  <si>
    <t>Current: must have a datasetName</t>
  </si>
  <si>
    <t>Current: fixed only</t>
  </si>
  <si>
    <t>Is it forced to be monophyletic?</t>
  </si>
  <si>
    <t>Node age prior</t>
  </si>
  <si>
    <t>Prior on node or stem bottom?</t>
  </si>
  <si>
    <t>Log age to trace file?</t>
  </si>
  <si>
    <t>Log age to screen?</t>
  </si>
  <si>
    <t>Starting position in the dataset</t>
  </si>
  <si>
    <t>Ending position in the dataset</t>
  </si>
  <si>
    <t>Name of the XML file you will run in Beast2</t>
  </si>
  <si>
    <t>outfn</t>
  </si>
  <si>
    <t>XML filename ('outfn" = "output filename")</t>
  </si>
  <si>
    <t>Current: XML classes are hard-coded</t>
  </si>
  <si>
    <t>Current: XML namespaces are hard-coded</t>
  </si>
  <si>
    <t>param1_orig</t>
  </si>
  <si>
    <t>param2_orig</t>
  </si>
  <si>
    <t>minvals</t>
  </si>
  <si>
    <t>In the case of fossils, you may have to pick a tip (or a fake tip with no data) to represent time=0 Ma</t>
  </si>
  <si>
    <t>…and then calculate tip dates from that</t>
  </si>
  <si>
    <t>minval</t>
  </si>
  <si>
    <t>…and then calculate  dates from that</t>
  </si>
  <si>
    <t>Default is "no"</t>
  </si>
  <si>
    <t>The meanInRealSpace tag is relevant to lognormal and exponential distributions -- see BEAUTi</t>
  </si>
  <si>
    <t>SECTION 1: METADATA FOR THIS PROJECT</t>
  </si>
  <si>
    <t xml:space="preserve">Description: </t>
  </si>
  <si>
    <t>Dataset:</t>
  </si>
  <si>
    <t xml:space="preserve">Source: </t>
  </si>
  <si>
    <t>Data re-use:</t>
  </si>
  <si>
    <t>Contact:</t>
  </si>
  <si>
    <t>Nicholas J. Matzke</t>
  </si>
  <si>
    <t>Citation:</t>
  </si>
  <si>
    <t>Local dataset location (edit for your computer; this is just for reference):</t>
  </si>
  <si>
    <t>treeModel</t>
  </si>
  <si>
    <t>BDSKY</t>
  </si>
  <si>
    <t>SABDSKY</t>
  </si>
  <si>
    <t>This is the model you are going to use, either BDSKY or SABDSKY (sampled ancestors, birth-death skyline)</t>
  </si>
  <si>
    <t>(other models, e.g. Yule and BD, are special cases of BDSKY)</t>
  </si>
  <si>
    <t>Save the mean if you want to</t>
  </si>
  <si>
    <t>lower (younger) age limit</t>
  </si>
  <si>
    <t>upper (older) age limit</t>
  </si>
  <si>
    <t>tipdate_mean</t>
  </si>
  <si>
    <t>tipdate_sd</t>
  </si>
  <si>
    <t>Save the SD if you want to</t>
  </si>
  <si>
    <t>Original numbering</t>
  </si>
  <si>
    <t>Options --&gt;</t>
  </si>
  <si>
    <t>For lognormal distributions, means should be in real space</t>
  </si>
  <si>
    <t>(but you may also use an offset, also in real space)</t>
  </si>
  <si>
    <t>For exponential distributions, the mean should be in real space</t>
  </si>
  <si>
    <t>(i.e., mean = 1/rate)</t>
  </si>
  <si>
    <t>exponential</t>
  </si>
  <si>
    <t>Also, param2 is ignored for exponential distributions.</t>
  </si>
  <si>
    <t>Default (blank) is "yes"</t>
  </si>
  <si>
    <t>You can put a prior on the *ratio* of the birthRates in different bins. This will be a Normal(mean=scaling, sd=scaling/10) distribution; the scaling is calculated with math functions in the XML</t>
  </si>
  <si>
    <t>You can put a prior on the *ratio* of the deathRates in different bins. This will be a Normal(mean=scaling, sd=scaling/10) distribution; the scaling is calculated with math functions in the XML</t>
  </si>
  <si>
    <t>(if blank, left free)</t>
  </si>
  <si>
    <t>You can put a prior on the *ratio* of the samplingRates in different bins. This will be a Normal(mean=scaling, sd=scaling/10) distribution; the scaling is calculated with math functions in the XML</t>
  </si>
  <si>
    <t>Clock model (currently, just one shared_clock)</t>
  </si>
  <si>
    <t>clockmodel_type</t>
  </si>
  <si>
    <t>ucld = uncorrelated lognormal branch rates</t>
  </si>
  <si>
    <t>clockrate_prior_dist</t>
  </si>
  <si>
    <t>clockrate_prior_param1</t>
  </si>
  <si>
    <t>clockrate_prior_param2</t>
  </si>
  <si>
    <t>This describes the probability distribution for the clockrate</t>
  </si>
  <si>
    <r>
      <rPr>
        <b/>
        <sz val="12"/>
        <color theme="1"/>
        <rFont val="Calibri"/>
        <family val="2"/>
        <scheme val="minor"/>
      </rPr>
      <t xml:space="preserve">NOTE: </t>
    </r>
    <r>
      <rPr>
        <sz val="12"/>
        <color theme="1"/>
        <rFont val="Calibri"/>
        <family val="2"/>
        <scheme val="minor"/>
      </rPr>
      <t>Clock models and clockrate priors are far to the right --&gt;</t>
    </r>
  </si>
  <si>
    <t>clockrate_offset</t>
  </si>
  <si>
    <t>clockrate_meanInRealSpace</t>
  </si>
  <si>
    <t>clockSD_prior_dist</t>
  </si>
  <si>
    <t>clockSD_prior_param2</t>
  </si>
  <si>
    <t>clockSD_prior_param1</t>
  </si>
  <si>
    <t>(You only need the full prior specification for the first instance of each clock name.)</t>
  </si>
  <si>
    <t>(blank means no)</t>
  </si>
  <si>
    <t>clockSD_offset</t>
  </si>
  <si>
    <t>clockSD_meanInRealSpace</t>
  </si>
  <si>
    <t>Use?</t>
  </si>
  <si>
    <t>blank=yes</t>
  </si>
  <si>
    <t>Put in this taxon for logging?</t>
  </si>
  <si>
    <t>Put a prior distribution on the age?</t>
  </si>
  <si>
    <t>Note: "stem" disallowed for root node</t>
  </si>
  <si>
    <t>(and for single-tip clades; for those, use a prior on the clade)</t>
  </si>
  <si>
    <t>uced = uncorrelated exponential branch rates</t>
  </si>
  <si>
    <t>rlc = random local clock</t>
  </si>
  <si>
    <t>Substitution Tree Log filename</t>
  </si>
  <si>
    <t>This is a tree with branch lengths in substitutions instead of time.</t>
  </si>
  <si>
    <t>To exclude, leave this blank</t>
  </si>
  <si>
    <t>subslog_fn</t>
  </si>
  <si>
    <t>trait1</t>
  </si>
  <si>
    <t>trait2</t>
  </si>
  <si>
    <t>continuous</t>
  </si>
  <si>
    <t>Each partition gets a DIFFERENT filteredAlignmentName</t>
  </si>
  <si>
    <t>Multiple discrete morphology alignments can be pulled from the same filename/dataset</t>
  </si>
  <si>
    <t>But each continuous dataset needs its own filename &amp; dataset</t>
  </si>
  <si>
    <t>notes</t>
  </si>
  <si>
    <t>total_group_LCA</t>
  </si>
  <si>
    <t>birthRate_prior_dist</t>
  </si>
  <si>
    <t>birthRate_prior_param1</t>
  </si>
  <si>
    <t>birthRate_prior_param2</t>
  </si>
  <si>
    <t>birthRate_offset</t>
  </si>
  <si>
    <t>birthRate_meanInRealSpace</t>
  </si>
  <si>
    <t>hyperpriors on the tree model (priors on the birthRate, deathRate, and samplingRate)</t>
  </si>
  <si>
    <t>hyperpriors on the tree model (priors on the deathRate, deathRate, and samplingRate)</t>
  </si>
  <si>
    <t>deathRate_prior_dist</t>
  </si>
  <si>
    <t>deathRate_prior_param1</t>
  </si>
  <si>
    <t>deathRate_prior_param2</t>
  </si>
  <si>
    <t>deathRate_offset</t>
  </si>
  <si>
    <t>deathRate_meanInRealSpace</t>
  </si>
  <si>
    <t>hyperpriors on the tree model (priors on the samplingRate, samplingRate, and samplingRate)</t>
  </si>
  <si>
    <t>samplingRate_prior_dist</t>
  </si>
  <si>
    <t>samplingRate_prior_param1</t>
  </si>
  <si>
    <t>samplingRate_prior_param2</t>
  </si>
  <si>
    <t>samplingRate_offset</t>
  </si>
  <si>
    <t>samplingRate_meanInRealSpace</t>
  </si>
  <si>
    <t>NJM: these bins can be generated with R script</t>
  </si>
  <si>
    <t>scaled (= gets a prior on the multiplier to the base rate)</t>
  </si>
  <si>
    <t>estimated (= this gets whatever prior is specified for it -- MUST have a prior specified)</t>
  </si>
  <si>
    <t>birthRate_scaling_relative_to_estimated_base</t>
  </si>
  <si>
    <t>estimated_base (scaled rates are scaled to this)</t>
  </si>
  <si>
    <t>deathRate_scaling_relative_to_estimated_base</t>
  </si>
  <si>
    <t>samplingRate_scaling_relative_to_estimated_base</t>
  </si>
  <si>
    <t>Relative age priors</t>
  </si>
  <si>
    <t>Equation</t>
  </si>
  <si>
    <t>rel_make_age_prior</t>
  </si>
  <si>
    <t>rel_meanInRealSpace</t>
  </si>
  <si>
    <t>rel_offset</t>
  </si>
  <si>
    <t>default yes</t>
  </si>
  <si>
    <t>The equation producing the number you will put a prior on</t>
  </si>
  <si>
    <t>Use this relative age calibration?</t>
  </si>
  <si>
    <t>Number of samples to get?</t>
  </si>
  <si>
    <t>numsamps</t>
  </si>
  <si>
    <t>clockrate_starting_val</t>
  </si>
  <si>
    <t>starting value for the clock rate</t>
  </si>
  <si>
    <t>If you have 2 clocks, give them different names</t>
  </si>
  <si>
    <t>(experimental, so double-check XML)</t>
  </si>
  <si>
    <t>starting value for the clock SD</t>
  </si>
  <si>
    <t>clockSD_starting_val</t>
  </si>
  <si>
    <t>rel_prior_distribution</t>
  </si>
  <si>
    <t>rel_prior_param1</t>
  </si>
  <si>
    <t>rel_prior_param2</t>
  </si>
  <si>
    <t>rel_prior_Name</t>
  </si>
  <si>
    <t>rel_prior_use</t>
  </si>
  <si>
    <t>rel_prior_groupnames</t>
  </si>
  <si>
    <t>diff_from_mean</t>
  </si>
  <si>
    <t>(each taxon's difference from the mean)</t>
  </si>
  <si>
    <t>difference</t>
  </si>
  <si>
    <t>(difference</t>
  </si>
  <si>
    <t>tipsOnly</t>
  </si>
  <si>
    <t>default no</t>
  </si>
  <si>
    <t>Note: Uniform distributions on differences appear to be hazardous -- easy for the chain to hit -Inf at the beginning or early in, causing crashes</t>
  </si>
  <si>
    <t>ascertainment</t>
  </si>
  <si>
    <t>Mk</t>
  </si>
  <si>
    <t>Mkv</t>
  </si>
  <si>
    <t>Ascertainment bias model (after Felsenstein 1992's restriction data correction)</t>
  </si>
  <si>
    <t>Traits can come from  a tab-delimited file or</t>
  </si>
  <si>
    <t>"traits" ie the traits tab</t>
  </si>
  <si>
    <t>CONTINUOUS TRAITS DATA</t>
  </si>
  <si>
    <t>The first 14 lines are for notes etc.</t>
  </si>
  <si>
    <t>You may (or may not) want to re-scale continuous characters, e.g. log-transformation or rescale to 0 mean, unit variance.</t>
  </si>
  <si>
    <t>STATISTICS ON YOUR DATA MATRIX (paste here, as notes)</t>
  </si>
  <si>
    <t>Except: continuous traits just have a different rate for each character - gamma not used</t>
  </si>
  <si>
    <t>fossilTF</t>
  </si>
  <si>
    <t>Number of fossils</t>
  </si>
  <si>
    <t>(note: getting a good starting tree is often hard; BEASTmasteR will print the code for other methods)</t>
  </si>
  <si>
    <t>(having a working Newick starting tree is best; random is next best (but check starting originTime, rho, birthRate, deathRate, samplingRate); I have yet to get UPGMA/neighborjoining2 to work)</t>
  </si>
  <si>
    <t>If yes, the distribution will be converted to a narrow normal distribution</t>
  </si>
  <si>
    <t>(This is useful for e.g. getting starting trees)</t>
  </si>
  <si>
    <t>Default no</t>
  </si>
  <si>
    <t>convert_to_normal</t>
  </si>
  <si>
    <t>WAG/BLOSUM62/CPREV/JTT/MTREV</t>
  </si>
  <si>
    <t>ratesQ</t>
  </si>
  <si>
    <t>ratesQ (for manual AA matrix)</t>
  </si>
  <si>
    <t>ratesQ: AA Q matrix, manually specified</t>
  </si>
  <si>
    <t>just lower triangle, space-delimited</t>
  </si>
  <si>
    <t>Beast2 help on optional "rates" entry of e.g. WAG: "Rate parameter which defines the transition rate matrix. Only the off-diagonal entries need to be specified (diagonal makes row sum to zero in a rate matrix). Entry i specifies the rate from floor(i/(n-1)) to i%(n-1)+delta where n is the number of states and delta=1 if floor(i/(n-1)) &gt;= i%(n-1) and 0 otherwise."</t>
  </si>
  <si>
    <t>NOT TESTED</t>
  </si>
  <si>
    <t>AA equal</t>
  </si>
  <si>
    <t>WARNING: squiggly brackets {} representing uncertain sequences are fatal in amino acid sequences. The perl commands that convert DNA to IUPAC do not work on amino acids. You should change anything inside {} to a single ?</t>
  </si>
  <si>
    <t>scaled_min (unif on ratio, with this min)</t>
  </si>
  <si>
    <t>scaled_max (unif on ratio, with this max)</t>
  </si>
  <si>
    <t>Use with citation</t>
  </si>
  <si>
    <t>use a formula if you like)</t>
  </si>
  <si>
    <t>(To scale to e.g. 66 MA for the highest tip in the tree,</t>
  </si>
  <si>
    <t>"list_of_OTUs" isn't used, it is automatic in all BEASTmasteR runs, to provide a constant reference for the total taxon list</t>
  </si>
  <si>
    <t>(In the Lee &amp; Worthy dataset, these are fake traits.)</t>
  </si>
  <si>
    <t>Statistics on the completeness of the morphology data matrix, by taxon:</t>
  </si>
  <si>
    <t>Statistics on the completeness of the morphology data matrix, overall:</t>
  </si>
  <si>
    <t>OTU</t>
  </si>
  <si>
    <t>nPar</t>
  </si>
  <si>
    <t>nQ</t>
  </si>
  <si>
    <t>nQ_woInvar</t>
  </si>
  <si>
    <t>numchars</t>
  </si>
  <si>
    <t>completePercent</t>
  </si>
  <si>
    <t>numchars2</t>
  </si>
  <si>
    <t>completePercent2</t>
  </si>
  <si>
    <t>matrix_stats</t>
  </si>
  <si>
    <t>NOTE: continuous traits won't work with SABDSKY</t>
  </si>
  <si>
    <t>In progress.</t>
  </si>
  <si>
    <t>NOTES</t>
  </si>
  <si>
    <t>dataSection</t>
  </si>
  <si>
    <t>Data sections</t>
  </si>
  <si>
    <t>Names e.g. for identifying possible partition schemes with PartitionFinder</t>
  </si>
  <si>
    <t>clade_constr</t>
  </si>
  <si>
    <t>fn1</t>
  </si>
  <si>
    <t>fn2</t>
  </si>
  <si>
    <t>fn3</t>
  </si>
  <si>
    <t>any_data</t>
  </si>
  <si>
    <t>Slater 2015</t>
  </si>
  <si>
    <t>Prevosti 2009</t>
  </si>
  <si>
    <t>Data table -- which OTUs have which data?</t>
  </si>
  <si>
    <t>Total OTUs</t>
  </si>
  <si>
    <t>any morph</t>
  </si>
  <si>
    <t>DNA and morph</t>
  </si>
  <si>
    <t>DNA+morph</t>
  </si>
  <si>
    <t>clade_constraint_only</t>
  </si>
  <si>
    <t>some_characters</t>
  </si>
  <si>
    <t>nick.matzke@anu.edu.au</t>
  </si>
  <si>
    <t>Research Fellow, ARC DECRA Fellowship, The Australian National University</t>
  </si>
  <si>
    <t>runthis_v1.xml</t>
  </si>
  <si>
    <t>Counting character states, to look for autapomorphies:</t>
  </si>
  <si>
    <t>char_is_autapomorphic</t>
  </si>
  <si>
    <t>nstates_per_char</t>
  </si>
  <si>
    <t>state0</t>
  </si>
  <si>
    <t>state1</t>
  </si>
  <si>
    <t>clockModel_name</t>
  </si>
  <si>
    <t>siteModel_name</t>
  </si>
  <si>
    <t>shared_tree</t>
  </si>
  <si>
    <t>geneTreeName</t>
  </si>
  <si>
    <t>speciesTreeName</t>
  </si>
  <si>
    <t>Tree Model</t>
  </si>
  <si>
    <t>(if endchar is too high, or left blank, BEASTmasteR will fill it in)</t>
  </si>
  <si>
    <t>Is this partition evolving on a gene tree or a species tree? If geneTreeName=speciesTreeName, or is blank, traditional analysis. Otherwise, a starBEAST gene tree/species tree analysis</t>
  </si>
  <si>
    <t>speciesTreeName is the name used for the shared species tree (or, the only tree in a concatenated analysis)</t>
  </si>
  <si>
    <t>Specify what siteModel this data partition goes into</t>
  </si>
  <si>
    <t>Here, specify which specimens go with which predetermined species (or named populations or whatever)</t>
  </si>
  <si>
    <t>This is equivalent to:
1. the table in the "Taxon sets" tab of the StarBeast2 template in Beauti2
    column 1: "Taxon" -- really, it should have been called "specimenString" or something
    column 2: "Species/Population")
...or... 
2. the tab-delimited, two-column traits file mentioned on page 4 of the StarBeast2 tutorial ("Import trait(s) from a mapping to fire [sic] *BEAST")
     column 1: "traits" -- really, it should have been called "specimenString" or something
     column 2: "species"</t>
  </si>
  <si>
    <t>specimenString</t>
  </si>
  <si>
    <t>yes/no to use this line (default: yes)</t>
  </si>
  <si>
    <t>The unique string that identifies this sequence as coming from a particular speciesName</t>
  </si>
  <si>
    <t>speciesName</t>
  </si>
  <si>
    <t>The name of the species/population/OTU in the species tree</t>
  </si>
  <si>
    <t xml:space="preserve">If you want to cut any specific sequences, list them here, in a comma-delimited list. </t>
  </si>
  <si>
    <t>(You might want to do this, e.g. if a few sequences are misaligned, are paralogs, etc., and it is easier to just list them here than modify the raw data files.)</t>
  </si>
  <si>
    <t>(All speciesNames must have an identical match in OTUs)</t>
  </si>
  <si>
    <t>The name of the tree in the XML file, typically "shared_tree"</t>
  </si>
  <si>
    <t>seqNames_to_cut</t>
  </si>
  <si>
    <t>A comma-delimited list of specific sequence strings to cut from the analysis</t>
  </si>
  <si>
    <t>(This is for starBEAST only; leave blank for normal BEAST!)</t>
  </si>
  <si>
    <t>strict</t>
  </si>
  <si>
    <t>clockModel_relRates</t>
  </si>
  <si>
    <t>Names for relative rates, *within* a clock model (if desired)</t>
  </si>
  <si>
    <t>state2</t>
  </si>
  <si>
    <t>state3</t>
  </si>
  <si>
    <t>state4</t>
  </si>
  <si>
    <t>The lower limit on the birthRate (may be different from what the prior allows)</t>
  </si>
  <si>
    <t>The upper limit on the birthRate (may be different from what the prior allows)</t>
  </si>
  <si>
    <t>birthRate_min</t>
  </si>
  <si>
    <t>birthRate_max</t>
  </si>
  <si>
    <t>The lower limit on the deathRate (may be different from what the prior allows)</t>
  </si>
  <si>
    <t>The upper limit on the deathRate (may be different from what the prior allows)</t>
  </si>
  <si>
    <t>deathRate_min</t>
  </si>
  <si>
    <t>deathRate_max</t>
  </si>
  <si>
    <t>The lower limit on the samplingRate (may be different from what the prior allows)</t>
  </si>
  <si>
    <t>The upper limit on the samplingRate (may be different from what the prior allows)</t>
  </si>
  <si>
    <t>samplingRate_min</t>
  </si>
  <si>
    <t>samplingRate_max</t>
  </si>
  <si>
    <t>The lower limit on the clockRate (may be different from what the prior allows)</t>
  </si>
  <si>
    <t>The upper limit on the clockRate (may be different from what the prior allows)</t>
  </si>
  <si>
    <t>clockrate_min</t>
  </si>
  <si>
    <t>clockrate_max</t>
  </si>
  <si>
    <t>clockSD_min</t>
  </si>
  <si>
    <t>clockSD_max</t>
  </si>
  <si>
    <t>d</t>
  </si>
  <si>
    <t>Choice:</t>
  </si>
  <si>
    <t xml:space="preserve">Note: filters applied to the sequence alignments produce partitions.  </t>
  </si>
  <si>
    <t>Used only to provide a base string for other names</t>
  </si>
  <si>
    <t>(but for DNA data, if you want two partitions/filteredAlignments to share a relRate, give them the same relRate name here)</t>
  </si>
  <si>
    <t>Type of clock model (specifying rate variation among branches)</t>
  </si>
  <si>
    <t>THE PRIOR ON THE CLOCKRATE mean IS *VERY* IMPORTANT. IF YOUR ANALYSIS COVERS MILLIONS OF YEARS, YOUR CLOCKRATE SHOULD BE LOW, something like 0.01 substitutions/site/my or you don't have much hope. (So, using the defaults like a prior of Uniform(0, 100) or Exponential(1) may not be the best idea.)</t>
  </si>
  <si>
    <t xml:space="preserve">Name of the NEXUS file. Should be a "Simplified NEXUS" file from Mesquite.
And: MAKE SURE there are NO apostrophe marks, and NO SPACES in species names
</t>
  </si>
  <si>
    <t>construct_starting_tree</t>
  </si>
  <si>
    <t>(Note: upgma now specifies neighborjoining2, best for tipdating)</t>
  </si>
  <si>
    <t>OPTIONS:</t>
  </si>
  <si>
    <t>burrupensis</t>
  </si>
  <si>
    <t>punctata</t>
  </si>
  <si>
    <t>cundalensis</t>
  </si>
  <si>
    <t>versicolor5</t>
  </si>
  <si>
    <t>variegata</t>
  </si>
  <si>
    <t>HKY</t>
  </si>
  <si>
    <t>LA01_WAM132563_h0</t>
  </si>
  <si>
    <t>LA01_WAM165508_h0</t>
  </si>
  <si>
    <t>LA01_WAM110146_h0</t>
  </si>
  <si>
    <t>LA01_WAM114571_h0</t>
  </si>
  <si>
    <t>LA01_WAM156584_h0</t>
  </si>
  <si>
    <t>LA01_WAM161412_h0</t>
  </si>
  <si>
    <t>LA01_CCM0214_h0</t>
  </si>
  <si>
    <t>LA01_ABTC3671_h0</t>
  </si>
  <si>
    <t>LA01_WAM117025_h0</t>
  </si>
  <si>
    <t>LA01_WAM120033_h0</t>
  </si>
  <si>
    <t>Note: It *doesn't* have to be a complete match…so make sure the identifying string is unique!</t>
  </si>
  <si>
    <t>The NEXUS data files will be searched for specimen names matching this string.</t>
  </si>
  <si>
    <t>SECTION 3.5: TAXONSETS (used *only* for STARBEAST2…ignored otherwise)</t>
  </si>
  <si>
    <t>Diversity data:</t>
  </si>
  <si>
    <t>Loci selection criteria:</t>
  </si>
  <si>
    <t>OneOnX</t>
  </si>
  <si>
    <t>For lognormal distributions, means should be in real space (but you may also use an offset, also in real space).</t>
  </si>
  <si>
    <t>For exponential distributions, the param1 should be in real space, and represents the mean of the rate. Also, param2 is ignored for exponential distributions.</t>
  </si>
  <si>
    <t>For OneOnX (prior density on rate is proportional to 1/rate value), param1 and param2 are ignored. However, rate min above 0 and max below Inf are required to make the improper OneOnX prior into a proper prior.</t>
  </si>
  <si>
    <t>MkInf (YES implemented, but slow; see Matzke &amp; Irmis, PeerJ)</t>
  </si>
  <si>
    <t>If two or more rows are identical, they get combined into the same dataset in the XML, and one likelihood calculation is performed, using whatever siteModel is specified first.</t>
  </si>
  <si>
    <t>Default: blank: every siteModel gets different estimated base frequencies</t>
  </si>
  <si>
    <t>(currently: for DNA only)</t>
  </si>
  <si>
    <t>(so that they can be re-used across partitions, if desired)</t>
  </si>
  <si>
    <t>(so that it can be re-used across partitions/siteModels, if desired)</t>
  </si>
  <si>
    <t>Default: blank: every siteModel gets different estimated gamma parameter</t>
  </si>
  <si>
    <t>Every clockModel_name comes with a clockrate, and, possibly, an SD</t>
  </si>
  <si>
    <t>Varying rates within the same clockModel get relRates. If you want entirely different clockmodels, change clockModel_name.</t>
  </si>
  <si>
    <t>baseFreqs_params_suffix</t>
  </si>
  <si>
    <t>kappa_for_HKY_suffix</t>
  </si>
  <si>
    <t>gammaShape_suffix</t>
  </si>
  <si>
    <t>Suffix for the gammaShape parameter, for gamma-distributed sitewise rate variation</t>
  </si>
  <si>
    <t>The suffix for the name of the kappa parameter for the HKY model</t>
  </si>
  <si>
    <t>Default: blank: every siteModel gets different estimated kappa parameter</t>
  </si>
  <si>
    <t>The suffix of the base frequencies parameters</t>
  </si>
  <si>
    <t>(if you have only 1 shared kappa, this is equivalent to having 1 shared HKY model, but may give you more flexibility)</t>
  </si>
  <si>
    <t>Mk_unord/
Mk_ord
For MkA, set column "baseFreqs" to "estimate"; and ascertainment to "noabsencesites" (as per Pyron 2016)</t>
  </si>
  <si>
    <t>morph_transition_rates</t>
  </si>
  <si>
    <t>morph_transition_rates: Do you want…</t>
  </si>
  <si>
    <t>"symmetric": different rates but symmetric (similar to GTR)</t>
  </si>
  <si>
    <t>"asymmetric": different rates in all directions between states</t>
  </si>
  <si>
    <t>"equal": equal rates between states (default)</t>
  </si>
  <si>
    <t>noabsencesites (no 0)</t>
  </si>
  <si>
    <t>nopresencesites (no 1)</t>
  </si>
  <si>
    <t>depreciated: use "Model" column</t>
  </si>
  <si>
    <t>Different name for each different siteModel (can be shared across data partitions)!</t>
  </si>
  <si>
    <t>Morph default: fixed/equal
estimate</t>
  </si>
  <si>
    <t>DNA estimate</t>
  </si>
  <si>
    <t>empirical (calculate straight from the partition, then fix; using "estimate=true" in the frequencies XML)</t>
  </si>
  <si>
    <t>fixed/equal (fixed to be equal)
estimate (make free parameters)</t>
  </si>
  <si>
    <t>(Alternatively for MkA, it is probably equivalent to have the base frequencies fixed, and the rates asymmetric)</t>
  </si>
  <si>
    <t>Brownian (continuous only)</t>
  </si>
  <si>
    <t>traceLog.txt</t>
  </si>
  <si>
    <t>treeLog.txt</t>
  </si>
  <si>
    <t>subsLog.txt</t>
  </si>
  <si>
    <t>Prevosti 2009 dataset</t>
  </si>
  <si>
    <t>The partitions will be:
unique(seqs_df$filteredAlignmentName)</t>
  </si>
  <si>
    <t>(morphology data automatically have this -- leave blank for morph; make different clocks if you want multiple morphology partitions)</t>
  </si>
  <si>
    <t>assumed_nstates</t>
  </si>
  <si>
    <t>max_num_patterns</t>
  </si>
  <si>
    <t xml:space="preserve">Maximum number of unobservable patterns to list for ascertainment bias correction: </t>
  </si>
  <si>
    <t xml:space="preserve">mostly to keep your R script and/or BEAST from crashing, when they try to 
write out, or read in, the potentially BILLIONS of </t>
  </si>
  <si>
    <t>unobservable site patterns that there are for, say, a 5-state unordered character with 100 taxa</t>
  </si>
  <si>
    <t>default (if blank): 2500 patterns</t>
  </si>
  <si>
    <t>default:blank, meaning infer from data</t>
  </si>
  <si>
    <t>(mostly because this might be what MrBayes has actually been doing)</t>
  </si>
  <si>
    <t>assumed nstates -- Assumed number of states</t>
  </si>
  <si>
    <t>if e.g. you want to run a 2-state correction on a 3-state character</t>
  </si>
  <si>
    <t>(only effects ascertainment-bias correction, not rate matrices)</t>
  </si>
  <si>
    <t>starBeast2_CalibratedYule</t>
  </si>
  <si>
    <t>starBeast2_BD</t>
  </si>
  <si>
    <t>geneTree1</t>
  </si>
  <si>
    <t>geneTree2</t>
  </si>
  <si>
    <t>A minimum age, for subtracting from the original values, to produce param1 and param2</t>
  </si>
  <si>
    <t>Minimum of the clock SD parameter</t>
  </si>
  <si>
    <t>default:
0.0000001</t>
  </si>
  <si>
    <t>Maximum of the clock SD parameter</t>
  </si>
  <si>
    <t>default:
10</t>
  </si>
  <si>
    <t>OneOnX: requires that min/max be set for the rate parameter</t>
  </si>
  <si>
    <t>1. Longer loci
2. 100 desired
3. Diversity within locus
4. Completeness - across samples, across species
4a. Watch out for strings of Ns
II. Use TWO specimens per species</t>
  </si>
  <si>
    <t>Craig Moritz says:
i'm hoping the attached (ND2 tree conjured by Paul) will help you understand what is what across oz gehyra.  Presumably your question related to the total number of taxa (for our purpose designated lineages) rather than described species
Australis group - 18-22 lineages (depending on how we treat poorly sampled pamela) and 8 described species
Xenopus complex - 3 major lineages, 1 species
Var-punc complex - ~40 lineages and 17 described species.  The dataset you are working with for now has all but one of the 40
In total we have all known lineages sequenced in Gehyrabank but one  - spheniscus (damn it…).</t>
  </si>
  <si>
    <t>So I say:</t>
  </si>
  <si>
    <t>ingroup 39/40</t>
  </si>
  <si>
    <t>outgroup 2/25</t>
  </si>
  <si>
    <t>total</t>
  </si>
  <si>
    <t>41/65</t>
  </si>
  <si>
    <t xml:space="preserve">Source of dates: </t>
  </si>
  <si>
    <t>ingroup1</t>
  </si>
  <si>
    <t>outgroup1</t>
  </si>
  <si>
    <t>baseFreqs_shared</t>
  </si>
  <si>
    <t>geneTree3</t>
  </si>
  <si>
    <t>geneTree4</t>
  </si>
  <si>
    <t>geneTree5</t>
  </si>
  <si>
    <t>geneTree6</t>
  </si>
  <si>
    <t>geneTree7</t>
  </si>
  <si>
    <t>geneTree8</t>
  </si>
  <si>
    <t>geneTree9</t>
  </si>
  <si>
    <t>geneTree10</t>
  </si>
  <si>
    <t>geneTree11</t>
  </si>
  <si>
    <t>geneTree12</t>
  </si>
  <si>
    <t>geneTree13</t>
  </si>
  <si>
    <t>geneTree14</t>
  </si>
  <si>
    <t>geneTree15</t>
  </si>
  <si>
    <t>geneTree16</t>
  </si>
  <si>
    <t>geneTree17</t>
  </si>
  <si>
    <t>geneTree18</t>
  </si>
  <si>
    <t>geneTree19</t>
  </si>
  <si>
    <t>geneTree20</t>
  </si>
  <si>
    <t>geneTree21</t>
  </si>
  <si>
    <t>geneTree22</t>
  </si>
  <si>
    <t>geneTree23</t>
  </si>
  <si>
    <t>geneTree24</t>
  </si>
  <si>
    <t>geneTree25</t>
  </si>
  <si>
    <t>geneTree26</t>
  </si>
  <si>
    <t>geneTree27</t>
  </si>
  <si>
    <t>geneTree28</t>
  </si>
  <si>
    <t>geneTree29</t>
  </si>
  <si>
    <t>geneTree30</t>
  </si>
  <si>
    <t>geneTree31</t>
  </si>
  <si>
    <t>geneTree32</t>
  </si>
  <si>
    <t>geneTree33</t>
  </si>
  <si>
    <t>geneTree34</t>
  </si>
  <si>
    <t>geneTree35</t>
  </si>
  <si>
    <t>geneTree36</t>
  </si>
  <si>
    <t>geneTree37</t>
  </si>
  <si>
    <t>geneTree38</t>
  </si>
  <si>
    <t>geneTree39</t>
  </si>
  <si>
    <t>geneTree40</t>
  </si>
  <si>
    <t>geneTree41</t>
  </si>
  <si>
    <t>geneTree42</t>
  </si>
  <si>
    <t>geneTree43</t>
  </si>
  <si>
    <t>geneTree44</t>
  </si>
  <si>
    <t>geneTree45</t>
  </si>
  <si>
    <t>geneTree46</t>
  </si>
  <si>
    <t>geneTree47</t>
  </si>
  <si>
    <t>geneTree48</t>
  </si>
  <si>
    <t>geneTree49</t>
  </si>
  <si>
    <t>geneTree50</t>
  </si>
  <si>
    <t>geneTree51</t>
  </si>
  <si>
    <t>geneTree52</t>
  </si>
  <si>
    <t>geneTree53</t>
  </si>
  <si>
    <t>geneTree54</t>
  </si>
  <si>
    <t>geneTree55</t>
  </si>
  <si>
    <t>geneTree56</t>
  </si>
  <si>
    <t>statname</t>
  </si>
  <si>
    <t>Master directory for data files:</t>
  </si>
  <si>
    <t>geneTree57</t>
  </si>
  <si>
    <t>geneTree58</t>
  </si>
  <si>
    <t>geneTree59</t>
  </si>
  <si>
    <t>geneTree60</t>
  </si>
  <si>
    <t>geneTree61</t>
  </si>
  <si>
    <t>geneTree62</t>
  </si>
  <si>
    <t>geneTree63</t>
  </si>
  <si>
    <t>geneTree64</t>
  </si>
  <si>
    <t>geneTree65</t>
  </si>
  <si>
    <t>geneTree66</t>
  </si>
  <si>
    <t>geneTree67</t>
  </si>
  <si>
    <t>geneTree68</t>
  </si>
  <si>
    <t>geneTree69</t>
  </si>
  <si>
    <t>geneTree70</t>
  </si>
  <si>
    <t>geneTree71</t>
  </si>
  <si>
    <t>geneTree72</t>
  </si>
  <si>
    <t>geneTree73</t>
  </si>
  <si>
    <t>geneTree74</t>
  </si>
  <si>
    <t>geneTree75</t>
  </si>
  <si>
    <t>geneTree76</t>
  </si>
  <si>
    <t>geneTree77</t>
  </si>
  <si>
    <t>geneTree78</t>
  </si>
  <si>
    <t>geneTree79</t>
  </si>
  <si>
    <t>geneTree80</t>
  </si>
  <si>
    <t>geneTree81</t>
  </si>
  <si>
    <t>geneTree82</t>
  </si>
  <si>
    <t>geneTree83</t>
  </si>
  <si>
    <t>geneTree84</t>
  </si>
  <si>
    <t>geneTree85</t>
  </si>
  <si>
    <t>geneTree86</t>
  </si>
  <si>
    <t>geneTree87</t>
  </si>
  <si>
    <t>geneTree88</t>
  </si>
  <si>
    <t>geneTree89</t>
  </si>
  <si>
    <t>geneTree90</t>
  </si>
  <si>
    <t>geneTree91</t>
  </si>
  <si>
    <t>geneTree92</t>
  </si>
  <si>
    <t>geneTree93</t>
  </si>
  <si>
    <t>geneTree94</t>
  </si>
  <si>
    <t>geneTree95</t>
  </si>
  <si>
    <t>geneTree96</t>
  </si>
  <si>
    <t>geneTree97</t>
  </si>
  <si>
    <t>geneTree98</t>
  </si>
  <si>
    <t>geneTree99</t>
  </si>
  <si>
    <t>geneTree100</t>
  </si>
  <si>
    <t>geneTree101</t>
  </si>
  <si>
    <t>geneTree102</t>
  </si>
  <si>
    <t>geneTree103</t>
  </si>
  <si>
    <t>geneTree104</t>
  </si>
  <si>
    <t>geneTree105</t>
  </si>
  <si>
    <t>geneTree106</t>
  </si>
  <si>
    <t>geneTree107</t>
  </si>
  <si>
    <t>kappa_pos1</t>
  </si>
  <si>
    <t>gammaShape_shared1</t>
  </si>
  <si>
    <t>kappa_pos2</t>
  </si>
  <si>
    <t>gammaShape_shared2</t>
  </si>
  <si>
    <t>kappa_pos3</t>
  </si>
  <si>
    <t>gammaShape_shared3</t>
  </si>
  <si>
    <t>/drives/GDrive/__GDrive_projects/2016-07-31_divide_and_conquer_starBEAST/05_Gehyra_106_loci/v1/</t>
  </si>
  <si>
    <t>/drives/GDrive/__GDrive_projects/2016-07-31_divide_and_conquer_starBEAST/_01_data_stats/treelength_calcs/</t>
  </si>
  <si>
    <t>ENSACAP00000007167_exon1.NT.TNR.trim.gt.mln.nexus</t>
  </si>
  <si>
    <t>ENSACAP00000014266_exon4.NT.TNR.trim.gt.mln.nexus</t>
  </si>
  <si>
    <t>ENSACAP00000016703_exon1.NT.TNR.trim.gt.mln.nexus</t>
  </si>
  <si>
    <t>ENSACAP00000005973_exon1.NT.TNR.trim.gt.mln.nexus</t>
  </si>
  <si>
    <t>ENSACAP00000010351_exon1.NT.TNR.trim.gt.mln.nexus</t>
  </si>
  <si>
    <t>ENSACAP00000013046_exon1.NT.TNR.trim.gt.mln.nexus</t>
  </si>
  <si>
    <t>ENSACAP00000008984_exon7.NT.TNR.trim.gt.mln.nexus</t>
  </si>
  <si>
    <t>ENSACAP00000018694_exon1.NT.TNR.trim.gt.mln.nexus</t>
  </si>
  <si>
    <t>ENSACAP00000021047_exon1.NT.TNR.trim.gt.mln.nexus</t>
  </si>
  <si>
    <t>ENSACAP00000009930_exon6.NT.TNR.trim.gt.mln.nexus</t>
  </si>
  <si>
    <t>ENSACAP00000014581_exon1.NT.TNR.trim.gt.mln.nexus</t>
  </si>
  <si>
    <t>ENSACAP00000015966_exon79.NT.TNR.trim.gt.mln.nexus</t>
  </si>
  <si>
    <t>ENSACAP00000013016_exon8.NT.TNR.trim.gt.mln.nexus</t>
  </si>
  <si>
    <t>ENSACAP00000003361_exon4.NT.TNR.trim.gt.mln.nexus</t>
  </si>
  <si>
    <t>ENSACAP00000017014_exon7.NT.TNR.trim.gt.mln.nexus</t>
  </si>
  <si>
    <t>ENSACAP00000008475_exon19.NT.TNR.trim.gt.mln.nexus</t>
  </si>
  <si>
    <t>ENSACAP00000017160_exon1.NT.TNR.trim.gt.mln.nexus</t>
  </si>
  <si>
    <t>ENSACAP00000009622_exon2.NT.TNR.trim.gt.mln.nexus</t>
  </si>
  <si>
    <t>ENSACAP00000021167_exon1.NT.TNR.trim.gt.mln.nexus</t>
  </si>
  <si>
    <t>ENSACAP00000008493_exon4.NT.TNR.trim.gt.mln.nexus</t>
  </si>
  <si>
    <t>ENSACAP00000020519_exon23.NT.TNR.trim.gt.mln.nexus</t>
  </si>
  <si>
    <t>ENSACAP00000003818_exon2.NT.TNR.trim.gt.mln.nexus</t>
  </si>
  <si>
    <t>ENSACAP00000003719_exon1.NT.TNR.trim.gt.mln.nexus</t>
  </si>
  <si>
    <t>ENSACAP00000016896_exon2.NT.TNR.trim.gt.mln.nexus</t>
  </si>
  <si>
    <t>ENSACAP00000003910_exon1.NT.TNR.trim.gt.mln.nexus</t>
  </si>
  <si>
    <t>ENSACAP00000015885_exon1.NT.TNR.trim.gt.mln.nexus</t>
  </si>
  <si>
    <t>ENSACAP00000003617_exon1.NT.TNR.trim.gt.mln.nexus</t>
  </si>
  <si>
    <t>ENSACAP00000018298_exon2.NT.TNR.trim.gt.mln.nexus</t>
  </si>
  <si>
    <t>ENSACAP00000013517_exon1.NT.TNR.trim.gt.mln.nexus</t>
  </si>
  <si>
    <t>ENSACAP00000012148_exon2.NT.TNR.trim.gt.mln.nexus</t>
  </si>
  <si>
    <t>ENSACAP00000002201_exon1.NT.TNR.trim.gt.mln.nexus</t>
  </si>
  <si>
    <t>ENSACAP00000017277_exon6.NT.TNR.trim.gt.mln.nexus</t>
  </si>
  <si>
    <t>ENSACAP00000004369_exon10.NT.TNR.trim.gt.mln.nexus</t>
  </si>
  <si>
    <t>ENSACAP00000005152_exon24.NT.TNR.trim.gt.mln.nexus</t>
  </si>
  <si>
    <t>ENSACAP00000014072_exon2.NT.TNR.trim.gt.mln.nexus</t>
  </si>
  <si>
    <t>ENSACAP00000001380_exon1.NT.TNR.trim.gt.mln.nexus</t>
  </si>
  <si>
    <t>ENSACAP00000012057_exon1.NT.TNR.trim.gt.mln.nexus</t>
  </si>
  <si>
    <t>ENSACAP00000003643_exon1.NT.TNR.trim.gt.mln.nexus</t>
  </si>
  <si>
    <t>ENSACAP00000011042_exon1.NT.TNR.trim.gt.mln.nexus</t>
  </si>
  <si>
    <t>ENSACAP00000018565_exon1.NT.TNR.trim.gt.mln.nexus</t>
  </si>
  <si>
    <t>ENSACAP00000000252_exon26.NT.TNR.trim.gt.mln.nexus</t>
  </si>
  <si>
    <t>ENSACAP00000012153_exon12.NT.TNR.trim.gt.mln.nexus</t>
  </si>
  <si>
    <t>ENSACAP00000016245_exon1.NT.TNR.trim.gt.mln.nexus</t>
  </si>
  <si>
    <t>ENSACAP00000014084_exon1.NT.TNR.trim.gt.mln.nexus</t>
  </si>
  <si>
    <t>ENSACAP00000017397_exon7.NT.TNR.trim.gt.mln.nexus</t>
  </si>
  <si>
    <t>ENSACAP00000011559_exon4.NT.TNR.trim.gt.mln.nexus</t>
  </si>
  <si>
    <t>ENSACAP00000010133_exon19.NT.TNR.trim.gt.mln.nexus</t>
  </si>
  <si>
    <t>ENSACAP00000011314_exon5.NT.TNR.trim.gt.mln.nexus</t>
  </si>
  <si>
    <t>ENSACAP00000000554_exon1.NT.TNR.trim.gt.mln.nexus</t>
  </si>
  <si>
    <t>ENSACAP00000001363_exon1.NT.TNR.trim.gt.mln.nexus</t>
  </si>
  <si>
    <t>ENSACAP00000019951_exon1.NT.TNR.trim.gt.mln.nexus</t>
  </si>
  <si>
    <t>ENSACAP00000008277_exon1.NT.TNR.trim.gt.mln.nexus</t>
  </si>
  <si>
    <t>ENSACAP00000001497_exon1.NT.TNR.trim.gt.mln.nexus</t>
  </si>
  <si>
    <t>ENSACAP00000001523_exon2.NT.TNR.trim.gt.mln.nexus</t>
  </si>
  <si>
    <t>ENSACAP00000006981_exon1.NT.TNR.trim.gt.mln.nexus</t>
  </si>
  <si>
    <t>ENSACAP00000002399_exon16.NT.TNR.trim.gt.mln.nexus</t>
  </si>
  <si>
    <t>ENSACAP00000011041_exon6.NT.TNR.trim.gt.mln.nexus</t>
  </si>
  <si>
    <t>ENSACAP00000007432_exon6.NT.TNR.trim.gt.mln.nexus</t>
  </si>
  <si>
    <t>ENSACAP00000004321_exon1.NT.TNR.trim.gt.mln.nexus</t>
  </si>
  <si>
    <t>ENSACAP00000014575_exon6.NT.TNR.trim.gt.mln.nexus</t>
  </si>
  <si>
    <t>ENSACAP00000015952_exon1.NT.TNR.trim.gt.mln.nexus</t>
  </si>
  <si>
    <t>ENSACAP00000001848_exon1.NT.TNR.trim.gt.mln.nexus</t>
  </si>
  <si>
    <t>ENSACAP00000013201_exon1.NT.TNR.trim.gt.mln.nexus</t>
  </si>
  <si>
    <t>ENSACAP00000007768_exon1.NT.TNR.trim.gt.mln.nexus</t>
  </si>
  <si>
    <t>ENSACAP00000004349_exon1.NT.TNR.trim.gt.mln.nexus</t>
  </si>
  <si>
    <t>ENSACAP00000011624_exon27.NT.TNR.trim.gt.mln.nexus</t>
  </si>
  <si>
    <t>ENSACAP00000010117_exon1.NT.TNR.trim.gt.mln.nexus</t>
  </si>
  <si>
    <t>ENSACAP00000013262_exon63.NT.TNR.trim.gt.mln.nexus</t>
  </si>
  <si>
    <t>ENSACAP00000011140_exon1.NT.TNR.trim.gt.mln.nexus</t>
  </si>
  <si>
    <t>ENSACAP00000007541_exon5.NT.TNR.trim.gt.mln.nexus</t>
  </si>
  <si>
    <t>ENSACAP00000004057_exon14.NT.TNR.trim.gt.mln.nexus</t>
  </si>
  <si>
    <t>ENSACAP00000015396_exon1.NT.TNR.trim.gt.mln.nexus</t>
  </si>
  <si>
    <t>ENSACAP00000012225_exon1.NT.TNR.trim.gt.mln.nexus</t>
  </si>
  <si>
    <t>ENSACAP00000000366_exon21.NT.TNR.trim.gt.mln.nexus</t>
  </si>
  <si>
    <t>ENSACAP00000006565_exon4.NT.TNR.trim.gt.mln.nexus</t>
  </si>
  <si>
    <t>ENSACAP00000014355_exon19.NT.TNR.trim.gt.mln.nexus</t>
  </si>
  <si>
    <t>ENSACAP00000015257_exon11.NT.TNR.trim.gt.mln.nexus</t>
  </si>
  <si>
    <t>ENSACAP00000007889_exon1.NT.TNR.trim.gt.mln.nexus</t>
  </si>
  <si>
    <t>ENSACAP00000015194_exon21.NT.TNR.trim.gt.mln.nexus</t>
  </si>
  <si>
    <t>ENSACAP00000001875_exon3.NT.TNR.trim.gt.mln.nexus</t>
  </si>
  <si>
    <t>ENSACAP00000001416_exon1.NT.TNR.trim.gt.mln.nexus</t>
  </si>
  <si>
    <t>ENSACAP00000007680_exon1.NT.TNR.trim.gt.mln.nexus</t>
  </si>
  <si>
    <t>ENSACAP00000008031_exon9.NT.TNR.trim.gt.mln.nexus</t>
  </si>
  <si>
    <t>ENSACAP00000004707_exon1.NT.TNR.trim.gt.mln.nexus</t>
  </si>
  <si>
    <t>ENSACAP00000012027_exon1.NT.TNR.trim.gt.mln.nexus</t>
  </si>
  <si>
    <t>ENSACAP00000002109_exon12.NT.TNR.trim.gt.mln.nexus</t>
  </si>
  <si>
    <t>ENSACAP00000022005_exon1.NT.TNR.trim.gt.mln.nexus</t>
  </si>
  <si>
    <t>ENSACAP00000007949_exon2.NT.TNR.trim.gt.mln.nexus</t>
  </si>
  <si>
    <t>ENSACAP00000000368_exon4.NT.TNR.trim.gt.mln.nexus</t>
  </si>
  <si>
    <t>ENSACAP00000016420_exon15.NT.TNR.trim.gt.mln.nexus</t>
  </si>
  <si>
    <t>ENSACAP00000007154_exon18.NT.TNR.trim.gt.mln.nexus</t>
  </si>
  <si>
    <t>ENSACAP00000011988_exon2.NT.TNR.trim.gt.mln.nexus</t>
  </si>
  <si>
    <t>ENSACAP00000010184_exon4.NT.TNR.trim.gt.mln.nexus</t>
  </si>
  <si>
    <t>ENSACAP00000011254_exon2.NT.TNR.trim.gt.mln.nexus</t>
  </si>
  <si>
    <t>ENSACAP00000001619_exon1.NT.TNR.trim.gt.mln.nexus</t>
  </si>
  <si>
    <t>ENSACAP00000000595_exon1.NT.TNR.trim.gt.mln.nexus</t>
  </si>
  <si>
    <t>ENSACAP00000003955_exon49.NT.TNR.trim.gt.mln.nexus</t>
  </si>
  <si>
    <t>ENSACAP00000016734_exon1.NT.TNR.trim.gt.mln.nexus</t>
  </si>
  <si>
    <t>ENSACAP00000013023_exon12.NT.TNR.trim.gt.mln.nexus</t>
  </si>
  <si>
    <t>ENSACAP00000005159_exon27.NT.TNR.trim.gt.mln.nexus</t>
  </si>
  <si>
    <t>ENSACAP00000016801_exon1.NT.TNR.trim.gt.mln.nexus</t>
  </si>
  <si>
    <t>ENSACAP00000001754_exon1.NT.TNR.trim.gt.mln.nexus</t>
  </si>
  <si>
    <t>ENSACAP00000011216_exon1.NT.TNR.trim.gt.mln.nexus</t>
  </si>
  <si>
    <t>ENSACAP00000007408_exon1.NT.TNR.trim.gt.mln.nexus</t>
  </si>
  <si>
    <t>ENSACAP00000020799_exon1.NT.TNR.trim.gt.mln.nexus</t>
  </si>
  <si>
    <t>ENSACAP00000004540_exon34.NT.TNR.trim.gt.mln.nexus</t>
  </si>
  <si>
    <t>ENSACAP00000003905_exon1.NT.TNR.trim.gt.mln.nexus</t>
  </si>
  <si>
    <t>file_type</t>
  </si>
  <si>
    <t>newick</t>
  </si>
  <si>
    <t>Starting tree file type</t>
  </si>
  <si>
    <t>Either newick (default) or nexus</t>
  </si>
  <si>
    <t>nexus</t>
  </si>
  <si>
    <t>Use this row (only the first "yes" row will be used)
(blank = yes)</t>
  </si>
  <si>
    <t>Yes or no</t>
  </si>
  <si>
    <t>nexus or fasta</t>
  </si>
  <si>
    <t>The type of the file (e.g., NEXUS or FASTA)</t>
  </si>
  <si>
    <t>If blank, BEASTmasteR will assume that filenames ending with .nex, .nxs, or .nexus are "nexus"</t>
  </si>
  <si>
    <t>Filenames ending with ".fasta" or ".fas" will be assumed fasta</t>
  </si>
  <si>
    <t>If neither found, "nexus" will be assumed.</t>
  </si>
  <si>
    <t>Copies of fasta files will be auto-converted to .nex versions</t>
  </si>
  <si>
    <t>file_types</t>
  </si>
  <si>
    <t>popModel</t>
  </si>
  <si>
    <t>popModel: 
The model of population sizes (starBeast2 analyses only)</t>
  </si>
  <si>
    <t>Options:
constant
analytic
linear
old2.4.2</t>
  </si>
  <si>
    <t>Default: constant</t>
  </si>
  <si>
    <t>old2.4.2 means: constant model, Beast2.4.2 and before</t>
  </si>
  <si>
    <t>constant</t>
  </si>
  <si>
    <t>ploidy</t>
  </si>
  <si>
    <t>Ploidy of the locus</t>
  </si>
  <si>
    <t>E.g. 2 for autosomal locus, 0.5 for mtDNA</t>
  </si>
  <si>
    <t>SpeciesTreeUCLN</t>
  </si>
  <si>
    <t>SpeciesTreeUCED</t>
  </si>
  <si>
    <t>SpeciesTreeRLC</t>
  </si>
  <si>
    <t>For a SpeciesTree RelaxedClock, each geneTree will get e.g. clockRate_for_geneTree_geneTree1</t>
  </si>
  <si>
    <t>When meanInRealSpace=true: SD=0 means strict clock; SD=1 means SD equals mean</t>
  </si>
  <si>
    <t>(if needed; not used by a strict clock model)</t>
  </si>
  <si>
    <t>These Excel worksheets contain the settings for a BEASTmasteR run, starBeast2 on Australian Gehyra, 107 loci</t>
  </si>
  <si>
    <t>Data from: Moritz Lab</t>
  </si>
  <si>
    <t>Australian Gehyra</t>
  </si>
  <si>
    <t>micra2</t>
  </si>
  <si>
    <t>LA01_WAM125472_h0</t>
  </si>
  <si>
    <t>micraL</t>
  </si>
  <si>
    <t>LA01_WAM131008_h0</t>
  </si>
  <si>
    <t>LA01_WAM158267_h0</t>
  </si>
  <si>
    <t>micraU</t>
  </si>
  <si>
    <t>LA01_WAM110013_h0</t>
  </si>
  <si>
    <t>LA01_WAM117027_h0</t>
  </si>
  <si>
    <t>LA01_WAM141332_h0</t>
  </si>
  <si>
    <t>capensis</t>
  </si>
  <si>
    <t>LA01_WAM123947_h0</t>
  </si>
  <si>
    <t>LA01_WAM153818_h0</t>
  </si>
  <si>
    <t>cryptaBI</t>
  </si>
  <si>
    <t>LA01_WAM165744_h0</t>
  </si>
  <si>
    <t>cryptaM</t>
  </si>
  <si>
    <t>LA01_WAM119017_h0</t>
  </si>
  <si>
    <t>LA01_WAM170800_h0</t>
  </si>
  <si>
    <t>montium</t>
  </si>
  <si>
    <t>LA01_WAM131737_h0</t>
  </si>
  <si>
    <t>LA01_WAM145513_h0</t>
  </si>
  <si>
    <t>pilbara1</t>
  </si>
  <si>
    <t>LA01_ABTC30160_h0</t>
  </si>
  <si>
    <t>LA01_WAM131070_h0</t>
  </si>
  <si>
    <t>pilbara2</t>
  </si>
  <si>
    <t>LA01_WAM102167_h0</t>
  </si>
  <si>
    <t>LA01_WAM129336_h0</t>
  </si>
  <si>
    <t>LA01_WAM141460_h0</t>
  </si>
  <si>
    <t>minuta1</t>
  </si>
  <si>
    <t>LA01_ABTC13409_h0</t>
  </si>
  <si>
    <t>LA01_ABTC61706_h0</t>
  </si>
  <si>
    <t>LA01_CCM1930_h0</t>
  </si>
  <si>
    <t>minuta2</t>
  </si>
  <si>
    <t>LA01_CCM2774_h0</t>
  </si>
  <si>
    <t>LA01_CCM2779_h0</t>
  </si>
  <si>
    <t>versicolor4</t>
  </si>
  <si>
    <t>LA01_ABTC29513_h0</t>
  </si>
  <si>
    <t>LA01_CCM0217_h0</t>
  </si>
  <si>
    <t>LA01_ABTC77006_h0</t>
  </si>
  <si>
    <t>LA01_ABTC9031_h0</t>
  </si>
  <si>
    <t>LA01_CCM0252_h0</t>
  </si>
  <si>
    <t>This time (2016-10-28) exclude geneTree50</t>
  </si>
  <si>
    <t>Reference information for publication table on date calibrations</t>
  </si>
  <si>
    <t>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</si>
</sst>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9"/>
      <color indexed="81"/>
      <name val="Calibri"/>
      <family val="2"/>
    </font>
    <font>
      <sz val="9"/>
      <color indexed="81"/>
      <name val="Calibri"/>
      <family val="2"/>
    </font>
    <font>
      <b/>
      <sz val="12"/>
      <color rgb="FF000000"/>
      <name val="Calibri"/>
      <family val="2"/>
      <scheme val="minor"/>
    </font>
    <font>
      <sz val="10"/>
      <name val="Verdana"/>
    </font>
    <font>
      <sz val="10"/>
      <color rgb="FF000000"/>
      <name val="Calibri (Body)"/>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right/>
      <top/>
      <bottom style="medium">
        <color auto="1"/>
      </bottom>
      <diagonal/>
    </border>
    <border>
      <left/>
      <right/>
      <top style="medium">
        <color auto="1"/>
      </top>
      <bottom/>
      <diagonal/>
    </border>
  </borders>
  <cellStyleXfs count="260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0">
    <xf numFmtId="0" fontId="0" fillId="0" borderId="0" xfId="0"/>
    <xf numFmtId="0" fontId="1" fillId="0" borderId="0" xfId="0" applyFont="1"/>
    <xf numFmtId="49" fontId="0" fillId="0" borderId="0" xfId="0" applyNumberFormat="1" applyAlignment="1">
      <alignment wrapText="1"/>
    </xf>
    <xf numFmtId="0" fontId="0" fillId="0" borderId="1" xfId="0" applyBorder="1" applyAlignment="1">
      <alignment horizontal="center" vertical="center"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0" fillId="0" borderId="0" xfId="0" applyNumberFormat="1" applyFont="1" applyAlignment="1">
      <alignment horizontal="center" wrapText="1"/>
    </xf>
    <xf numFmtId="0" fontId="0" fillId="0" borderId="0" xfId="0" applyAlignment="1">
      <alignment wrapText="1"/>
    </xf>
    <xf numFmtId="0" fontId="4" fillId="0" borderId="0" xfId="0" applyFont="1"/>
    <xf numFmtId="0" fontId="0" fillId="0" borderId="1" xfId="0" applyBorder="1"/>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applyAlignment="1"/>
    <xf numFmtId="49" fontId="1" fillId="0" borderId="0" xfId="0" applyNumberFormat="1" applyFont="1" applyAlignment="1"/>
    <xf numFmtId="0" fontId="1" fillId="0" borderId="1" xfId="0" applyFont="1" applyBorder="1" applyAlignment="1">
      <alignment horizontal="center"/>
    </xf>
    <xf numFmtId="0" fontId="1" fillId="0" borderId="1" xfId="0" applyFont="1" applyBorder="1" applyAlignment="1">
      <alignment vertical="center" wrapText="1"/>
    </xf>
    <xf numFmtId="0" fontId="0" fillId="0" borderId="0" xfId="0"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xf>
    <xf numFmtId="0" fontId="7" fillId="0" borderId="0" xfId="0" applyFont="1" applyAlignment="1">
      <alignment wrapText="1"/>
    </xf>
    <xf numFmtId="0" fontId="7" fillId="0" borderId="0" xfId="0" applyFont="1" applyBorder="1"/>
    <xf numFmtId="0" fontId="0" fillId="0" borderId="0" xfId="0" applyBorder="1"/>
    <xf numFmtId="0" fontId="0" fillId="0" borderId="0" xfId="0" applyFill="1" applyBorder="1"/>
    <xf numFmtId="0" fontId="7" fillId="0" borderId="1" xfId="0" applyFont="1" applyBorder="1" applyAlignment="1">
      <alignment horizontal="center" vertical="center" wrapText="1"/>
    </xf>
    <xf numFmtId="49" fontId="0" fillId="0" borderId="0" xfId="0" quotePrefix="1" applyNumberFormat="1" applyAlignment="1">
      <alignment wrapText="1"/>
    </xf>
    <xf numFmtId="0" fontId="0" fillId="0" borderId="0" xfId="0" applyFont="1"/>
    <xf numFmtId="0" fontId="4" fillId="0" borderId="0" xfId="0" applyFont="1" applyAlignment="1">
      <alignment horizontal="left" vertical="center" wrapText="1"/>
    </xf>
    <xf numFmtId="0" fontId="4" fillId="0" borderId="0" xfId="0" applyFont="1" applyAlignment="1">
      <alignment horizontal="left"/>
    </xf>
    <xf numFmtId="0" fontId="1" fillId="0" borderId="2" xfId="0" applyFont="1" applyBorder="1"/>
    <xf numFmtId="0" fontId="0" fillId="0" borderId="2" xfId="0" applyBorder="1"/>
    <xf numFmtId="49" fontId="4" fillId="0" borderId="0" xfId="0" applyNumberFormat="1" applyFont="1" applyAlignment="1">
      <alignment vertical="center"/>
    </xf>
    <xf numFmtId="0" fontId="0" fillId="0" borderId="1" xfId="0" applyBorder="1" applyAlignment="1">
      <alignment horizontal="center"/>
    </xf>
    <xf numFmtId="0" fontId="4" fillId="0" borderId="0" xfId="0" applyFont="1" applyAlignment="1">
      <alignment horizontal="center"/>
    </xf>
    <xf numFmtId="0" fontId="0" fillId="0" borderId="3" xfId="0" applyBorder="1"/>
    <xf numFmtId="0" fontId="7" fillId="0" borderId="0" xfId="0" applyFont="1" applyAlignment="1">
      <alignment horizontal="left"/>
    </xf>
    <xf numFmtId="0" fontId="7" fillId="0" borderId="0" xfId="0" applyFont="1"/>
    <xf numFmtId="0" fontId="7"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2" fillId="0" borderId="0" xfId="2221" applyAlignment="1">
      <alignment horizontal="left" vertical="center" wrapText="1"/>
    </xf>
    <xf numFmtId="0" fontId="0" fillId="0" borderId="0" xfId="0" applyAlignment="1"/>
    <xf numFmtId="0" fontId="7"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49" fontId="7" fillId="0" borderId="0" xfId="0" applyNumberFormat="1" applyFont="1"/>
    <xf numFmtId="49" fontId="7" fillId="0" borderId="0" xfId="0" applyNumberFormat="1" applyFont="1" applyAlignment="1">
      <alignment wrapText="1"/>
    </xf>
    <xf numFmtId="0" fontId="4" fillId="0" borderId="0" xfId="0" applyFont="1" applyAlignment="1">
      <alignment horizontal="center" wrapText="1"/>
    </xf>
    <xf numFmtId="49" fontId="1" fillId="0" borderId="0" xfId="0" applyNumberFormat="1" applyFont="1" applyBorder="1" applyAlignment="1">
      <alignment wrapText="1"/>
    </xf>
    <xf numFmtId="49" fontId="0" fillId="0" borderId="0" xfId="0" applyNumberFormat="1" applyBorder="1" applyAlignment="1">
      <alignment wrapText="1"/>
    </xf>
    <xf numFmtId="0" fontId="8" fillId="0" borderId="0" xfId="0" applyFont="1"/>
    <xf numFmtId="16" fontId="0" fillId="0" borderId="0" xfId="0" applyNumberFormat="1"/>
    <xf numFmtId="0" fontId="1" fillId="0" borderId="0" xfId="0" applyFont="1" applyAlignment="1">
      <alignment vertical="center"/>
    </xf>
    <xf numFmtId="49" fontId="0" fillId="0" borderId="0" xfId="0" applyNumberFormat="1" applyAlignment="1">
      <alignment vertical="center" wrapText="1"/>
    </xf>
    <xf numFmtId="0" fontId="4" fillId="0" borderId="0" xfId="0" applyFont="1" applyFill="1" applyAlignment="1">
      <alignment wrapText="1"/>
    </xf>
    <xf numFmtId="0" fontId="0" fillId="0" borderId="0" xfId="0" applyFill="1"/>
    <xf numFmtId="0" fontId="0" fillId="0" borderId="0" xfId="0" applyBorder="1" applyAlignment="1">
      <alignment wrapText="1"/>
    </xf>
    <xf numFmtId="0" fontId="4" fillId="0" borderId="1" xfId="0" applyFont="1" applyBorder="1" applyAlignment="1">
      <alignment horizontal="center" vertical="center" wrapText="1"/>
    </xf>
    <xf numFmtId="164" fontId="0" fillId="0" borderId="0" xfId="0" applyNumberFormat="1"/>
    <xf numFmtId="0" fontId="9" fillId="0" borderId="0" xfId="0" applyFont="1"/>
    <xf numFmtId="0" fontId="4" fillId="0" borderId="0" xfId="0" applyFont="1"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center" wrapText="1"/>
    </xf>
    <xf numFmtId="0" fontId="4" fillId="0" borderId="1" xfId="0" applyFont="1" applyBorder="1"/>
  </cellXfs>
  <cellStyles count="26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3</xdr:col>
      <xdr:colOff>190500</xdr:colOff>
      <xdr:row>95</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514600" y="8382000"/>
          <a:ext cx="9613900" cy="13169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nick.matzke@anu.edu.a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C22" sqref="C22"/>
    </sheetView>
  </sheetViews>
  <sheetFormatPr baseColWidth="10" defaultRowHeight="15" x14ac:dyDescent="0"/>
  <cols>
    <col min="1" max="1" width="33" customWidth="1"/>
    <col min="2" max="2" width="112.83203125" style="23" customWidth="1"/>
  </cols>
  <sheetData>
    <row r="1" spans="1:2">
      <c r="A1" s="1" t="s">
        <v>200</v>
      </c>
    </row>
    <row r="3" spans="1:2">
      <c r="A3" s="24" t="s">
        <v>201</v>
      </c>
      <c r="B3" s="33" t="s">
        <v>804</v>
      </c>
    </row>
    <row r="4" spans="1:2">
      <c r="A4" s="24"/>
      <c r="B4" s="33"/>
    </row>
    <row r="5" spans="1:2">
      <c r="A5" s="24" t="s">
        <v>202</v>
      </c>
      <c r="B5" s="33" t="s">
        <v>806</v>
      </c>
    </row>
    <row r="6" spans="1:2">
      <c r="A6" s="24"/>
      <c r="B6" s="33"/>
    </row>
    <row r="7" spans="1:2">
      <c r="A7" s="24" t="s">
        <v>203</v>
      </c>
      <c r="B7" t="s">
        <v>805</v>
      </c>
    </row>
    <row r="8" spans="1:2">
      <c r="A8" s="24"/>
      <c r="B8" s="33"/>
    </row>
    <row r="9" spans="1:2">
      <c r="A9" s="24"/>
      <c r="B9" s="33"/>
    </row>
    <row r="10" spans="1:2">
      <c r="A10" s="24" t="s">
        <v>207</v>
      </c>
      <c r="B10" s="33" t="s">
        <v>371</v>
      </c>
    </row>
    <row r="11" spans="1:2">
      <c r="A11" s="24"/>
    </row>
    <row r="12" spans="1:2">
      <c r="A12" s="24" t="s">
        <v>204</v>
      </c>
      <c r="B12" s="33" t="s">
        <v>354</v>
      </c>
    </row>
    <row r="13" spans="1:2">
      <c r="A13" s="25"/>
    </row>
    <row r="14" spans="1:2">
      <c r="A14" s="24" t="s">
        <v>205</v>
      </c>
      <c r="B14" s="23" t="s">
        <v>206</v>
      </c>
    </row>
    <row r="15" spans="1:2">
      <c r="B15" s="23" t="s">
        <v>391</v>
      </c>
    </row>
    <row r="16" spans="1:2">
      <c r="B16" s="46" t="s">
        <v>390</v>
      </c>
    </row>
    <row r="17" spans="1:2">
      <c r="B17" s="46"/>
    </row>
    <row r="18" spans="1:2" ht="30">
      <c r="A18" s="26" t="s">
        <v>208</v>
      </c>
      <c r="B18" t="s">
        <v>666</v>
      </c>
    </row>
    <row r="20" spans="1:2" ht="105">
      <c r="A20" s="58" t="s">
        <v>477</v>
      </c>
      <c r="B20" s="23" t="s">
        <v>542</v>
      </c>
    </row>
    <row r="22" spans="1:2">
      <c r="B22" s="23" t="s">
        <v>847</v>
      </c>
    </row>
    <row r="25" spans="1:2" ht="180">
      <c r="A25" s="58" t="s">
        <v>476</v>
      </c>
      <c r="B25" s="23" t="s">
        <v>543</v>
      </c>
    </row>
    <row r="27" spans="1:2">
      <c r="A27" t="s">
        <v>544</v>
      </c>
    </row>
    <row r="28" spans="1:2">
      <c r="A28" t="s">
        <v>545</v>
      </c>
    </row>
    <row r="29" spans="1:2">
      <c r="A29" s="57" t="s">
        <v>546</v>
      </c>
    </row>
    <row r="31" spans="1:2">
      <c r="A31" t="s">
        <v>547</v>
      </c>
    </row>
    <row r="32" spans="1:2">
      <c r="A32" t="s">
        <v>548</v>
      </c>
    </row>
  </sheetData>
  <hyperlinks>
    <hyperlink ref="B16"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
  <sheetViews>
    <sheetView workbookViewId="0">
      <selection activeCell="G43" sqref="G43"/>
    </sheetView>
  </sheetViews>
  <sheetFormatPr baseColWidth="10" defaultRowHeight="15" x14ac:dyDescent="0"/>
  <cols>
    <col min="1" max="1" width="35.6640625" customWidth="1"/>
  </cols>
  <sheetData>
    <row r="1" spans="1:3">
      <c r="A1" s="1" t="s">
        <v>330</v>
      </c>
    </row>
    <row r="3" spans="1:3">
      <c r="A3" t="s">
        <v>331</v>
      </c>
    </row>
    <row r="5" spans="1:3">
      <c r="A5" t="s">
        <v>332</v>
      </c>
    </row>
    <row r="7" spans="1:3">
      <c r="A7" t="s">
        <v>358</v>
      </c>
    </row>
    <row r="14" spans="1:3" ht="16" thickBot="1">
      <c r="A14" s="36"/>
      <c r="B14" s="36"/>
      <c r="C14" s="36"/>
    </row>
    <row r="15" spans="1:3" s="1" customFormat="1" ht="16" thickBot="1">
      <c r="A15" s="35" t="s">
        <v>58</v>
      </c>
      <c r="B15" s="35" t="s">
        <v>262</v>
      </c>
      <c r="C15" s="35" t="s">
        <v>263</v>
      </c>
    </row>
    <row r="16" spans="1:3">
      <c r="A16" s="34"/>
    </row>
    <row r="17" spans="1:1">
      <c r="A17" s="34"/>
    </row>
    <row r="18" spans="1:1">
      <c r="A18" s="34"/>
    </row>
    <row r="19" spans="1:1">
      <c r="A19" s="34"/>
    </row>
    <row r="20" spans="1:1">
      <c r="A20" s="34"/>
    </row>
    <row r="21" spans="1:1">
      <c r="A21" s="34"/>
    </row>
    <row r="22" spans="1:1">
      <c r="A22" s="34"/>
    </row>
    <row r="23" spans="1:1">
      <c r="A23" s="34"/>
    </row>
    <row r="24" spans="1:1">
      <c r="A24" s="34"/>
    </row>
    <row r="25" spans="1:1">
      <c r="A25" s="34"/>
    </row>
    <row r="26" spans="1:1">
      <c r="A26" s="34"/>
    </row>
    <row r="27" spans="1:1">
      <c r="A27" s="34"/>
    </row>
    <row r="28" spans="1:1">
      <c r="A28" s="34"/>
    </row>
    <row r="29" spans="1:1">
      <c r="A29" s="34"/>
    </row>
    <row r="30" spans="1:1">
      <c r="A30" s="34"/>
    </row>
    <row r="31" spans="1:1">
      <c r="A31" s="34"/>
    </row>
    <row r="32" spans="1:1">
      <c r="A32" s="34"/>
    </row>
    <row r="33" spans="1:1">
      <c r="A33" s="34"/>
    </row>
    <row r="34" spans="1:1">
      <c r="A34" s="34"/>
    </row>
    <row r="35" spans="1:1">
      <c r="A35" s="34"/>
    </row>
    <row r="36" spans="1:1">
      <c r="A36" s="34"/>
    </row>
    <row r="37" spans="1:1">
      <c r="A37" s="34"/>
    </row>
    <row r="38" spans="1:1">
      <c r="A38" s="34"/>
    </row>
    <row r="39" spans="1:1">
      <c r="A39" s="34"/>
    </row>
    <row r="40" spans="1:1">
      <c r="A40" s="34"/>
    </row>
    <row r="41" spans="1:1">
      <c r="A41" s="34"/>
    </row>
    <row r="42" spans="1:1">
      <c r="A42" s="34"/>
    </row>
    <row r="43" spans="1:1">
      <c r="A43" s="34"/>
    </row>
    <row r="44" spans="1:1">
      <c r="A44" s="34"/>
    </row>
    <row r="45" spans="1:1">
      <c r="A45" s="34"/>
    </row>
    <row r="46" spans="1:1">
      <c r="A46" s="34"/>
    </row>
    <row r="47" spans="1:1">
      <c r="A47" s="34"/>
    </row>
    <row r="48" spans="1:1">
      <c r="A48" s="34"/>
    </row>
    <row r="49" spans="1:1">
      <c r="A49" s="34"/>
    </row>
    <row r="50" spans="1:1">
      <c r="A50" s="34"/>
    </row>
    <row r="51" spans="1:1">
      <c r="A51" s="34"/>
    </row>
    <row r="52" spans="1:1">
      <c r="A52" s="34"/>
    </row>
    <row r="53" spans="1:1">
      <c r="A53" s="34"/>
    </row>
    <row r="54" spans="1:1">
      <c r="A54" s="34"/>
    </row>
    <row r="55" spans="1:1">
      <c r="A55" s="34"/>
    </row>
    <row r="56" spans="1:1">
      <c r="A56" s="34"/>
    </row>
    <row r="57" spans="1:1">
      <c r="A57" s="34"/>
    </row>
    <row r="58" spans="1:1">
      <c r="A58" s="34"/>
    </row>
    <row r="59" spans="1:1">
      <c r="A59" s="34"/>
    </row>
    <row r="60" spans="1:1">
      <c r="A60" s="34"/>
    </row>
    <row r="61" spans="1:1">
      <c r="A61" s="34"/>
    </row>
    <row r="62" spans="1:1">
      <c r="A62" s="34"/>
    </row>
    <row r="63" spans="1:1">
      <c r="A63" s="34"/>
    </row>
    <row r="64" spans="1:1">
      <c r="A64" s="34"/>
    </row>
    <row r="65" spans="1:1">
      <c r="A65" s="34"/>
    </row>
    <row r="66" spans="1:1">
      <c r="A66" s="34"/>
    </row>
    <row r="67" spans="1:1">
      <c r="A67" s="34"/>
    </row>
    <row r="68" spans="1:1">
      <c r="A68" s="34"/>
    </row>
    <row r="69" spans="1:1">
      <c r="A69" s="34"/>
    </row>
    <row r="70" spans="1:1">
      <c r="A70" s="34"/>
    </row>
    <row r="71" spans="1:1">
      <c r="A71" s="34"/>
    </row>
    <row r="72" spans="1:1">
      <c r="A72" s="34"/>
    </row>
    <row r="73" spans="1:1">
      <c r="A73" s="34"/>
    </row>
    <row r="74" spans="1:1">
      <c r="A74" s="34"/>
    </row>
    <row r="75" spans="1:1">
      <c r="A75" s="34"/>
    </row>
    <row r="76" spans="1:1">
      <c r="A76" s="34"/>
    </row>
    <row r="77" spans="1:1">
      <c r="A77" s="34"/>
    </row>
    <row r="78" spans="1:1">
      <c r="A78" s="34"/>
    </row>
    <row r="79" spans="1:1">
      <c r="A79" s="34"/>
    </row>
    <row r="80" spans="1:1">
      <c r="A80" s="34"/>
    </row>
    <row r="81" spans="1:1">
      <c r="A81" s="34"/>
    </row>
    <row r="82" spans="1:1">
      <c r="A82" s="34"/>
    </row>
    <row r="83" spans="1:1">
      <c r="A83" s="34"/>
    </row>
    <row r="84" spans="1:1">
      <c r="A84" s="34"/>
    </row>
    <row r="85" spans="1:1">
      <c r="A85" s="34"/>
    </row>
    <row r="86" spans="1:1">
      <c r="A86" s="34"/>
    </row>
    <row r="87" spans="1:1">
      <c r="A87" s="34"/>
    </row>
    <row r="88" spans="1:1">
      <c r="A88" s="34"/>
    </row>
    <row r="89" spans="1:1">
      <c r="A89" s="34"/>
    </row>
    <row r="90" spans="1:1">
      <c r="A90" s="34"/>
    </row>
    <row r="91" spans="1:1">
      <c r="A91" s="34"/>
    </row>
    <row r="92" spans="1:1">
      <c r="A92" s="34"/>
    </row>
    <row r="93" spans="1:1">
      <c r="A93" s="34"/>
    </row>
    <row r="94" spans="1:1">
      <c r="A94" s="34"/>
    </row>
    <row r="95" spans="1:1">
      <c r="A95" s="34"/>
    </row>
    <row r="96" spans="1:1">
      <c r="A96" s="34"/>
    </row>
    <row r="97" spans="1:1">
      <c r="A97" s="34"/>
    </row>
    <row r="98" spans="1:1">
      <c r="A98" s="34"/>
    </row>
    <row r="99" spans="1:1">
      <c r="A99" s="34"/>
    </row>
    <row r="100" spans="1:1">
      <c r="A100" s="34"/>
    </row>
    <row r="101" spans="1:1">
      <c r="A101" s="34"/>
    </row>
    <row r="102" spans="1:1">
      <c r="A102" s="34"/>
    </row>
    <row r="103" spans="1:1">
      <c r="A103" s="34"/>
    </row>
    <row r="104" spans="1:1">
      <c r="A104" s="34"/>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row r="126" spans="1:1">
      <c r="A126" s="8"/>
    </row>
    <row r="127" spans="1:1">
      <c r="A127" s="8"/>
    </row>
    <row r="128" spans="1:1">
      <c r="A128" s="8"/>
    </row>
    <row r="129" spans="1:1">
      <c r="A129" s="8"/>
    </row>
    <row r="130" spans="1:1">
      <c r="A130" s="8"/>
    </row>
    <row r="131" spans="1:1">
      <c r="A131" s="8"/>
    </row>
    <row r="132" spans="1:1">
      <c r="A132" s="8"/>
    </row>
    <row r="133" spans="1:1">
      <c r="A133" s="8"/>
    </row>
    <row r="134" spans="1:1">
      <c r="A134" s="8"/>
    </row>
    <row r="135" spans="1:1">
      <c r="A135" s="8"/>
    </row>
    <row r="136" spans="1:1">
      <c r="A136" s="8"/>
    </row>
    <row r="137" spans="1:1">
      <c r="A137" s="8"/>
    </row>
    <row r="138" spans="1:1">
      <c r="A138" s="8"/>
    </row>
    <row r="139" spans="1:1">
      <c r="A139" s="8"/>
    </row>
    <row r="140" spans="1:1">
      <c r="A140" s="8"/>
    </row>
    <row r="141" spans="1:1">
      <c r="A141" s="8"/>
    </row>
    <row r="142" spans="1:1">
      <c r="A142" s="8"/>
    </row>
    <row r="143" spans="1:1">
      <c r="A143" s="8"/>
    </row>
    <row r="144" spans="1:1">
      <c r="A144" s="8"/>
    </row>
    <row r="145" spans="1:1">
      <c r="A145" s="8"/>
    </row>
    <row r="146" spans="1:1">
      <c r="A146" s="8"/>
    </row>
    <row r="147" spans="1:1">
      <c r="A147" s="8"/>
    </row>
    <row r="148" spans="1:1">
      <c r="A148" s="8"/>
    </row>
    <row r="149" spans="1:1">
      <c r="A149" s="8"/>
    </row>
    <row r="150" spans="1:1">
      <c r="A150" s="8"/>
    </row>
    <row r="151" spans="1:1">
      <c r="A151" s="8"/>
    </row>
    <row r="152" spans="1:1">
      <c r="A152" s="8"/>
    </row>
    <row r="153" spans="1:1">
      <c r="A153" s="8"/>
    </row>
    <row r="154" spans="1:1">
      <c r="A154" s="8"/>
    </row>
    <row r="155" spans="1:1">
      <c r="A155" s="8"/>
    </row>
    <row r="156" spans="1:1">
      <c r="A156" s="8"/>
    </row>
    <row r="157" spans="1:1">
      <c r="A157" s="8"/>
    </row>
    <row r="158" spans="1:1">
      <c r="A158" s="8"/>
    </row>
    <row r="159" spans="1:1">
      <c r="A159" s="8"/>
    </row>
    <row r="160" spans="1:1">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row r="172" spans="1:1">
      <c r="A172" s="8"/>
    </row>
    <row r="173" spans="1:1">
      <c r="A173" s="8"/>
    </row>
    <row r="174" spans="1:1">
      <c r="A174" s="8"/>
    </row>
    <row r="175" spans="1:1">
      <c r="A175" s="8"/>
    </row>
    <row r="176" spans="1:1">
      <c r="A176" s="8"/>
    </row>
    <row r="177" spans="1:1">
      <c r="A177" s="8"/>
    </row>
    <row r="178" spans="1:1">
      <c r="A178" s="8"/>
    </row>
    <row r="179" spans="1:1">
      <c r="A179" s="8"/>
    </row>
    <row r="180" spans="1:1">
      <c r="A180" s="8"/>
    </row>
    <row r="181" spans="1:1">
      <c r="A181" s="8"/>
    </row>
    <row r="182" spans="1:1">
      <c r="A182" s="8"/>
    </row>
    <row r="183" spans="1:1">
      <c r="A183" s="8"/>
    </row>
    <row r="184" spans="1:1">
      <c r="A184" s="8"/>
    </row>
    <row r="185" spans="1:1">
      <c r="A185" s="8"/>
    </row>
    <row r="186" spans="1:1">
      <c r="A186" s="8"/>
    </row>
    <row r="187" spans="1:1">
      <c r="A187" s="8"/>
    </row>
    <row r="188" spans="1:1">
      <c r="A188" s="8"/>
    </row>
    <row r="189" spans="1:1">
      <c r="A189" s="8"/>
    </row>
    <row r="190" spans="1:1">
      <c r="A190" s="8"/>
    </row>
    <row r="191" spans="1:1">
      <c r="A191" s="8"/>
    </row>
    <row r="192" spans="1:1">
      <c r="A192" s="8"/>
    </row>
    <row r="193" spans="1:1">
      <c r="A193" s="8"/>
    </row>
    <row r="194" spans="1:1">
      <c r="A194" s="8"/>
    </row>
    <row r="195" spans="1:1">
      <c r="A195" s="8"/>
    </row>
    <row r="196" spans="1:1">
      <c r="A196" s="8"/>
    </row>
    <row r="197" spans="1:1">
      <c r="A197" s="8"/>
    </row>
    <row r="198" spans="1:1">
      <c r="A198" s="8"/>
    </row>
    <row r="199" spans="1:1">
      <c r="A199" s="8"/>
    </row>
    <row r="200" spans="1:1">
      <c r="A200" s="8"/>
    </row>
    <row r="201" spans="1:1">
      <c r="A201" s="8"/>
    </row>
    <row r="202" spans="1:1">
      <c r="A202" s="8"/>
    </row>
    <row r="203" spans="1:1">
      <c r="A203" s="8"/>
    </row>
    <row r="204" spans="1:1">
      <c r="A204" s="8"/>
    </row>
    <row r="205" spans="1:1">
      <c r="A205" s="8"/>
    </row>
    <row r="206" spans="1:1">
      <c r="A206" s="8"/>
    </row>
    <row r="207" spans="1:1">
      <c r="A207" s="8"/>
    </row>
    <row r="208" spans="1:1">
      <c r="A208" s="8"/>
    </row>
    <row r="209" spans="1:1">
      <c r="A209" s="8"/>
    </row>
    <row r="210" spans="1:1">
      <c r="A210" s="8"/>
    </row>
    <row r="211" spans="1:1">
      <c r="A211" s="8"/>
    </row>
    <row r="212" spans="1:1">
      <c r="A212" s="8"/>
    </row>
    <row r="213" spans="1:1">
      <c r="A213"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4"/>
  <sheetViews>
    <sheetView workbookViewId="0">
      <selection activeCell="A8" sqref="A8"/>
    </sheetView>
  </sheetViews>
  <sheetFormatPr baseColWidth="10" defaultRowHeight="15" x14ac:dyDescent="0"/>
  <cols>
    <col min="1" max="1" width="5.6640625" customWidth="1"/>
    <col min="2" max="2" width="22.83203125" customWidth="1"/>
    <col min="9" max="9" width="4" customWidth="1"/>
    <col min="14" max="14" width="2.1640625" customWidth="1"/>
  </cols>
  <sheetData>
    <row r="1" spans="1:15">
      <c r="A1" t="s">
        <v>383</v>
      </c>
    </row>
    <row r="3" spans="1:15">
      <c r="E3" t="s">
        <v>24</v>
      </c>
      <c r="F3" t="s">
        <v>381</v>
      </c>
      <c r="G3" t="s">
        <v>382</v>
      </c>
      <c r="J3" t="s">
        <v>385</v>
      </c>
      <c r="K3" t="s">
        <v>387</v>
      </c>
      <c r="L3" t="s">
        <v>389</v>
      </c>
      <c r="M3" t="s">
        <v>388</v>
      </c>
    </row>
    <row r="4" spans="1:15">
      <c r="O4" t="s">
        <v>384</v>
      </c>
    </row>
    <row r="5" spans="1:15">
      <c r="D5">
        <f>SUM(D8:D244)</f>
        <v>0</v>
      </c>
      <c r="E5">
        <f t="shared" ref="E5:M5" si="0">SUM(E8:E244)</f>
        <v>0</v>
      </c>
      <c r="F5">
        <f t="shared" si="0"/>
        <v>0</v>
      </c>
      <c r="G5">
        <f t="shared" si="0"/>
        <v>0</v>
      </c>
      <c r="H5">
        <f>SUM(H8:H244)</f>
        <v>0</v>
      </c>
      <c r="J5">
        <f t="shared" si="0"/>
        <v>0</v>
      </c>
      <c r="K5">
        <f t="shared" si="0"/>
        <v>0</v>
      </c>
      <c r="L5">
        <f t="shared" si="0"/>
        <v>0</v>
      </c>
      <c r="M5">
        <f t="shared" si="0"/>
        <v>0</v>
      </c>
      <c r="O5">
        <v>237</v>
      </c>
    </row>
    <row r="7" spans="1:15" s="45" customFormat="1" ht="30">
      <c r="B7" s="44" t="s">
        <v>58</v>
      </c>
      <c r="C7" s="44" t="s">
        <v>0</v>
      </c>
      <c r="D7" s="44" t="s">
        <v>376</v>
      </c>
      <c r="E7" s="44" t="s">
        <v>377</v>
      </c>
      <c r="F7" s="44" t="s">
        <v>378</v>
      </c>
      <c r="G7" s="44" t="s">
        <v>379</v>
      </c>
      <c r="H7" s="44" t="s">
        <v>380</v>
      </c>
      <c r="I7" s="44"/>
      <c r="J7" s="44" t="s">
        <v>385</v>
      </c>
      <c r="K7" s="44" t="s">
        <v>386</v>
      </c>
      <c r="L7" s="44" t="s">
        <v>389</v>
      </c>
      <c r="M7" s="44" t="s">
        <v>388</v>
      </c>
    </row>
    <row r="8" spans="1:15">
      <c r="J8">
        <f>IF((F8+G8)&gt;0,1,0)</f>
        <v>0</v>
      </c>
      <c r="K8">
        <f>IF((E8+J8)&gt;1,1,0)</f>
        <v>0</v>
      </c>
      <c r="L8">
        <f>IF(SUM(E8:G8)&gt;0,-1,0)</f>
        <v>0</v>
      </c>
      <c r="M8">
        <f>IF((L8+D8)=1,1,0)</f>
        <v>0</v>
      </c>
    </row>
    <row r="9" spans="1:15">
      <c r="J9">
        <f t="shared" ref="J9:J72" si="1">IF((F9+G9)&gt;0,1,0)</f>
        <v>0</v>
      </c>
      <c r="K9">
        <f t="shared" ref="K9:K72" si="2">IF((E9+J9)&gt;1,1,0)</f>
        <v>0</v>
      </c>
      <c r="L9">
        <f t="shared" ref="L9:L72" si="3">IF(SUM(E9:G9)&gt;0,-1,0)</f>
        <v>0</v>
      </c>
      <c r="M9">
        <f t="shared" ref="M9:M72" si="4">IF((L9+D9)=1,1,0)</f>
        <v>0</v>
      </c>
    </row>
    <row r="10" spans="1:15">
      <c r="J10">
        <f t="shared" si="1"/>
        <v>0</v>
      </c>
      <c r="K10">
        <f t="shared" si="2"/>
        <v>0</v>
      </c>
      <c r="L10">
        <f t="shared" si="3"/>
        <v>0</v>
      </c>
      <c r="M10">
        <f t="shared" si="4"/>
        <v>0</v>
      </c>
    </row>
    <row r="11" spans="1:15">
      <c r="J11">
        <f t="shared" si="1"/>
        <v>0</v>
      </c>
      <c r="K11">
        <f t="shared" si="2"/>
        <v>0</v>
      </c>
      <c r="L11">
        <f t="shared" si="3"/>
        <v>0</v>
      </c>
      <c r="M11">
        <f t="shared" si="4"/>
        <v>0</v>
      </c>
    </row>
    <row r="12" spans="1:15">
      <c r="J12">
        <f t="shared" si="1"/>
        <v>0</v>
      </c>
      <c r="K12">
        <f t="shared" si="2"/>
        <v>0</v>
      </c>
      <c r="L12">
        <f t="shared" si="3"/>
        <v>0</v>
      </c>
      <c r="M12">
        <f t="shared" si="4"/>
        <v>0</v>
      </c>
    </row>
    <row r="13" spans="1:15">
      <c r="J13">
        <f t="shared" si="1"/>
        <v>0</v>
      </c>
      <c r="K13">
        <f t="shared" si="2"/>
        <v>0</v>
      </c>
      <c r="L13">
        <f t="shared" si="3"/>
        <v>0</v>
      </c>
      <c r="M13">
        <f t="shared" si="4"/>
        <v>0</v>
      </c>
    </row>
    <row r="14" spans="1:15">
      <c r="J14">
        <f t="shared" si="1"/>
        <v>0</v>
      </c>
      <c r="K14">
        <f t="shared" si="2"/>
        <v>0</v>
      </c>
      <c r="L14">
        <f t="shared" si="3"/>
        <v>0</v>
      </c>
      <c r="M14">
        <f t="shared" si="4"/>
        <v>0</v>
      </c>
    </row>
    <row r="15" spans="1:15">
      <c r="J15">
        <f t="shared" si="1"/>
        <v>0</v>
      </c>
      <c r="K15">
        <f t="shared" si="2"/>
        <v>0</v>
      </c>
      <c r="L15">
        <f t="shared" si="3"/>
        <v>0</v>
      </c>
      <c r="M15">
        <f t="shared" si="4"/>
        <v>0</v>
      </c>
    </row>
    <row r="16" spans="1:15">
      <c r="J16">
        <f t="shared" si="1"/>
        <v>0</v>
      </c>
      <c r="K16">
        <f t="shared" si="2"/>
        <v>0</v>
      </c>
      <c r="L16">
        <f t="shared" si="3"/>
        <v>0</v>
      </c>
      <c r="M16">
        <f t="shared" si="4"/>
        <v>0</v>
      </c>
    </row>
    <row r="17" spans="10:13">
      <c r="J17">
        <f t="shared" si="1"/>
        <v>0</v>
      </c>
      <c r="K17">
        <f t="shared" si="2"/>
        <v>0</v>
      </c>
      <c r="L17">
        <f t="shared" si="3"/>
        <v>0</v>
      </c>
      <c r="M17">
        <f t="shared" si="4"/>
        <v>0</v>
      </c>
    </row>
    <row r="18" spans="10:13">
      <c r="J18">
        <f t="shared" si="1"/>
        <v>0</v>
      </c>
      <c r="K18">
        <f t="shared" si="2"/>
        <v>0</v>
      </c>
      <c r="L18">
        <f t="shared" si="3"/>
        <v>0</v>
      </c>
      <c r="M18">
        <f t="shared" si="4"/>
        <v>0</v>
      </c>
    </row>
    <row r="19" spans="10:13">
      <c r="J19">
        <f t="shared" si="1"/>
        <v>0</v>
      </c>
      <c r="K19">
        <f t="shared" si="2"/>
        <v>0</v>
      </c>
      <c r="L19">
        <f t="shared" si="3"/>
        <v>0</v>
      </c>
      <c r="M19">
        <f t="shared" si="4"/>
        <v>0</v>
      </c>
    </row>
    <row r="20" spans="10:13">
      <c r="J20">
        <f t="shared" si="1"/>
        <v>0</v>
      </c>
      <c r="K20">
        <f t="shared" si="2"/>
        <v>0</v>
      </c>
      <c r="L20">
        <f t="shared" si="3"/>
        <v>0</v>
      </c>
      <c r="M20">
        <f t="shared" si="4"/>
        <v>0</v>
      </c>
    </row>
    <row r="21" spans="10:13">
      <c r="J21">
        <f t="shared" si="1"/>
        <v>0</v>
      </c>
      <c r="K21">
        <f t="shared" si="2"/>
        <v>0</v>
      </c>
      <c r="L21">
        <f t="shared" si="3"/>
        <v>0</v>
      </c>
      <c r="M21">
        <f t="shared" si="4"/>
        <v>0</v>
      </c>
    </row>
    <row r="22" spans="10:13">
      <c r="J22">
        <f t="shared" si="1"/>
        <v>0</v>
      </c>
      <c r="K22">
        <f t="shared" si="2"/>
        <v>0</v>
      </c>
      <c r="L22">
        <f t="shared" si="3"/>
        <v>0</v>
      </c>
      <c r="M22">
        <f t="shared" si="4"/>
        <v>0</v>
      </c>
    </row>
    <row r="23" spans="10:13">
      <c r="J23">
        <f t="shared" si="1"/>
        <v>0</v>
      </c>
      <c r="K23">
        <f t="shared" si="2"/>
        <v>0</v>
      </c>
      <c r="L23">
        <f t="shared" si="3"/>
        <v>0</v>
      </c>
      <c r="M23">
        <f t="shared" si="4"/>
        <v>0</v>
      </c>
    </row>
    <row r="24" spans="10:13">
      <c r="J24">
        <f t="shared" si="1"/>
        <v>0</v>
      </c>
      <c r="K24">
        <f t="shared" si="2"/>
        <v>0</v>
      </c>
      <c r="L24">
        <f t="shared" si="3"/>
        <v>0</v>
      </c>
      <c r="M24">
        <f t="shared" si="4"/>
        <v>0</v>
      </c>
    </row>
    <row r="25" spans="10:13">
      <c r="J25">
        <f t="shared" si="1"/>
        <v>0</v>
      </c>
      <c r="K25">
        <f t="shared" si="2"/>
        <v>0</v>
      </c>
      <c r="L25">
        <f t="shared" si="3"/>
        <v>0</v>
      </c>
      <c r="M25">
        <f t="shared" si="4"/>
        <v>0</v>
      </c>
    </row>
    <row r="26" spans="10:13">
      <c r="J26">
        <f t="shared" si="1"/>
        <v>0</v>
      </c>
      <c r="K26">
        <f t="shared" si="2"/>
        <v>0</v>
      </c>
      <c r="L26">
        <f t="shared" si="3"/>
        <v>0</v>
      </c>
      <c r="M26">
        <f t="shared" si="4"/>
        <v>0</v>
      </c>
    </row>
    <row r="27" spans="10:13">
      <c r="J27">
        <f t="shared" si="1"/>
        <v>0</v>
      </c>
      <c r="K27">
        <f t="shared" si="2"/>
        <v>0</v>
      </c>
      <c r="L27">
        <f t="shared" si="3"/>
        <v>0</v>
      </c>
      <c r="M27">
        <f t="shared" si="4"/>
        <v>0</v>
      </c>
    </row>
    <row r="28" spans="10:13">
      <c r="J28">
        <f t="shared" si="1"/>
        <v>0</v>
      </c>
      <c r="K28">
        <f t="shared" si="2"/>
        <v>0</v>
      </c>
      <c r="L28">
        <f t="shared" si="3"/>
        <v>0</v>
      </c>
      <c r="M28">
        <f t="shared" si="4"/>
        <v>0</v>
      </c>
    </row>
    <row r="29" spans="10:13">
      <c r="J29">
        <f t="shared" si="1"/>
        <v>0</v>
      </c>
      <c r="K29">
        <f t="shared" si="2"/>
        <v>0</v>
      </c>
      <c r="L29">
        <f t="shared" si="3"/>
        <v>0</v>
      </c>
      <c r="M29">
        <f t="shared" si="4"/>
        <v>0</v>
      </c>
    </row>
    <row r="30" spans="10:13">
      <c r="J30">
        <f t="shared" si="1"/>
        <v>0</v>
      </c>
      <c r="K30">
        <f t="shared" si="2"/>
        <v>0</v>
      </c>
      <c r="L30">
        <f t="shared" si="3"/>
        <v>0</v>
      </c>
      <c r="M30">
        <f t="shared" si="4"/>
        <v>0</v>
      </c>
    </row>
    <row r="31" spans="10:13">
      <c r="J31">
        <f t="shared" si="1"/>
        <v>0</v>
      </c>
      <c r="K31">
        <f t="shared" si="2"/>
        <v>0</v>
      </c>
      <c r="L31">
        <f t="shared" si="3"/>
        <v>0</v>
      </c>
      <c r="M31">
        <f t="shared" si="4"/>
        <v>0</v>
      </c>
    </row>
    <row r="32" spans="10:13">
      <c r="J32">
        <f t="shared" si="1"/>
        <v>0</v>
      </c>
      <c r="K32">
        <f t="shared" si="2"/>
        <v>0</v>
      </c>
      <c r="L32">
        <f t="shared" si="3"/>
        <v>0</v>
      </c>
      <c r="M32">
        <f t="shared" si="4"/>
        <v>0</v>
      </c>
    </row>
    <row r="33" spans="10:13">
      <c r="J33">
        <f t="shared" si="1"/>
        <v>0</v>
      </c>
      <c r="K33">
        <f t="shared" si="2"/>
        <v>0</v>
      </c>
      <c r="L33">
        <f t="shared" si="3"/>
        <v>0</v>
      </c>
      <c r="M33">
        <f t="shared" si="4"/>
        <v>0</v>
      </c>
    </row>
    <row r="34" spans="10:13">
      <c r="J34">
        <f t="shared" si="1"/>
        <v>0</v>
      </c>
      <c r="K34">
        <f t="shared" si="2"/>
        <v>0</v>
      </c>
      <c r="L34">
        <f t="shared" si="3"/>
        <v>0</v>
      </c>
      <c r="M34">
        <f t="shared" si="4"/>
        <v>0</v>
      </c>
    </row>
    <row r="35" spans="10:13">
      <c r="J35">
        <f t="shared" si="1"/>
        <v>0</v>
      </c>
      <c r="K35">
        <f t="shared" si="2"/>
        <v>0</v>
      </c>
      <c r="L35">
        <f t="shared" si="3"/>
        <v>0</v>
      </c>
      <c r="M35">
        <f t="shared" si="4"/>
        <v>0</v>
      </c>
    </row>
    <row r="36" spans="10:13">
      <c r="J36">
        <f t="shared" si="1"/>
        <v>0</v>
      </c>
      <c r="K36">
        <f t="shared" si="2"/>
        <v>0</v>
      </c>
      <c r="L36">
        <f t="shared" si="3"/>
        <v>0</v>
      </c>
      <c r="M36">
        <f t="shared" si="4"/>
        <v>0</v>
      </c>
    </row>
    <row r="37" spans="10:13">
      <c r="J37">
        <f t="shared" si="1"/>
        <v>0</v>
      </c>
      <c r="K37">
        <f t="shared" si="2"/>
        <v>0</v>
      </c>
      <c r="L37">
        <f t="shared" si="3"/>
        <v>0</v>
      </c>
      <c r="M37">
        <f t="shared" si="4"/>
        <v>0</v>
      </c>
    </row>
    <row r="38" spans="10:13">
      <c r="J38">
        <f t="shared" si="1"/>
        <v>0</v>
      </c>
      <c r="K38">
        <f t="shared" si="2"/>
        <v>0</v>
      </c>
      <c r="L38">
        <f t="shared" si="3"/>
        <v>0</v>
      </c>
      <c r="M38">
        <f t="shared" si="4"/>
        <v>0</v>
      </c>
    </row>
    <row r="39" spans="10:13">
      <c r="J39">
        <f t="shared" si="1"/>
        <v>0</v>
      </c>
      <c r="K39">
        <f t="shared" si="2"/>
        <v>0</v>
      </c>
      <c r="L39">
        <f t="shared" si="3"/>
        <v>0</v>
      </c>
      <c r="M39">
        <f t="shared" si="4"/>
        <v>0</v>
      </c>
    </row>
    <row r="40" spans="10:13">
      <c r="J40">
        <f t="shared" si="1"/>
        <v>0</v>
      </c>
      <c r="K40">
        <f t="shared" si="2"/>
        <v>0</v>
      </c>
      <c r="L40">
        <f t="shared" si="3"/>
        <v>0</v>
      </c>
      <c r="M40">
        <f t="shared" si="4"/>
        <v>0</v>
      </c>
    </row>
    <row r="41" spans="10:13">
      <c r="J41">
        <f t="shared" si="1"/>
        <v>0</v>
      </c>
      <c r="K41">
        <f t="shared" si="2"/>
        <v>0</v>
      </c>
      <c r="L41">
        <f t="shared" si="3"/>
        <v>0</v>
      </c>
      <c r="M41">
        <f t="shared" si="4"/>
        <v>0</v>
      </c>
    </row>
    <row r="42" spans="10:13">
      <c r="J42">
        <f t="shared" si="1"/>
        <v>0</v>
      </c>
      <c r="K42">
        <f t="shared" si="2"/>
        <v>0</v>
      </c>
      <c r="L42">
        <f t="shared" si="3"/>
        <v>0</v>
      </c>
      <c r="M42">
        <f t="shared" si="4"/>
        <v>0</v>
      </c>
    </row>
    <row r="43" spans="10:13">
      <c r="J43">
        <f t="shared" si="1"/>
        <v>0</v>
      </c>
      <c r="K43">
        <f t="shared" si="2"/>
        <v>0</v>
      </c>
      <c r="L43">
        <f t="shared" si="3"/>
        <v>0</v>
      </c>
      <c r="M43">
        <f t="shared" si="4"/>
        <v>0</v>
      </c>
    </row>
    <row r="44" spans="10:13">
      <c r="J44">
        <f t="shared" si="1"/>
        <v>0</v>
      </c>
      <c r="K44">
        <f t="shared" si="2"/>
        <v>0</v>
      </c>
      <c r="L44">
        <f t="shared" si="3"/>
        <v>0</v>
      </c>
      <c r="M44">
        <f t="shared" si="4"/>
        <v>0</v>
      </c>
    </row>
    <row r="45" spans="10:13">
      <c r="J45">
        <f t="shared" si="1"/>
        <v>0</v>
      </c>
      <c r="K45">
        <f t="shared" si="2"/>
        <v>0</v>
      </c>
      <c r="L45">
        <f t="shared" si="3"/>
        <v>0</v>
      </c>
      <c r="M45">
        <f t="shared" si="4"/>
        <v>0</v>
      </c>
    </row>
    <row r="46" spans="10:13">
      <c r="J46">
        <f t="shared" si="1"/>
        <v>0</v>
      </c>
      <c r="K46">
        <f t="shared" si="2"/>
        <v>0</v>
      </c>
      <c r="L46">
        <f t="shared" si="3"/>
        <v>0</v>
      </c>
      <c r="M46">
        <f t="shared" si="4"/>
        <v>0</v>
      </c>
    </row>
    <row r="47" spans="10:13">
      <c r="J47">
        <f t="shared" si="1"/>
        <v>0</v>
      </c>
      <c r="K47">
        <f t="shared" si="2"/>
        <v>0</v>
      </c>
      <c r="L47">
        <f t="shared" si="3"/>
        <v>0</v>
      </c>
      <c r="M47">
        <f t="shared" si="4"/>
        <v>0</v>
      </c>
    </row>
    <row r="48" spans="10:13">
      <c r="J48">
        <f t="shared" si="1"/>
        <v>0</v>
      </c>
      <c r="K48">
        <f t="shared" si="2"/>
        <v>0</v>
      </c>
      <c r="L48">
        <f t="shared" si="3"/>
        <v>0</v>
      </c>
      <c r="M48">
        <f t="shared" si="4"/>
        <v>0</v>
      </c>
    </row>
    <row r="49" spans="10:13">
      <c r="J49">
        <f t="shared" si="1"/>
        <v>0</v>
      </c>
      <c r="K49">
        <f t="shared" si="2"/>
        <v>0</v>
      </c>
      <c r="L49">
        <f t="shared" si="3"/>
        <v>0</v>
      </c>
      <c r="M49">
        <f t="shared" si="4"/>
        <v>0</v>
      </c>
    </row>
    <row r="50" spans="10:13">
      <c r="J50">
        <f t="shared" si="1"/>
        <v>0</v>
      </c>
      <c r="K50">
        <f t="shared" si="2"/>
        <v>0</v>
      </c>
      <c r="L50">
        <f t="shared" si="3"/>
        <v>0</v>
      </c>
      <c r="M50">
        <f t="shared" si="4"/>
        <v>0</v>
      </c>
    </row>
    <row r="51" spans="10:13">
      <c r="J51">
        <f t="shared" si="1"/>
        <v>0</v>
      </c>
      <c r="K51">
        <f t="shared" si="2"/>
        <v>0</v>
      </c>
      <c r="L51">
        <f t="shared" si="3"/>
        <v>0</v>
      </c>
      <c r="M51">
        <f t="shared" si="4"/>
        <v>0</v>
      </c>
    </row>
    <row r="52" spans="10:13">
      <c r="J52">
        <f t="shared" si="1"/>
        <v>0</v>
      </c>
      <c r="K52">
        <f t="shared" si="2"/>
        <v>0</v>
      </c>
      <c r="L52">
        <f t="shared" si="3"/>
        <v>0</v>
      </c>
      <c r="M52">
        <f t="shared" si="4"/>
        <v>0</v>
      </c>
    </row>
    <row r="53" spans="10:13">
      <c r="J53">
        <f t="shared" si="1"/>
        <v>0</v>
      </c>
      <c r="K53">
        <f t="shared" si="2"/>
        <v>0</v>
      </c>
      <c r="L53">
        <f t="shared" si="3"/>
        <v>0</v>
      </c>
      <c r="M53">
        <f t="shared" si="4"/>
        <v>0</v>
      </c>
    </row>
    <row r="54" spans="10:13">
      <c r="J54">
        <f t="shared" si="1"/>
        <v>0</v>
      </c>
      <c r="K54">
        <f t="shared" si="2"/>
        <v>0</v>
      </c>
      <c r="L54">
        <f t="shared" si="3"/>
        <v>0</v>
      </c>
      <c r="M54">
        <f t="shared" si="4"/>
        <v>0</v>
      </c>
    </row>
    <row r="55" spans="10:13">
      <c r="J55">
        <f t="shared" si="1"/>
        <v>0</v>
      </c>
      <c r="K55">
        <f t="shared" si="2"/>
        <v>0</v>
      </c>
      <c r="L55">
        <f t="shared" si="3"/>
        <v>0</v>
      </c>
      <c r="M55">
        <f t="shared" si="4"/>
        <v>0</v>
      </c>
    </row>
    <row r="56" spans="10:13">
      <c r="J56">
        <f t="shared" si="1"/>
        <v>0</v>
      </c>
      <c r="K56">
        <f t="shared" si="2"/>
        <v>0</v>
      </c>
      <c r="L56">
        <f t="shared" si="3"/>
        <v>0</v>
      </c>
      <c r="M56">
        <f t="shared" si="4"/>
        <v>0</v>
      </c>
    </row>
    <row r="57" spans="10:13">
      <c r="J57">
        <f t="shared" si="1"/>
        <v>0</v>
      </c>
      <c r="K57">
        <f t="shared" si="2"/>
        <v>0</v>
      </c>
      <c r="L57">
        <f t="shared" si="3"/>
        <v>0</v>
      </c>
      <c r="M57">
        <f t="shared" si="4"/>
        <v>0</v>
      </c>
    </row>
    <row r="58" spans="10:13">
      <c r="J58">
        <f t="shared" si="1"/>
        <v>0</v>
      </c>
      <c r="K58">
        <f t="shared" si="2"/>
        <v>0</v>
      </c>
      <c r="L58">
        <f t="shared" si="3"/>
        <v>0</v>
      </c>
      <c r="M58">
        <f t="shared" si="4"/>
        <v>0</v>
      </c>
    </row>
    <row r="59" spans="10:13">
      <c r="J59">
        <f t="shared" si="1"/>
        <v>0</v>
      </c>
      <c r="K59">
        <f t="shared" si="2"/>
        <v>0</v>
      </c>
      <c r="L59">
        <f t="shared" si="3"/>
        <v>0</v>
      </c>
      <c r="M59">
        <f t="shared" si="4"/>
        <v>0</v>
      </c>
    </row>
    <row r="60" spans="10:13">
      <c r="J60">
        <f t="shared" si="1"/>
        <v>0</v>
      </c>
      <c r="K60">
        <f t="shared" si="2"/>
        <v>0</v>
      </c>
      <c r="L60">
        <f t="shared" si="3"/>
        <v>0</v>
      </c>
      <c r="M60">
        <f t="shared" si="4"/>
        <v>0</v>
      </c>
    </row>
    <row r="61" spans="10:13">
      <c r="J61">
        <f t="shared" si="1"/>
        <v>0</v>
      </c>
      <c r="K61">
        <f t="shared" si="2"/>
        <v>0</v>
      </c>
      <c r="L61">
        <f t="shared" si="3"/>
        <v>0</v>
      </c>
      <c r="M61">
        <f t="shared" si="4"/>
        <v>0</v>
      </c>
    </row>
    <row r="62" spans="10:13">
      <c r="J62">
        <f t="shared" si="1"/>
        <v>0</v>
      </c>
      <c r="K62">
        <f t="shared" si="2"/>
        <v>0</v>
      </c>
      <c r="L62">
        <f t="shared" si="3"/>
        <v>0</v>
      </c>
      <c r="M62">
        <f t="shared" si="4"/>
        <v>0</v>
      </c>
    </row>
    <row r="63" spans="10:13">
      <c r="J63">
        <f t="shared" si="1"/>
        <v>0</v>
      </c>
      <c r="K63">
        <f t="shared" si="2"/>
        <v>0</v>
      </c>
      <c r="L63">
        <f t="shared" si="3"/>
        <v>0</v>
      </c>
      <c r="M63">
        <f t="shared" si="4"/>
        <v>0</v>
      </c>
    </row>
    <row r="64" spans="10:13">
      <c r="J64">
        <f t="shared" si="1"/>
        <v>0</v>
      </c>
      <c r="K64">
        <f t="shared" si="2"/>
        <v>0</v>
      </c>
      <c r="L64">
        <f t="shared" si="3"/>
        <v>0</v>
      </c>
      <c r="M64">
        <f t="shared" si="4"/>
        <v>0</v>
      </c>
    </row>
    <row r="65" spans="10:13">
      <c r="J65">
        <f t="shared" si="1"/>
        <v>0</v>
      </c>
      <c r="K65">
        <f t="shared" si="2"/>
        <v>0</v>
      </c>
      <c r="L65">
        <f t="shared" si="3"/>
        <v>0</v>
      </c>
      <c r="M65">
        <f t="shared" si="4"/>
        <v>0</v>
      </c>
    </row>
    <row r="66" spans="10:13">
      <c r="J66">
        <f t="shared" si="1"/>
        <v>0</v>
      </c>
      <c r="K66">
        <f t="shared" si="2"/>
        <v>0</v>
      </c>
      <c r="L66">
        <f t="shared" si="3"/>
        <v>0</v>
      </c>
      <c r="M66">
        <f t="shared" si="4"/>
        <v>0</v>
      </c>
    </row>
    <row r="67" spans="10:13">
      <c r="J67">
        <f t="shared" si="1"/>
        <v>0</v>
      </c>
      <c r="K67">
        <f t="shared" si="2"/>
        <v>0</v>
      </c>
      <c r="L67">
        <f t="shared" si="3"/>
        <v>0</v>
      </c>
      <c r="M67">
        <f t="shared" si="4"/>
        <v>0</v>
      </c>
    </row>
    <row r="68" spans="10:13">
      <c r="J68">
        <f t="shared" si="1"/>
        <v>0</v>
      </c>
      <c r="K68">
        <f t="shared" si="2"/>
        <v>0</v>
      </c>
      <c r="L68">
        <f t="shared" si="3"/>
        <v>0</v>
      </c>
      <c r="M68">
        <f t="shared" si="4"/>
        <v>0</v>
      </c>
    </row>
    <row r="69" spans="10:13">
      <c r="J69">
        <f t="shared" si="1"/>
        <v>0</v>
      </c>
      <c r="K69">
        <f t="shared" si="2"/>
        <v>0</v>
      </c>
      <c r="L69">
        <f t="shared" si="3"/>
        <v>0</v>
      </c>
      <c r="M69">
        <f t="shared" si="4"/>
        <v>0</v>
      </c>
    </row>
    <row r="70" spans="10:13">
      <c r="J70">
        <f t="shared" si="1"/>
        <v>0</v>
      </c>
      <c r="K70">
        <f t="shared" si="2"/>
        <v>0</v>
      </c>
      <c r="L70">
        <f t="shared" si="3"/>
        <v>0</v>
      </c>
      <c r="M70">
        <f t="shared" si="4"/>
        <v>0</v>
      </c>
    </row>
    <row r="71" spans="10:13">
      <c r="J71">
        <f t="shared" si="1"/>
        <v>0</v>
      </c>
      <c r="K71">
        <f t="shared" si="2"/>
        <v>0</v>
      </c>
      <c r="L71">
        <f t="shared" si="3"/>
        <v>0</v>
      </c>
      <c r="M71">
        <f t="shared" si="4"/>
        <v>0</v>
      </c>
    </row>
    <row r="72" spans="10:13">
      <c r="J72">
        <f t="shared" si="1"/>
        <v>0</v>
      </c>
      <c r="K72">
        <f t="shared" si="2"/>
        <v>0</v>
      </c>
      <c r="L72">
        <f t="shared" si="3"/>
        <v>0</v>
      </c>
      <c r="M72">
        <f t="shared" si="4"/>
        <v>0</v>
      </c>
    </row>
    <row r="73" spans="10:13">
      <c r="J73">
        <f t="shared" ref="J73:J136" si="5">IF((F73+G73)&gt;0,1,0)</f>
        <v>0</v>
      </c>
      <c r="K73">
        <f t="shared" ref="K73:K136" si="6">IF((E73+J73)&gt;1,1,0)</f>
        <v>0</v>
      </c>
      <c r="L73">
        <f t="shared" ref="L73:L136" si="7">IF(SUM(E73:G73)&gt;0,-1,0)</f>
        <v>0</v>
      </c>
      <c r="M73">
        <f t="shared" ref="M73:M136" si="8">IF((L73+D73)=1,1,0)</f>
        <v>0</v>
      </c>
    </row>
    <row r="74" spans="10:13">
      <c r="J74">
        <f t="shared" si="5"/>
        <v>0</v>
      </c>
      <c r="K74">
        <f t="shared" si="6"/>
        <v>0</v>
      </c>
      <c r="L74">
        <f t="shared" si="7"/>
        <v>0</v>
      </c>
      <c r="M74">
        <f t="shared" si="8"/>
        <v>0</v>
      </c>
    </row>
    <row r="75" spans="10:13">
      <c r="J75">
        <f t="shared" si="5"/>
        <v>0</v>
      </c>
      <c r="K75">
        <f t="shared" si="6"/>
        <v>0</v>
      </c>
      <c r="L75">
        <f t="shared" si="7"/>
        <v>0</v>
      </c>
      <c r="M75">
        <f t="shared" si="8"/>
        <v>0</v>
      </c>
    </row>
    <row r="76" spans="10:13">
      <c r="J76">
        <f t="shared" si="5"/>
        <v>0</v>
      </c>
      <c r="K76">
        <f t="shared" si="6"/>
        <v>0</v>
      </c>
      <c r="L76">
        <f t="shared" si="7"/>
        <v>0</v>
      </c>
      <c r="M76">
        <f t="shared" si="8"/>
        <v>0</v>
      </c>
    </row>
    <row r="77" spans="10:13">
      <c r="J77">
        <f t="shared" si="5"/>
        <v>0</v>
      </c>
      <c r="K77">
        <f t="shared" si="6"/>
        <v>0</v>
      </c>
      <c r="L77">
        <f t="shared" si="7"/>
        <v>0</v>
      </c>
      <c r="M77">
        <f t="shared" si="8"/>
        <v>0</v>
      </c>
    </row>
    <row r="78" spans="10:13">
      <c r="J78">
        <f t="shared" si="5"/>
        <v>0</v>
      </c>
      <c r="K78">
        <f t="shared" si="6"/>
        <v>0</v>
      </c>
      <c r="L78">
        <f t="shared" si="7"/>
        <v>0</v>
      </c>
      <c r="M78">
        <f t="shared" si="8"/>
        <v>0</v>
      </c>
    </row>
    <row r="79" spans="10:13">
      <c r="J79">
        <f t="shared" si="5"/>
        <v>0</v>
      </c>
      <c r="K79">
        <f t="shared" si="6"/>
        <v>0</v>
      </c>
      <c r="L79">
        <f t="shared" si="7"/>
        <v>0</v>
      </c>
      <c r="M79">
        <f t="shared" si="8"/>
        <v>0</v>
      </c>
    </row>
    <row r="80" spans="10:13">
      <c r="J80">
        <f t="shared" si="5"/>
        <v>0</v>
      </c>
      <c r="K80">
        <f t="shared" si="6"/>
        <v>0</v>
      </c>
      <c r="L80">
        <f t="shared" si="7"/>
        <v>0</v>
      </c>
      <c r="M80">
        <f t="shared" si="8"/>
        <v>0</v>
      </c>
    </row>
    <row r="81" spans="10:13">
      <c r="J81">
        <f t="shared" si="5"/>
        <v>0</v>
      </c>
      <c r="K81">
        <f t="shared" si="6"/>
        <v>0</v>
      </c>
      <c r="L81">
        <f t="shared" si="7"/>
        <v>0</v>
      </c>
      <c r="M81">
        <f t="shared" si="8"/>
        <v>0</v>
      </c>
    </row>
    <row r="82" spans="10:13">
      <c r="J82">
        <f t="shared" si="5"/>
        <v>0</v>
      </c>
      <c r="K82">
        <f t="shared" si="6"/>
        <v>0</v>
      </c>
      <c r="L82">
        <f t="shared" si="7"/>
        <v>0</v>
      </c>
      <c r="M82">
        <f t="shared" si="8"/>
        <v>0</v>
      </c>
    </row>
    <row r="83" spans="10:13">
      <c r="J83">
        <f t="shared" si="5"/>
        <v>0</v>
      </c>
      <c r="K83">
        <f t="shared" si="6"/>
        <v>0</v>
      </c>
      <c r="L83">
        <f t="shared" si="7"/>
        <v>0</v>
      </c>
      <c r="M83">
        <f t="shared" si="8"/>
        <v>0</v>
      </c>
    </row>
    <row r="84" spans="10:13">
      <c r="J84">
        <f t="shared" si="5"/>
        <v>0</v>
      </c>
      <c r="K84">
        <f t="shared" si="6"/>
        <v>0</v>
      </c>
      <c r="L84">
        <f t="shared" si="7"/>
        <v>0</v>
      </c>
      <c r="M84">
        <f t="shared" si="8"/>
        <v>0</v>
      </c>
    </row>
    <row r="85" spans="10:13">
      <c r="J85">
        <f t="shared" si="5"/>
        <v>0</v>
      </c>
      <c r="K85">
        <f t="shared" si="6"/>
        <v>0</v>
      </c>
      <c r="L85">
        <f t="shared" si="7"/>
        <v>0</v>
      </c>
      <c r="M85">
        <f t="shared" si="8"/>
        <v>0</v>
      </c>
    </row>
    <row r="86" spans="10:13">
      <c r="J86">
        <f t="shared" si="5"/>
        <v>0</v>
      </c>
      <c r="K86">
        <f t="shared" si="6"/>
        <v>0</v>
      </c>
      <c r="L86">
        <f t="shared" si="7"/>
        <v>0</v>
      </c>
      <c r="M86">
        <f t="shared" si="8"/>
        <v>0</v>
      </c>
    </row>
    <row r="87" spans="10:13">
      <c r="J87">
        <f t="shared" si="5"/>
        <v>0</v>
      </c>
      <c r="K87">
        <f t="shared" si="6"/>
        <v>0</v>
      </c>
      <c r="L87">
        <f t="shared" si="7"/>
        <v>0</v>
      </c>
      <c r="M87">
        <f t="shared" si="8"/>
        <v>0</v>
      </c>
    </row>
    <row r="88" spans="10:13">
      <c r="J88">
        <f t="shared" si="5"/>
        <v>0</v>
      </c>
      <c r="K88">
        <f t="shared" si="6"/>
        <v>0</v>
      </c>
      <c r="L88">
        <f t="shared" si="7"/>
        <v>0</v>
      </c>
      <c r="M88">
        <f t="shared" si="8"/>
        <v>0</v>
      </c>
    </row>
    <row r="89" spans="10:13">
      <c r="J89">
        <f t="shared" si="5"/>
        <v>0</v>
      </c>
      <c r="K89">
        <f t="shared" si="6"/>
        <v>0</v>
      </c>
      <c r="L89">
        <f t="shared" si="7"/>
        <v>0</v>
      </c>
      <c r="M89">
        <f t="shared" si="8"/>
        <v>0</v>
      </c>
    </row>
    <row r="90" spans="10:13">
      <c r="J90">
        <f t="shared" si="5"/>
        <v>0</v>
      </c>
      <c r="K90">
        <f t="shared" si="6"/>
        <v>0</v>
      </c>
      <c r="L90">
        <f t="shared" si="7"/>
        <v>0</v>
      </c>
      <c r="M90">
        <f t="shared" si="8"/>
        <v>0</v>
      </c>
    </row>
    <row r="91" spans="10:13">
      <c r="J91">
        <f t="shared" si="5"/>
        <v>0</v>
      </c>
      <c r="K91">
        <f t="shared" si="6"/>
        <v>0</v>
      </c>
      <c r="L91">
        <f t="shared" si="7"/>
        <v>0</v>
      </c>
      <c r="M91">
        <f t="shared" si="8"/>
        <v>0</v>
      </c>
    </row>
    <row r="92" spans="10:13">
      <c r="J92">
        <f t="shared" si="5"/>
        <v>0</v>
      </c>
      <c r="K92">
        <f t="shared" si="6"/>
        <v>0</v>
      </c>
      <c r="L92">
        <f t="shared" si="7"/>
        <v>0</v>
      </c>
      <c r="M92">
        <f t="shared" si="8"/>
        <v>0</v>
      </c>
    </row>
    <row r="93" spans="10:13">
      <c r="J93">
        <f t="shared" si="5"/>
        <v>0</v>
      </c>
      <c r="K93">
        <f t="shared" si="6"/>
        <v>0</v>
      </c>
      <c r="L93">
        <f t="shared" si="7"/>
        <v>0</v>
      </c>
      <c r="M93">
        <f t="shared" si="8"/>
        <v>0</v>
      </c>
    </row>
    <row r="94" spans="10:13">
      <c r="J94">
        <f t="shared" si="5"/>
        <v>0</v>
      </c>
      <c r="K94">
        <f t="shared" si="6"/>
        <v>0</v>
      </c>
      <c r="L94">
        <f t="shared" si="7"/>
        <v>0</v>
      </c>
      <c r="M94">
        <f t="shared" si="8"/>
        <v>0</v>
      </c>
    </row>
    <row r="95" spans="10:13">
      <c r="J95">
        <f t="shared" si="5"/>
        <v>0</v>
      </c>
      <c r="K95">
        <f t="shared" si="6"/>
        <v>0</v>
      </c>
      <c r="L95">
        <f t="shared" si="7"/>
        <v>0</v>
      </c>
      <c r="M95">
        <f t="shared" si="8"/>
        <v>0</v>
      </c>
    </row>
    <row r="96" spans="10:13">
      <c r="J96">
        <f t="shared" si="5"/>
        <v>0</v>
      </c>
      <c r="K96">
        <f t="shared" si="6"/>
        <v>0</v>
      </c>
      <c r="L96">
        <f t="shared" si="7"/>
        <v>0</v>
      </c>
      <c r="M96">
        <f t="shared" si="8"/>
        <v>0</v>
      </c>
    </row>
    <row r="97" spans="10:13">
      <c r="J97">
        <f t="shared" si="5"/>
        <v>0</v>
      </c>
      <c r="K97">
        <f t="shared" si="6"/>
        <v>0</v>
      </c>
      <c r="L97">
        <f t="shared" si="7"/>
        <v>0</v>
      </c>
      <c r="M97">
        <f t="shared" si="8"/>
        <v>0</v>
      </c>
    </row>
    <row r="98" spans="10:13">
      <c r="J98">
        <f t="shared" si="5"/>
        <v>0</v>
      </c>
      <c r="K98">
        <f t="shared" si="6"/>
        <v>0</v>
      </c>
      <c r="L98">
        <f t="shared" si="7"/>
        <v>0</v>
      </c>
      <c r="M98">
        <f t="shared" si="8"/>
        <v>0</v>
      </c>
    </row>
    <row r="99" spans="10:13">
      <c r="J99">
        <f t="shared" si="5"/>
        <v>0</v>
      </c>
      <c r="K99">
        <f t="shared" si="6"/>
        <v>0</v>
      </c>
      <c r="L99">
        <f t="shared" si="7"/>
        <v>0</v>
      </c>
      <c r="M99">
        <f t="shared" si="8"/>
        <v>0</v>
      </c>
    </row>
    <row r="100" spans="10:13">
      <c r="J100">
        <f t="shared" si="5"/>
        <v>0</v>
      </c>
      <c r="K100">
        <f t="shared" si="6"/>
        <v>0</v>
      </c>
      <c r="L100">
        <f t="shared" si="7"/>
        <v>0</v>
      </c>
      <c r="M100">
        <f t="shared" si="8"/>
        <v>0</v>
      </c>
    </row>
    <row r="101" spans="10:13">
      <c r="J101">
        <f t="shared" si="5"/>
        <v>0</v>
      </c>
      <c r="K101">
        <f t="shared" si="6"/>
        <v>0</v>
      </c>
      <c r="L101">
        <f t="shared" si="7"/>
        <v>0</v>
      </c>
      <c r="M101">
        <f t="shared" si="8"/>
        <v>0</v>
      </c>
    </row>
    <row r="102" spans="10:13">
      <c r="J102">
        <f t="shared" si="5"/>
        <v>0</v>
      </c>
      <c r="K102">
        <f t="shared" si="6"/>
        <v>0</v>
      </c>
      <c r="L102">
        <f t="shared" si="7"/>
        <v>0</v>
      </c>
      <c r="M102">
        <f t="shared" si="8"/>
        <v>0</v>
      </c>
    </row>
    <row r="103" spans="10:13">
      <c r="J103">
        <f t="shared" si="5"/>
        <v>0</v>
      </c>
      <c r="K103">
        <f t="shared" si="6"/>
        <v>0</v>
      </c>
      <c r="L103">
        <f t="shared" si="7"/>
        <v>0</v>
      </c>
      <c r="M103">
        <f t="shared" si="8"/>
        <v>0</v>
      </c>
    </row>
    <row r="104" spans="10:13">
      <c r="J104">
        <f t="shared" si="5"/>
        <v>0</v>
      </c>
      <c r="K104">
        <f t="shared" si="6"/>
        <v>0</v>
      </c>
      <c r="L104">
        <f t="shared" si="7"/>
        <v>0</v>
      </c>
      <c r="M104">
        <f t="shared" si="8"/>
        <v>0</v>
      </c>
    </row>
    <row r="105" spans="10:13">
      <c r="J105">
        <f t="shared" si="5"/>
        <v>0</v>
      </c>
      <c r="K105">
        <f t="shared" si="6"/>
        <v>0</v>
      </c>
      <c r="L105">
        <f t="shared" si="7"/>
        <v>0</v>
      </c>
      <c r="M105">
        <f t="shared" si="8"/>
        <v>0</v>
      </c>
    </row>
    <row r="106" spans="10:13">
      <c r="J106">
        <f t="shared" si="5"/>
        <v>0</v>
      </c>
      <c r="K106">
        <f t="shared" si="6"/>
        <v>0</v>
      </c>
      <c r="L106">
        <f t="shared" si="7"/>
        <v>0</v>
      </c>
      <c r="M106">
        <f t="shared" si="8"/>
        <v>0</v>
      </c>
    </row>
    <row r="107" spans="10:13">
      <c r="J107">
        <f t="shared" si="5"/>
        <v>0</v>
      </c>
      <c r="K107">
        <f t="shared" si="6"/>
        <v>0</v>
      </c>
      <c r="L107">
        <f t="shared" si="7"/>
        <v>0</v>
      </c>
      <c r="M107">
        <f t="shared" si="8"/>
        <v>0</v>
      </c>
    </row>
    <row r="108" spans="10:13">
      <c r="J108">
        <f t="shared" si="5"/>
        <v>0</v>
      </c>
      <c r="K108">
        <f t="shared" si="6"/>
        <v>0</v>
      </c>
      <c r="L108">
        <f t="shared" si="7"/>
        <v>0</v>
      </c>
      <c r="M108">
        <f t="shared" si="8"/>
        <v>0</v>
      </c>
    </row>
    <row r="109" spans="10:13">
      <c r="J109">
        <f t="shared" si="5"/>
        <v>0</v>
      </c>
      <c r="K109">
        <f t="shared" si="6"/>
        <v>0</v>
      </c>
      <c r="L109">
        <f t="shared" si="7"/>
        <v>0</v>
      </c>
      <c r="M109">
        <f t="shared" si="8"/>
        <v>0</v>
      </c>
    </row>
    <row r="110" spans="10:13">
      <c r="J110">
        <f t="shared" si="5"/>
        <v>0</v>
      </c>
      <c r="K110">
        <f t="shared" si="6"/>
        <v>0</v>
      </c>
      <c r="L110">
        <f t="shared" si="7"/>
        <v>0</v>
      </c>
      <c r="M110">
        <f t="shared" si="8"/>
        <v>0</v>
      </c>
    </row>
    <row r="111" spans="10:13">
      <c r="J111">
        <f t="shared" si="5"/>
        <v>0</v>
      </c>
      <c r="K111">
        <f t="shared" si="6"/>
        <v>0</v>
      </c>
      <c r="L111">
        <f t="shared" si="7"/>
        <v>0</v>
      </c>
      <c r="M111">
        <f t="shared" si="8"/>
        <v>0</v>
      </c>
    </row>
    <row r="112" spans="10:13">
      <c r="J112">
        <f t="shared" si="5"/>
        <v>0</v>
      </c>
      <c r="K112">
        <f t="shared" si="6"/>
        <v>0</v>
      </c>
      <c r="L112">
        <f t="shared" si="7"/>
        <v>0</v>
      </c>
      <c r="M112">
        <f t="shared" si="8"/>
        <v>0</v>
      </c>
    </row>
    <row r="113" spans="10:13">
      <c r="J113">
        <f t="shared" si="5"/>
        <v>0</v>
      </c>
      <c r="K113">
        <f t="shared" si="6"/>
        <v>0</v>
      </c>
      <c r="L113">
        <f t="shared" si="7"/>
        <v>0</v>
      </c>
      <c r="M113">
        <f t="shared" si="8"/>
        <v>0</v>
      </c>
    </row>
    <row r="114" spans="10:13">
      <c r="J114">
        <f t="shared" si="5"/>
        <v>0</v>
      </c>
      <c r="K114">
        <f t="shared" si="6"/>
        <v>0</v>
      </c>
      <c r="L114">
        <f t="shared" si="7"/>
        <v>0</v>
      </c>
      <c r="M114">
        <f t="shared" si="8"/>
        <v>0</v>
      </c>
    </row>
    <row r="115" spans="10:13">
      <c r="J115">
        <f t="shared" si="5"/>
        <v>0</v>
      </c>
      <c r="K115">
        <f t="shared" si="6"/>
        <v>0</v>
      </c>
      <c r="L115">
        <f t="shared" si="7"/>
        <v>0</v>
      </c>
      <c r="M115">
        <f t="shared" si="8"/>
        <v>0</v>
      </c>
    </row>
    <row r="116" spans="10:13">
      <c r="J116">
        <f t="shared" si="5"/>
        <v>0</v>
      </c>
      <c r="K116">
        <f t="shared" si="6"/>
        <v>0</v>
      </c>
      <c r="L116">
        <f t="shared" si="7"/>
        <v>0</v>
      </c>
      <c r="M116">
        <f t="shared" si="8"/>
        <v>0</v>
      </c>
    </row>
    <row r="117" spans="10:13">
      <c r="J117">
        <f t="shared" si="5"/>
        <v>0</v>
      </c>
      <c r="K117">
        <f t="shared" si="6"/>
        <v>0</v>
      </c>
      <c r="L117">
        <f t="shared" si="7"/>
        <v>0</v>
      </c>
      <c r="M117">
        <f t="shared" si="8"/>
        <v>0</v>
      </c>
    </row>
    <row r="118" spans="10:13">
      <c r="J118">
        <f t="shared" si="5"/>
        <v>0</v>
      </c>
      <c r="K118">
        <f t="shared" si="6"/>
        <v>0</v>
      </c>
      <c r="L118">
        <f t="shared" si="7"/>
        <v>0</v>
      </c>
      <c r="M118">
        <f t="shared" si="8"/>
        <v>0</v>
      </c>
    </row>
    <row r="119" spans="10:13">
      <c r="J119">
        <f t="shared" si="5"/>
        <v>0</v>
      </c>
      <c r="K119">
        <f t="shared" si="6"/>
        <v>0</v>
      </c>
      <c r="L119">
        <f t="shared" si="7"/>
        <v>0</v>
      </c>
      <c r="M119">
        <f t="shared" si="8"/>
        <v>0</v>
      </c>
    </row>
    <row r="120" spans="10:13">
      <c r="J120">
        <f t="shared" si="5"/>
        <v>0</v>
      </c>
      <c r="K120">
        <f t="shared" si="6"/>
        <v>0</v>
      </c>
      <c r="L120">
        <f t="shared" si="7"/>
        <v>0</v>
      </c>
      <c r="M120">
        <f t="shared" si="8"/>
        <v>0</v>
      </c>
    </row>
    <row r="121" spans="10:13">
      <c r="J121">
        <f t="shared" si="5"/>
        <v>0</v>
      </c>
      <c r="K121">
        <f t="shared" si="6"/>
        <v>0</v>
      </c>
      <c r="L121">
        <f t="shared" si="7"/>
        <v>0</v>
      </c>
      <c r="M121">
        <f t="shared" si="8"/>
        <v>0</v>
      </c>
    </row>
    <row r="122" spans="10:13">
      <c r="J122">
        <f t="shared" si="5"/>
        <v>0</v>
      </c>
      <c r="K122">
        <f t="shared" si="6"/>
        <v>0</v>
      </c>
      <c r="L122">
        <f t="shared" si="7"/>
        <v>0</v>
      </c>
      <c r="M122">
        <f t="shared" si="8"/>
        <v>0</v>
      </c>
    </row>
    <row r="123" spans="10:13">
      <c r="J123">
        <f t="shared" si="5"/>
        <v>0</v>
      </c>
      <c r="K123">
        <f t="shared" si="6"/>
        <v>0</v>
      </c>
      <c r="L123">
        <f t="shared" si="7"/>
        <v>0</v>
      </c>
      <c r="M123">
        <f t="shared" si="8"/>
        <v>0</v>
      </c>
    </row>
    <row r="124" spans="10:13">
      <c r="J124">
        <f t="shared" si="5"/>
        <v>0</v>
      </c>
      <c r="K124">
        <f t="shared" si="6"/>
        <v>0</v>
      </c>
      <c r="L124">
        <f t="shared" si="7"/>
        <v>0</v>
      </c>
      <c r="M124">
        <f t="shared" si="8"/>
        <v>0</v>
      </c>
    </row>
    <row r="125" spans="10:13">
      <c r="J125">
        <f t="shared" si="5"/>
        <v>0</v>
      </c>
      <c r="K125">
        <f t="shared" si="6"/>
        <v>0</v>
      </c>
      <c r="L125">
        <f t="shared" si="7"/>
        <v>0</v>
      </c>
      <c r="M125">
        <f t="shared" si="8"/>
        <v>0</v>
      </c>
    </row>
    <row r="126" spans="10:13">
      <c r="J126">
        <f t="shared" si="5"/>
        <v>0</v>
      </c>
      <c r="K126">
        <f t="shared" si="6"/>
        <v>0</v>
      </c>
      <c r="L126">
        <f t="shared" si="7"/>
        <v>0</v>
      </c>
      <c r="M126">
        <f t="shared" si="8"/>
        <v>0</v>
      </c>
    </row>
    <row r="127" spans="10:13">
      <c r="J127">
        <f t="shared" si="5"/>
        <v>0</v>
      </c>
      <c r="K127">
        <f t="shared" si="6"/>
        <v>0</v>
      </c>
      <c r="L127">
        <f t="shared" si="7"/>
        <v>0</v>
      </c>
      <c r="M127">
        <f t="shared" si="8"/>
        <v>0</v>
      </c>
    </row>
    <row r="128" spans="10:13">
      <c r="J128">
        <f t="shared" si="5"/>
        <v>0</v>
      </c>
      <c r="K128">
        <f t="shared" si="6"/>
        <v>0</v>
      </c>
      <c r="L128">
        <f t="shared" si="7"/>
        <v>0</v>
      </c>
      <c r="M128">
        <f t="shared" si="8"/>
        <v>0</v>
      </c>
    </row>
    <row r="129" spans="10:13">
      <c r="J129">
        <f t="shared" si="5"/>
        <v>0</v>
      </c>
      <c r="K129">
        <f t="shared" si="6"/>
        <v>0</v>
      </c>
      <c r="L129">
        <f t="shared" si="7"/>
        <v>0</v>
      </c>
      <c r="M129">
        <f t="shared" si="8"/>
        <v>0</v>
      </c>
    </row>
    <row r="130" spans="10:13">
      <c r="J130">
        <f t="shared" si="5"/>
        <v>0</v>
      </c>
      <c r="K130">
        <f t="shared" si="6"/>
        <v>0</v>
      </c>
      <c r="L130">
        <f t="shared" si="7"/>
        <v>0</v>
      </c>
      <c r="M130">
        <f t="shared" si="8"/>
        <v>0</v>
      </c>
    </row>
    <row r="131" spans="10:13">
      <c r="J131">
        <f t="shared" si="5"/>
        <v>0</v>
      </c>
      <c r="K131">
        <f t="shared" si="6"/>
        <v>0</v>
      </c>
      <c r="L131">
        <f t="shared" si="7"/>
        <v>0</v>
      </c>
      <c r="M131">
        <f t="shared" si="8"/>
        <v>0</v>
      </c>
    </row>
    <row r="132" spans="10:13">
      <c r="J132">
        <f t="shared" si="5"/>
        <v>0</v>
      </c>
      <c r="K132">
        <f t="shared" si="6"/>
        <v>0</v>
      </c>
      <c r="L132">
        <f t="shared" si="7"/>
        <v>0</v>
      </c>
      <c r="M132">
        <f t="shared" si="8"/>
        <v>0</v>
      </c>
    </row>
    <row r="133" spans="10:13">
      <c r="J133">
        <f t="shared" si="5"/>
        <v>0</v>
      </c>
      <c r="K133">
        <f t="shared" si="6"/>
        <v>0</v>
      </c>
      <c r="L133">
        <f t="shared" si="7"/>
        <v>0</v>
      </c>
      <c r="M133">
        <f t="shared" si="8"/>
        <v>0</v>
      </c>
    </row>
    <row r="134" spans="10:13">
      <c r="J134">
        <f t="shared" si="5"/>
        <v>0</v>
      </c>
      <c r="K134">
        <f t="shared" si="6"/>
        <v>0</v>
      </c>
      <c r="L134">
        <f t="shared" si="7"/>
        <v>0</v>
      </c>
      <c r="M134">
        <f t="shared" si="8"/>
        <v>0</v>
      </c>
    </row>
    <row r="135" spans="10:13">
      <c r="J135">
        <f t="shared" si="5"/>
        <v>0</v>
      </c>
      <c r="K135">
        <f t="shared" si="6"/>
        <v>0</v>
      </c>
      <c r="L135">
        <f t="shared" si="7"/>
        <v>0</v>
      </c>
      <c r="M135">
        <f t="shared" si="8"/>
        <v>0</v>
      </c>
    </row>
    <row r="136" spans="10:13">
      <c r="J136">
        <f t="shared" si="5"/>
        <v>0</v>
      </c>
      <c r="K136">
        <f t="shared" si="6"/>
        <v>0</v>
      </c>
      <c r="L136">
        <f t="shared" si="7"/>
        <v>0</v>
      </c>
      <c r="M136">
        <f t="shared" si="8"/>
        <v>0</v>
      </c>
    </row>
    <row r="137" spans="10:13">
      <c r="J137">
        <f t="shared" ref="J137:J200" si="9">IF((F137+G137)&gt;0,1,0)</f>
        <v>0</v>
      </c>
      <c r="K137">
        <f t="shared" ref="K137:K200" si="10">IF((E137+J137)&gt;1,1,0)</f>
        <v>0</v>
      </c>
      <c r="L137">
        <f t="shared" ref="L137:L200" si="11">IF(SUM(E137:G137)&gt;0,-1,0)</f>
        <v>0</v>
      </c>
      <c r="M137">
        <f t="shared" ref="M137:M200" si="12">IF((L137+D137)=1,1,0)</f>
        <v>0</v>
      </c>
    </row>
    <row r="138" spans="10:13">
      <c r="J138">
        <f t="shared" si="9"/>
        <v>0</v>
      </c>
      <c r="K138">
        <f t="shared" si="10"/>
        <v>0</v>
      </c>
      <c r="L138">
        <f t="shared" si="11"/>
        <v>0</v>
      </c>
      <c r="M138">
        <f t="shared" si="12"/>
        <v>0</v>
      </c>
    </row>
    <row r="139" spans="10:13">
      <c r="J139">
        <f t="shared" si="9"/>
        <v>0</v>
      </c>
      <c r="K139">
        <f t="shared" si="10"/>
        <v>0</v>
      </c>
      <c r="L139">
        <f t="shared" si="11"/>
        <v>0</v>
      </c>
      <c r="M139">
        <f t="shared" si="12"/>
        <v>0</v>
      </c>
    </row>
    <row r="140" spans="10:13">
      <c r="J140">
        <f t="shared" si="9"/>
        <v>0</v>
      </c>
      <c r="K140">
        <f t="shared" si="10"/>
        <v>0</v>
      </c>
      <c r="L140">
        <f t="shared" si="11"/>
        <v>0</v>
      </c>
      <c r="M140">
        <f t="shared" si="12"/>
        <v>0</v>
      </c>
    </row>
    <row r="141" spans="10:13">
      <c r="J141">
        <f t="shared" si="9"/>
        <v>0</v>
      </c>
      <c r="K141">
        <f t="shared" si="10"/>
        <v>0</v>
      </c>
      <c r="L141">
        <f t="shared" si="11"/>
        <v>0</v>
      </c>
      <c r="M141">
        <f t="shared" si="12"/>
        <v>0</v>
      </c>
    </row>
    <row r="142" spans="10:13">
      <c r="J142">
        <f t="shared" si="9"/>
        <v>0</v>
      </c>
      <c r="K142">
        <f t="shared" si="10"/>
        <v>0</v>
      </c>
      <c r="L142">
        <f t="shared" si="11"/>
        <v>0</v>
      </c>
      <c r="M142">
        <f t="shared" si="12"/>
        <v>0</v>
      </c>
    </row>
    <row r="143" spans="10:13">
      <c r="J143">
        <f t="shared" si="9"/>
        <v>0</v>
      </c>
      <c r="K143">
        <f t="shared" si="10"/>
        <v>0</v>
      </c>
      <c r="L143">
        <f t="shared" si="11"/>
        <v>0</v>
      </c>
      <c r="M143">
        <f t="shared" si="12"/>
        <v>0</v>
      </c>
    </row>
    <row r="144" spans="10:13">
      <c r="J144">
        <f t="shared" si="9"/>
        <v>0</v>
      </c>
      <c r="K144">
        <f t="shared" si="10"/>
        <v>0</v>
      </c>
      <c r="L144">
        <f t="shared" si="11"/>
        <v>0</v>
      </c>
      <c r="M144">
        <f t="shared" si="12"/>
        <v>0</v>
      </c>
    </row>
    <row r="145" spans="10:13">
      <c r="J145">
        <f t="shared" si="9"/>
        <v>0</v>
      </c>
      <c r="K145">
        <f t="shared" si="10"/>
        <v>0</v>
      </c>
      <c r="L145">
        <f t="shared" si="11"/>
        <v>0</v>
      </c>
      <c r="M145">
        <f t="shared" si="12"/>
        <v>0</v>
      </c>
    </row>
    <row r="146" spans="10:13">
      <c r="J146">
        <f t="shared" si="9"/>
        <v>0</v>
      </c>
      <c r="K146">
        <f t="shared" si="10"/>
        <v>0</v>
      </c>
      <c r="L146">
        <f t="shared" si="11"/>
        <v>0</v>
      </c>
      <c r="M146">
        <f t="shared" si="12"/>
        <v>0</v>
      </c>
    </row>
    <row r="147" spans="10:13">
      <c r="J147">
        <f t="shared" si="9"/>
        <v>0</v>
      </c>
      <c r="K147">
        <f t="shared" si="10"/>
        <v>0</v>
      </c>
      <c r="L147">
        <f t="shared" si="11"/>
        <v>0</v>
      </c>
      <c r="M147">
        <f t="shared" si="12"/>
        <v>0</v>
      </c>
    </row>
    <row r="148" spans="10:13">
      <c r="J148">
        <f t="shared" si="9"/>
        <v>0</v>
      </c>
      <c r="K148">
        <f t="shared" si="10"/>
        <v>0</v>
      </c>
      <c r="L148">
        <f t="shared" si="11"/>
        <v>0</v>
      </c>
      <c r="M148">
        <f t="shared" si="12"/>
        <v>0</v>
      </c>
    </row>
    <row r="149" spans="10:13">
      <c r="J149">
        <f t="shared" si="9"/>
        <v>0</v>
      </c>
      <c r="K149">
        <f t="shared" si="10"/>
        <v>0</v>
      </c>
      <c r="L149">
        <f t="shared" si="11"/>
        <v>0</v>
      </c>
      <c r="M149">
        <f t="shared" si="12"/>
        <v>0</v>
      </c>
    </row>
    <row r="150" spans="10:13">
      <c r="J150">
        <f t="shared" si="9"/>
        <v>0</v>
      </c>
      <c r="K150">
        <f t="shared" si="10"/>
        <v>0</v>
      </c>
      <c r="L150">
        <f t="shared" si="11"/>
        <v>0</v>
      </c>
      <c r="M150">
        <f t="shared" si="12"/>
        <v>0</v>
      </c>
    </row>
    <row r="151" spans="10:13">
      <c r="J151">
        <f t="shared" si="9"/>
        <v>0</v>
      </c>
      <c r="K151">
        <f t="shared" si="10"/>
        <v>0</v>
      </c>
      <c r="L151">
        <f t="shared" si="11"/>
        <v>0</v>
      </c>
      <c r="M151">
        <f t="shared" si="12"/>
        <v>0</v>
      </c>
    </row>
    <row r="152" spans="10:13">
      <c r="J152">
        <f t="shared" si="9"/>
        <v>0</v>
      </c>
      <c r="K152">
        <f t="shared" si="10"/>
        <v>0</v>
      </c>
      <c r="L152">
        <f t="shared" si="11"/>
        <v>0</v>
      </c>
      <c r="M152">
        <f t="shared" si="12"/>
        <v>0</v>
      </c>
    </row>
    <row r="153" spans="10:13">
      <c r="J153">
        <f t="shared" si="9"/>
        <v>0</v>
      </c>
      <c r="K153">
        <f t="shared" si="10"/>
        <v>0</v>
      </c>
      <c r="L153">
        <f t="shared" si="11"/>
        <v>0</v>
      </c>
      <c r="M153">
        <f t="shared" si="12"/>
        <v>0</v>
      </c>
    </row>
    <row r="154" spans="10:13">
      <c r="J154">
        <f t="shared" si="9"/>
        <v>0</v>
      </c>
      <c r="K154">
        <f t="shared" si="10"/>
        <v>0</v>
      </c>
      <c r="L154">
        <f t="shared" si="11"/>
        <v>0</v>
      </c>
      <c r="M154">
        <f t="shared" si="12"/>
        <v>0</v>
      </c>
    </row>
    <row r="155" spans="10:13">
      <c r="J155">
        <f t="shared" si="9"/>
        <v>0</v>
      </c>
      <c r="K155">
        <f t="shared" si="10"/>
        <v>0</v>
      </c>
      <c r="L155">
        <f t="shared" si="11"/>
        <v>0</v>
      </c>
      <c r="M155">
        <f t="shared" si="12"/>
        <v>0</v>
      </c>
    </row>
    <row r="156" spans="10:13">
      <c r="J156">
        <f t="shared" si="9"/>
        <v>0</v>
      </c>
      <c r="K156">
        <f t="shared" si="10"/>
        <v>0</v>
      </c>
      <c r="L156">
        <f t="shared" si="11"/>
        <v>0</v>
      </c>
      <c r="M156">
        <f t="shared" si="12"/>
        <v>0</v>
      </c>
    </row>
    <row r="157" spans="10:13">
      <c r="J157">
        <f t="shared" si="9"/>
        <v>0</v>
      </c>
      <c r="K157">
        <f t="shared" si="10"/>
        <v>0</v>
      </c>
      <c r="L157">
        <f t="shared" si="11"/>
        <v>0</v>
      </c>
      <c r="M157">
        <f t="shared" si="12"/>
        <v>0</v>
      </c>
    </row>
    <row r="158" spans="10:13">
      <c r="J158">
        <f t="shared" si="9"/>
        <v>0</v>
      </c>
      <c r="K158">
        <f t="shared" si="10"/>
        <v>0</v>
      </c>
      <c r="L158">
        <f t="shared" si="11"/>
        <v>0</v>
      </c>
      <c r="M158">
        <f t="shared" si="12"/>
        <v>0</v>
      </c>
    </row>
    <row r="159" spans="10:13">
      <c r="J159">
        <f t="shared" si="9"/>
        <v>0</v>
      </c>
      <c r="K159">
        <f t="shared" si="10"/>
        <v>0</v>
      </c>
      <c r="L159">
        <f t="shared" si="11"/>
        <v>0</v>
      </c>
      <c r="M159">
        <f t="shared" si="12"/>
        <v>0</v>
      </c>
    </row>
    <row r="160" spans="10:13">
      <c r="J160">
        <f t="shared" si="9"/>
        <v>0</v>
      </c>
      <c r="K160">
        <f t="shared" si="10"/>
        <v>0</v>
      </c>
      <c r="L160">
        <f t="shared" si="11"/>
        <v>0</v>
      </c>
      <c r="M160">
        <f t="shared" si="12"/>
        <v>0</v>
      </c>
    </row>
    <row r="161" spans="10:13">
      <c r="J161">
        <f t="shared" si="9"/>
        <v>0</v>
      </c>
      <c r="K161">
        <f t="shared" si="10"/>
        <v>0</v>
      </c>
      <c r="L161">
        <f t="shared" si="11"/>
        <v>0</v>
      </c>
      <c r="M161">
        <f t="shared" si="12"/>
        <v>0</v>
      </c>
    </row>
    <row r="162" spans="10:13">
      <c r="J162">
        <f t="shared" si="9"/>
        <v>0</v>
      </c>
      <c r="K162">
        <f t="shared" si="10"/>
        <v>0</v>
      </c>
      <c r="L162">
        <f t="shared" si="11"/>
        <v>0</v>
      </c>
      <c r="M162">
        <f t="shared" si="12"/>
        <v>0</v>
      </c>
    </row>
    <row r="163" spans="10:13">
      <c r="J163">
        <f t="shared" si="9"/>
        <v>0</v>
      </c>
      <c r="K163">
        <f t="shared" si="10"/>
        <v>0</v>
      </c>
      <c r="L163">
        <f t="shared" si="11"/>
        <v>0</v>
      </c>
      <c r="M163">
        <f t="shared" si="12"/>
        <v>0</v>
      </c>
    </row>
    <row r="164" spans="10:13">
      <c r="J164">
        <f t="shared" si="9"/>
        <v>0</v>
      </c>
      <c r="K164">
        <f t="shared" si="10"/>
        <v>0</v>
      </c>
      <c r="L164">
        <f t="shared" si="11"/>
        <v>0</v>
      </c>
      <c r="M164">
        <f t="shared" si="12"/>
        <v>0</v>
      </c>
    </row>
    <row r="165" spans="10:13">
      <c r="J165">
        <f t="shared" si="9"/>
        <v>0</v>
      </c>
      <c r="K165">
        <f t="shared" si="10"/>
        <v>0</v>
      </c>
      <c r="L165">
        <f t="shared" si="11"/>
        <v>0</v>
      </c>
      <c r="M165">
        <f t="shared" si="12"/>
        <v>0</v>
      </c>
    </row>
    <row r="166" spans="10:13">
      <c r="J166">
        <f t="shared" si="9"/>
        <v>0</v>
      </c>
      <c r="K166">
        <f t="shared" si="10"/>
        <v>0</v>
      </c>
      <c r="L166">
        <f t="shared" si="11"/>
        <v>0</v>
      </c>
      <c r="M166">
        <f t="shared" si="12"/>
        <v>0</v>
      </c>
    </row>
    <row r="167" spans="10:13">
      <c r="J167">
        <f t="shared" si="9"/>
        <v>0</v>
      </c>
      <c r="K167">
        <f t="shared" si="10"/>
        <v>0</v>
      </c>
      <c r="L167">
        <f t="shared" si="11"/>
        <v>0</v>
      </c>
      <c r="M167">
        <f t="shared" si="12"/>
        <v>0</v>
      </c>
    </row>
    <row r="168" spans="10:13">
      <c r="J168">
        <f t="shared" si="9"/>
        <v>0</v>
      </c>
      <c r="K168">
        <f t="shared" si="10"/>
        <v>0</v>
      </c>
      <c r="L168">
        <f t="shared" si="11"/>
        <v>0</v>
      </c>
      <c r="M168">
        <f t="shared" si="12"/>
        <v>0</v>
      </c>
    </row>
    <row r="169" spans="10:13">
      <c r="J169">
        <f t="shared" si="9"/>
        <v>0</v>
      </c>
      <c r="K169">
        <f t="shared" si="10"/>
        <v>0</v>
      </c>
      <c r="L169">
        <f t="shared" si="11"/>
        <v>0</v>
      </c>
      <c r="M169">
        <f t="shared" si="12"/>
        <v>0</v>
      </c>
    </row>
    <row r="170" spans="10:13">
      <c r="J170">
        <f t="shared" si="9"/>
        <v>0</v>
      </c>
      <c r="K170">
        <f t="shared" si="10"/>
        <v>0</v>
      </c>
      <c r="L170">
        <f t="shared" si="11"/>
        <v>0</v>
      </c>
      <c r="M170">
        <f t="shared" si="12"/>
        <v>0</v>
      </c>
    </row>
    <row r="171" spans="10:13">
      <c r="J171">
        <f t="shared" si="9"/>
        <v>0</v>
      </c>
      <c r="K171">
        <f t="shared" si="10"/>
        <v>0</v>
      </c>
      <c r="L171">
        <f t="shared" si="11"/>
        <v>0</v>
      </c>
      <c r="M171">
        <f t="shared" si="12"/>
        <v>0</v>
      </c>
    </row>
    <row r="172" spans="10:13">
      <c r="J172">
        <f t="shared" si="9"/>
        <v>0</v>
      </c>
      <c r="K172">
        <f t="shared" si="10"/>
        <v>0</v>
      </c>
      <c r="L172">
        <f t="shared" si="11"/>
        <v>0</v>
      </c>
      <c r="M172">
        <f t="shared" si="12"/>
        <v>0</v>
      </c>
    </row>
    <row r="173" spans="10:13">
      <c r="J173">
        <f t="shared" si="9"/>
        <v>0</v>
      </c>
      <c r="K173">
        <f t="shared" si="10"/>
        <v>0</v>
      </c>
      <c r="L173">
        <f t="shared" si="11"/>
        <v>0</v>
      </c>
      <c r="M173">
        <f t="shared" si="12"/>
        <v>0</v>
      </c>
    </row>
    <row r="174" spans="10:13">
      <c r="J174">
        <f t="shared" si="9"/>
        <v>0</v>
      </c>
      <c r="K174">
        <f t="shared" si="10"/>
        <v>0</v>
      </c>
      <c r="L174">
        <f t="shared" si="11"/>
        <v>0</v>
      </c>
      <c r="M174">
        <f t="shared" si="12"/>
        <v>0</v>
      </c>
    </row>
    <row r="175" spans="10:13">
      <c r="J175">
        <f t="shared" si="9"/>
        <v>0</v>
      </c>
      <c r="K175">
        <f t="shared" si="10"/>
        <v>0</v>
      </c>
      <c r="L175">
        <f t="shared" si="11"/>
        <v>0</v>
      </c>
      <c r="M175">
        <f t="shared" si="12"/>
        <v>0</v>
      </c>
    </row>
    <row r="176" spans="10:13">
      <c r="J176">
        <f t="shared" si="9"/>
        <v>0</v>
      </c>
      <c r="K176">
        <f t="shared" si="10"/>
        <v>0</v>
      </c>
      <c r="L176">
        <f t="shared" si="11"/>
        <v>0</v>
      </c>
      <c r="M176">
        <f t="shared" si="12"/>
        <v>0</v>
      </c>
    </row>
    <row r="177" spans="10:13">
      <c r="J177">
        <f t="shared" si="9"/>
        <v>0</v>
      </c>
      <c r="K177">
        <f t="shared" si="10"/>
        <v>0</v>
      </c>
      <c r="L177">
        <f t="shared" si="11"/>
        <v>0</v>
      </c>
      <c r="M177">
        <f t="shared" si="12"/>
        <v>0</v>
      </c>
    </row>
    <row r="178" spans="10:13">
      <c r="J178">
        <f t="shared" si="9"/>
        <v>0</v>
      </c>
      <c r="K178">
        <f t="shared" si="10"/>
        <v>0</v>
      </c>
      <c r="L178">
        <f t="shared" si="11"/>
        <v>0</v>
      </c>
      <c r="M178">
        <f t="shared" si="12"/>
        <v>0</v>
      </c>
    </row>
    <row r="179" spans="10:13">
      <c r="J179">
        <f t="shared" si="9"/>
        <v>0</v>
      </c>
      <c r="K179">
        <f t="shared" si="10"/>
        <v>0</v>
      </c>
      <c r="L179">
        <f t="shared" si="11"/>
        <v>0</v>
      </c>
      <c r="M179">
        <f t="shared" si="12"/>
        <v>0</v>
      </c>
    </row>
    <row r="180" spans="10:13">
      <c r="J180">
        <f t="shared" si="9"/>
        <v>0</v>
      </c>
      <c r="K180">
        <f t="shared" si="10"/>
        <v>0</v>
      </c>
      <c r="L180">
        <f t="shared" si="11"/>
        <v>0</v>
      </c>
      <c r="M180">
        <f t="shared" si="12"/>
        <v>0</v>
      </c>
    </row>
    <row r="181" spans="10:13">
      <c r="J181">
        <f t="shared" si="9"/>
        <v>0</v>
      </c>
      <c r="K181">
        <f t="shared" si="10"/>
        <v>0</v>
      </c>
      <c r="L181">
        <f t="shared" si="11"/>
        <v>0</v>
      </c>
      <c r="M181">
        <f t="shared" si="12"/>
        <v>0</v>
      </c>
    </row>
    <row r="182" spans="10:13">
      <c r="J182">
        <f t="shared" si="9"/>
        <v>0</v>
      </c>
      <c r="K182">
        <f t="shared" si="10"/>
        <v>0</v>
      </c>
      <c r="L182">
        <f t="shared" si="11"/>
        <v>0</v>
      </c>
      <c r="M182">
        <f t="shared" si="12"/>
        <v>0</v>
      </c>
    </row>
    <row r="183" spans="10:13">
      <c r="J183">
        <f t="shared" si="9"/>
        <v>0</v>
      </c>
      <c r="K183">
        <f t="shared" si="10"/>
        <v>0</v>
      </c>
      <c r="L183">
        <f t="shared" si="11"/>
        <v>0</v>
      </c>
      <c r="M183">
        <f t="shared" si="12"/>
        <v>0</v>
      </c>
    </row>
    <row r="184" spans="10:13">
      <c r="J184">
        <f t="shared" si="9"/>
        <v>0</v>
      </c>
      <c r="K184">
        <f t="shared" si="10"/>
        <v>0</v>
      </c>
      <c r="L184">
        <f t="shared" si="11"/>
        <v>0</v>
      </c>
      <c r="M184">
        <f t="shared" si="12"/>
        <v>0</v>
      </c>
    </row>
    <row r="185" spans="10:13">
      <c r="J185">
        <f t="shared" si="9"/>
        <v>0</v>
      </c>
      <c r="K185">
        <f t="shared" si="10"/>
        <v>0</v>
      </c>
      <c r="L185">
        <f t="shared" si="11"/>
        <v>0</v>
      </c>
      <c r="M185">
        <f t="shared" si="12"/>
        <v>0</v>
      </c>
    </row>
    <row r="186" spans="10:13">
      <c r="J186">
        <f t="shared" si="9"/>
        <v>0</v>
      </c>
      <c r="K186">
        <f t="shared" si="10"/>
        <v>0</v>
      </c>
      <c r="L186">
        <f t="shared" si="11"/>
        <v>0</v>
      </c>
      <c r="M186">
        <f t="shared" si="12"/>
        <v>0</v>
      </c>
    </row>
    <row r="187" spans="10:13">
      <c r="J187">
        <f t="shared" si="9"/>
        <v>0</v>
      </c>
      <c r="K187">
        <f t="shared" si="10"/>
        <v>0</v>
      </c>
      <c r="L187">
        <f t="shared" si="11"/>
        <v>0</v>
      </c>
      <c r="M187">
        <f t="shared" si="12"/>
        <v>0</v>
      </c>
    </row>
    <row r="188" spans="10:13">
      <c r="J188">
        <f t="shared" si="9"/>
        <v>0</v>
      </c>
      <c r="K188">
        <f t="shared" si="10"/>
        <v>0</v>
      </c>
      <c r="L188">
        <f t="shared" si="11"/>
        <v>0</v>
      </c>
      <c r="M188">
        <f t="shared" si="12"/>
        <v>0</v>
      </c>
    </row>
    <row r="189" spans="10:13">
      <c r="J189">
        <f t="shared" si="9"/>
        <v>0</v>
      </c>
      <c r="K189">
        <f t="shared" si="10"/>
        <v>0</v>
      </c>
      <c r="L189">
        <f t="shared" si="11"/>
        <v>0</v>
      </c>
      <c r="M189">
        <f t="shared" si="12"/>
        <v>0</v>
      </c>
    </row>
    <row r="190" spans="10:13">
      <c r="J190">
        <f t="shared" si="9"/>
        <v>0</v>
      </c>
      <c r="K190">
        <f t="shared" si="10"/>
        <v>0</v>
      </c>
      <c r="L190">
        <f t="shared" si="11"/>
        <v>0</v>
      </c>
      <c r="M190">
        <f t="shared" si="12"/>
        <v>0</v>
      </c>
    </row>
    <row r="191" spans="10:13">
      <c r="J191">
        <f t="shared" si="9"/>
        <v>0</v>
      </c>
      <c r="K191">
        <f t="shared" si="10"/>
        <v>0</v>
      </c>
      <c r="L191">
        <f t="shared" si="11"/>
        <v>0</v>
      </c>
      <c r="M191">
        <f t="shared" si="12"/>
        <v>0</v>
      </c>
    </row>
    <row r="192" spans="10:13">
      <c r="J192">
        <f t="shared" si="9"/>
        <v>0</v>
      </c>
      <c r="K192">
        <f t="shared" si="10"/>
        <v>0</v>
      </c>
      <c r="L192">
        <f t="shared" si="11"/>
        <v>0</v>
      </c>
      <c r="M192">
        <f t="shared" si="12"/>
        <v>0</v>
      </c>
    </row>
    <row r="193" spans="10:13">
      <c r="J193">
        <f t="shared" si="9"/>
        <v>0</v>
      </c>
      <c r="K193">
        <f t="shared" si="10"/>
        <v>0</v>
      </c>
      <c r="L193">
        <f t="shared" si="11"/>
        <v>0</v>
      </c>
      <c r="M193">
        <f t="shared" si="12"/>
        <v>0</v>
      </c>
    </row>
    <row r="194" spans="10:13">
      <c r="J194">
        <f t="shared" si="9"/>
        <v>0</v>
      </c>
      <c r="K194">
        <f t="shared" si="10"/>
        <v>0</v>
      </c>
      <c r="L194">
        <f t="shared" si="11"/>
        <v>0</v>
      </c>
      <c r="M194">
        <f t="shared" si="12"/>
        <v>0</v>
      </c>
    </row>
    <row r="195" spans="10:13">
      <c r="J195">
        <f t="shared" si="9"/>
        <v>0</v>
      </c>
      <c r="K195">
        <f t="shared" si="10"/>
        <v>0</v>
      </c>
      <c r="L195">
        <f t="shared" si="11"/>
        <v>0</v>
      </c>
      <c r="M195">
        <f t="shared" si="12"/>
        <v>0</v>
      </c>
    </row>
    <row r="196" spans="10:13">
      <c r="J196">
        <f t="shared" si="9"/>
        <v>0</v>
      </c>
      <c r="K196">
        <f t="shared" si="10"/>
        <v>0</v>
      </c>
      <c r="L196">
        <f t="shared" si="11"/>
        <v>0</v>
      </c>
      <c r="M196">
        <f t="shared" si="12"/>
        <v>0</v>
      </c>
    </row>
    <row r="197" spans="10:13">
      <c r="J197">
        <f t="shared" si="9"/>
        <v>0</v>
      </c>
      <c r="K197">
        <f t="shared" si="10"/>
        <v>0</v>
      </c>
      <c r="L197">
        <f t="shared" si="11"/>
        <v>0</v>
      </c>
      <c r="M197">
        <f t="shared" si="12"/>
        <v>0</v>
      </c>
    </row>
    <row r="198" spans="10:13">
      <c r="J198">
        <f t="shared" si="9"/>
        <v>0</v>
      </c>
      <c r="K198">
        <f t="shared" si="10"/>
        <v>0</v>
      </c>
      <c r="L198">
        <f t="shared" si="11"/>
        <v>0</v>
      </c>
      <c r="M198">
        <f t="shared" si="12"/>
        <v>0</v>
      </c>
    </row>
    <row r="199" spans="10:13">
      <c r="J199">
        <f t="shared" si="9"/>
        <v>0</v>
      </c>
      <c r="K199">
        <f t="shared" si="10"/>
        <v>0</v>
      </c>
      <c r="L199">
        <f t="shared" si="11"/>
        <v>0</v>
      </c>
      <c r="M199">
        <f t="shared" si="12"/>
        <v>0</v>
      </c>
    </row>
    <row r="200" spans="10:13">
      <c r="J200">
        <f t="shared" si="9"/>
        <v>0</v>
      </c>
      <c r="K200">
        <f t="shared" si="10"/>
        <v>0</v>
      </c>
      <c r="L200">
        <f t="shared" si="11"/>
        <v>0</v>
      </c>
      <c r="M200">
        <f t="shared" si="12"/>
        <v>0</v>
      </c>
    </row>
    <row r="201" spans="10:13">
      <c r="J201">
        <f t="shared" ref="J201:J244" si="13">IF((F201+G201)&gt;0,1,0)</f>
        <v>0</v>
      </c>
      <c r="K201">
        <f t="shared" ref="K201:K244" si="14">IF((E201+J201)&gt;1,1,0)</f>
        <v>0</v>
      </c>
      <c r="L201">
        <f t="shared" ref="L201:L244" si="15">IF(SUM(E201:G201)&gt;0,-1,0)</f>
        <v>0</v>
      </c>
      <c r="M201">
        <f t="shared" ref="M201:M244" si="16">IF((L201+D201)=1,1,0)</f>
        <v>0</v>
      </c>
    </row>
    <row r="202" spans="10:13">
      <c r="J202">
        <f t="shared" si="13"/>
        <v>0</v>
      </c>
      <c r="K202">
        <f t="shared" si="14"/>
        <v>0</v>
      </c>
      <c r="L202">
        <f t="shared" si="15"/>
        <v>0</v>
      </c>
      <c r="M202">
        <f t="shared" si="16"/>
        <v>0</v>
      </c>
    </row>
    <row r="203" spans="10:13">
      <c r="J203">
        <f t="shared" si="13"/>
        <v>0</v>
      </c>
      <c r="K203">
        <f t="shared" si="14"/>
        <v>0</v>
      </c>
      <c r="L203">
        <f t="shared" si="15"/>
        <v>0</v>
      </c>
      <c r="M203">
        <f t="shared" si="16"/>
        <v>0</v>
      </c>
    </row>
    <row r="204" spans="10:13">
      <c r="J204">
        <f t="shared" si="13"/>
        <v>0</v>
      </c>
      <c r="K204">
        <f t="shared" si="14"/>
        <v>0</v>
      </c>
      <c r="L204">
        <f t="shared" si="15"/>
        <v>0</v>
      </c>
      <c r="M204">
        <f t="shared" si="16"/>
        <v>0</v>
      </c>
    </row>
    <row r="205" spans="10:13">
      <c r="J205">
        <f t="shared" si="13"/>
        <v>0</v>
      </c>
      <c r="K205">
        <f t="shared" si="14"/>
        <v>0</v>
      </c>
      <c r="L205">
        <f t="shared" si="15"/>
        <v>0</v>
      </c>
      <c r="M205">
        <f t="shared" si="16"/>
        <v>0</v>
      </c>
    </row>
    <row r="206" spans="10:13">
      <c r="J206">
        <f t="shared" si="13"/>
        <v>0</v>
      </c>
      <c r="K206">
        <f t="shared" si="14"/>
        <v>0</v>
      </c>
      <c r="L206">
        <f t="shared" si="15"/>
        <v>0</v>
      </c>
      <c r="M206">
        <f t="shared" si="16"/>
        <v>0</v>
      </c>
    </row>
    <row r="207" spans="10:13">
      <c r="J207">
        <f t="shared" si="13"/>
        <v>0</v>
      </c>
      <c r="K207">
        <f t="shared" si="14"/>
        <v>0</v>
      </c>
      <c r="L207">
        <f t="shared" si="15"/>
        <v>0</v>
      </c>
      <c r="M207">
        <f t="shared" si="16"/>
        <v>0</v>
      </c>
    </row>
    <row r="208" spans="10:13">
      <c r="J208">
        <f t="shared" si="13"/>
        <v>0</v>
      </c>
      <c r="K208">
        <f t="shared" si="14"/>
        <v>0</v>
      </c>
      <c r="L208">
        <f t="shared" si="15"/>
        <v>0</v>
      </c>
      <c r="M208">
        <f t="shared" si="16"/>
        <v>0</v>
      </c>
    </row>
    <row r="209" spans="10:13">
      <c r="J209">
        <f t="shared" si="13"/>
        <v>0</v>
      </c>
      <c r="K209">
        <f t="shared" si="14"/>
        <v>0</v>
      </c>
      <c r="L209">
        <f t="shared" si="15"/>
        <v>0</v>
      </c>
      <c r="M209">
        <f t="shared" si="16"/>
        <v>0</v>
      </c>
    </row>
    <row r="210" spans="10:13">
      <c r="J210">
        <f t="shared" si="13"/>
        <v>0</v>
      </c>
      <c r="K210">
        <f t="shared" si="14"/>
        <v>0</v>
      </c>
      <c r="L210">
        <f t="shared" si="15"/>
        <v>0</v>
      </c>
      <c r="M210">
        <f t="shared" si="16"/>
        <v>0</v>
      </c>
    </row>
    <row r="211" spans="10:13">
      <c r="J211">
        <f t="shared" si="13"/>
        <v>0</v>
      </c>
      <c r="K211">
        <f t="shared" si="14"/>
        <v>0</v>
      </c>
      <c r="L211">
        <f t="shared" si="15"/>
        <v>0</v>
      </c>
      <c r="M211">
        <f t="shared" si="16"/>
        <v>0</v>
      </c>
    </row>
    <row r="212" spans="10:13">
      <c r="J212">
        <f t="shared" si="13"/>
        <v>0</v>
      </c>
      <c r="K212">
        <f t="shared" si="14"/>
        <v>0</v>
      </c>
      <c r="L212">
        <f t="shared" si="15"/>
        <v>0</v>
      </c>
      <c r="M212">
        <f t="shared" si="16"/>
        <v>0</v>
      </c>
    </row>
    <row r="213" spans="10:13">
      <c r="J213">
        <f t="shared" si="13"/>
        <v>0</v>
      </c>
      <c r="K213">
        <f t="shared" si="14"/>
        <v>0</v>
      </c>
      <c r="L213">
        <f t="shared" si="15"/>
        <v>0</v>
      </c>
      <c r="M213">
        <f t="shared" si="16"/>
        <v>0</v>
      </c>
    </row>
    <row r="214" spans="10:13">
      <c r="J214">
        <f t="shared" si="13"/>
        <v>0</v>
      </c>
      <c r="K214">
        <f t="shared" si="14"/>
        <v>0</v>
      </c>
      <c r="L214">
        <f t="shared" si="15"/>
        <v>0</v>
      </c>
      <c r="M214">
        <f t="shared" si="16"/>
        <v>0</v>
      </c>
    </row>
    <row r="215" spans="10:13">
      <c r="J215">
        <f t="shared" si="13"/>
        <v>0</v>
      </c>
      <c r="K215">
        <f t="shared" si="14"/>
        <v>0</v>
      </c>
      <c r="L215">
        <f t="shared" si="15"/>
        <v>0</v>
      </c>
      <c r="M215">
        <f t="shared" si="16"/>
        <v>0</v>
      </c>
    </row>
    <row r="216" spans="10:13">
      <c r="J216">
        <f t="shared" si="13"/>
        <v>0</v>
      </c>
      <c r="K216">
        <f t="shared" si="14"/>
        <v>0</v>
      </c>
      <c r="L216">
        <f t="shared" si="15"/>
        <v>0</v>
      </c>
      <c r="M216">
        <f t="shared" si="16"/>
        <v>0</v>
      </c>
    </row>
    <row r="217" spans="10:13">
      <c r="J217">
        <f t="shared" si="13"/>
        <v>0</v>
      </c>
      <c r="K217">
        <f t="shared" si="14"/>
        <v>0</v>
      </c>
      <c r="L217">
        <f t="shared" si="15"/>
        <v>0</v>
      </c>
      <c r="M217">
        <f t="shared" si="16"/>
        <v>0</v>
      </c>
    </row>
    <row r="218" spans="10:13">
      <c r="J218">
        <f t="shared" si="13"/>
        <v>0</v>
      </c>
      <c r="K218">
        <f t="shared" si="14"/>
        <v>0</v>
      </c>
      <c r="L218">
        <f t="shared" si="15"/>
        <v>0</v>
      </c>
      <c r="M218">
        <f t="shared" si="16"/>
        <v>0</v>
      </c>
    </row>
    <row r="219" spans="10:13">
      <c r="J219">
        <f t="shared" si="13"/>
        <v>0</v>
      </c>
      <c r="K219">
        <f t="shared" si="14"/>
        <v>0</v>
      </c>
      <c r="L219">
        <f t="shared" si="15"/>
        <v>0</v>
      </c>
      <c r="M219">
        <f t="shared" si="16"/>
        <v>0</v>
      </c>
    </row>
    <row r="220" spans="10:13">
      <c r="J220">
        <f t="shared" si="13"/>
        <v>0</v>
      </c>
      <c r="K220">
        <f t="shared" si="14"/>
        <v>0</v>
      </c>
      <c r="L220">
        <f t="shared" si="15"/>
        <v>0</v>
      </c>
      <c r="M220">
        <f t="shared" si="16"/>
        <v>0</v>
      </c>
    </row>
    <row r="221" spans="10:13">
      <c r="J221">
        <f t="shared" si="13"/>
        <v>0</v>
      </c>
      <c r="K221">
        <f t="shared" si="14"/>
        <v>0</v>
      </c>
      <c r="L221">
        <f t="shared" si="15"/>
        <v>0</v>
      </c>
      <c r="M221">
        <f t="shared" si="16"/>
        <v>0</v>
      </c>
    </row>
    <row r="222" spans="10:13">
      <c r="J222">
        <f t="shared" si="13"/>
        <v>0</v>
      </c>
      <c r="K222">
        <f t="shared" si="14"/>
        <v>0</v>
      </c>
      <c r="L222">
        <f t="shared" si="15"/>
        <v>0</v>
      </c>
      <c r="M222">
        <f t="shared" si="16"/>
        <v>0</v>
      </c>
    </row>
    <row r="223" spans="10:13">
      <c r="J223">
        <f t="shared" si="13"/>
        <v>0</v>
      </c>
      <c r="K223">
        <f t="shared" si="14"/>
        <v>0</v>
      </c>
      <c r="L223">
        <f t="shared" si="15"/>
        <v>0</v>
      </c>
      <c r="M223">
        <f t="shared" si="16"/>
        <v>0</v>
      </c>
    </row>
    <row r="224" spans="10:13">
      <c r="J224">
        <f t="shared" si="13"/>
        <v>0</v>
      </c>
      <c r="K224">
        <f t="shared" si="14"/>
        <v>0</v>
      </c>
      <c r="L224">
        <f t="shared" si="15"/>
        <v>0</v>
      </c>
      <c r="M224">
        <f t="shared" si="16"/>
        <v>0</v>
      </c>
    </row>
    <row r="225" spans="10:13">
      <c r="J225">
        <f t="shared" si="13"/>
        <v>0</v>
      </c>
      <c r="K225">
        <f t="shared" si="14"/>
        <v>0</v>
      </c>
      <c r="L225">
        <f t="shared" si="15"/>
        <v>0</v>
      </c>
      <c r="M225">
        <f t="shared" si="16"/>
        <v>0</v>
      </c>
    </row>
    <row r="226" spans="10:13">
      <c r="J226">
        <f t="shared" si="13"/>
        <v>0</v>
      </c>
      <c r="K226">
        <f t="shared" si="14"/>
        <v>0</v>
      </c>
      <c r="L226">
        <f t="shared" si="15"/>
        <v>0</v>
      </c>
      <c r="M226">
        <f t="shared" si="16"/>
        <v>0</v>
      </c>
    </row>
    <row r="227" spans="10:13">
      <c r="J227">
        <f t="shared" si="13"/>
        <v>0</v>
      </c>
      <c r="K227">
        <f t="shared" si="14"/>
        <v>0</v>
      </c>
      <c r="L227">
        <f t="shared" si="15"/>
        <v>0</v>
      </c>
      <c r="M227">
        <f t="shared" si="16"/>
        <v>0</v>
      </c>
    </row>
    <row r="228" spans="10:13">
      <c r="J228">
        <f t="shared" si="13"/>
        <v>0</v>
      </c>
      <c r="K228">
        <f t="shared" si="14"/>
        <v>0</v>
      </c>
      <c r="L228">
        <f t="shared" si="15"/>
        <v>0</v>
      </c>
      <c r="M228">
        <f t="shared" si="16"/>
        <v>0</v>
      </c>
    </row>
    <row r="229" spans="10:13">
      <c r="J229">
        <f t="shared" si="13"/>
        <v>0</v>
      </c>
      <c r="K229">
        <f t="shared" si="14"/>
        <v>0</v>
      </c>
      <c r="L229">
        <f t="shared" si="15"/>
        <v>0</v>
      </c>
      <c r="M229">
        <f t="shared" si="16"/>
        <v>0</v>
      </c>
    </row>
    <row r="230" spans="10:13">
      <c r="J230">
        <f t="shared" si="13"/>
        <v>0</v>
      </c>
      <c r="K230">
        <f t="shared" si="14"/>
        <v>0</v>
      </c>
      <c r="L230">
        <f t="shared" si="15"/>
        <v>0</v>
      </c>
      <c r="M230">
        <f t="shared" si="16"/>
        <v>0</v>
      </c>
    </row>
    <row r="231" spans="10:13">
      <c r="J231">
        <f t="shared" si="13"/>
        <v>0</v>
      </c>
      <c r="K231">
        <f t="shared" si="14"/>
        <v>0</v>
      </c>
      <c r="L231">
        <f t="shared" si="15"/>
        <v>0</v>
      </c>
      <c r="M231">
        <f t="shared" si="16"/>
        <v>0</v>
      </c>
    </row>
    <row r="232" spans="10:13">
      <c r="J232">
        <f t="shared" si="13"/>
        <v>0</v>
      </c>
      <c r="K232">
        <f t="shared" si="14"/>
        <v>0</v>
      </c>
      <c r="L232">
        <f t="shared" si="15"/>
        <v>0</v>
      </c>
      <c r="M232">
        <f t="shared" si="16"/>
        <v>0</v>
      </c>
    </row>
    <row r="233" spans="10:13">
      <c r="J233">
        <f t="shared" si="13"/>
        <v>0</v>
      </c>
      <c r="K233">
        <f t="shared" si="14"/>
        <v>0</v>
      </c>
      <c r="L233">
        <f t="shared" si="15"/>
        <v>0</v>
      </c>
      <c r="M233">
        <f t="shared" si="16"/>
        <v>0</v>
      </c>
    </row>
    <row r="234" spans="10:13">
      <c r="J234">
        <f t="shared" si="13"/>
        <v>0</v>
      </c>
      <c r="K234">
        <f t="shared" si="14"/>
        <v>0</v>
      </c>
      <c r="L234">
        <f t="shared" si="15"/>
        <v>0</v>
      </c>
      <c r="M234">
        <f t="shared" si="16"/>
        <v>0</v>
      </c>
    </row>
    <row r="235" spans="10:13">
      <c r="J235">
        <f t="shared" si="13"/>
        <v>0</v>
      </c>
      <c r="K235">
        <f t="shared" si="14"/>
        <v>0</v>
      </c>
      <c r="L235">
        <f t="shared" si="15"/>
        <v>0</v>
      </c>
      <c r="M235">
        <f t="shared" si="16"/>
        <v>0</v>
      </c>
    </row>
    <row r="236" spans="10:13">
      <c r="J236">
        <f t="shared" si="13"/>
        <v>0</v>
      </c>
      <c r="K236">
        <f t="shared" si="14"/>
        <v>0</v>
      </c>
      <c r="L236">
        <f t="shared" si="15"/>
        <v>0</v>
      </c>
      <c r="M236">
        <f t="shared" si="16"/>
        <v>0</v>
      </c>
    </row>
    <row r="237" spans="10:13">
      <c r="J237">
        <f t="shared" si="13"/>
        <v>0</v>
      </c>
      <c r="K237">
        <f t="shared" si="14"/>
        <v>0</v>
      </c>
      <c r="L237">
        <f t="shared" si="15"/>
        <v>0</v>
      </c>
      <c r="M237">
        <f t="shared" si="16"/>
        <v>0</v>
      </c>
    </row>
    <row r="238" spans="10:13">
      <c r="J238">
        <f t="shared" si="13"/>
        <v>0</v>
      </c>
      <c r="K238">
        <f t="shared" si="14"/>
        <v>0</v>
      </c>
      <c r="L238">
        <f t="shared" si="15"/>
        <v>0</v>
      </c>
      <c r="M238">
        <f t="shared" si="16"/>
        <v>0</v>
      </c>
    </row>
    <row r="239" spans="10:13">
      <c r="J239">
        <f t="shared" si="13"/>
        <v>0</v>
      </c>
      <c r="K239">
        <f t="shared" si="14"/>
        <v>0</v>
      </c>
      <c r="L239">
        <f t="shared" si="15"/>
        <v>0</v>
      </c>
      <c r="M239">
        <f t="shared" si="16"/>
        <v>0</v>
      </c>
    </row>
    <row r="240" spans="10:13">
      <c r="J240">
        <f t="shared" si="13"/>
        <v>0</v>
      </c>
      <c r="K240">
        <f t="shared" si="14"/>
        <v>0</v>
      </c>
      <c r="L240">
        <f t="shared" si="15"/>
        <v>0</v>
      </c>
      <c r="M240">
        <f t="shared" si="16"/>
        <v>0</v>
      </c>
    </row>
    <row r="241" spans="10:13">
      <c r="J241">
        <f t="shared" si="13"/>
        <v>0</v>
      </c>
      <c r="K241">
        <f t="shared" si="14"/>
        <v>0</v>
      </c>
      <c r="L241">
        <f t="shared" si="15"/>
        <v>0</v>
      </c>
      <c r="M241">
        <f t="shared" si="16"/>
        <v>0</v>
      </c>
    </row>
    <row r="242" spans="10:13">
      <c r="J242">
        <f t="shared" si="13"/>
        <v>0</v>
      </c>
      <c r="K242">
        <f t="shared" si="14"/>
        <v>0</v>
      </c>
      <c r="L242">
        <f t="shared" si="15"/>
        <v>0</v>
      </c>
      <c r="M242">
        <f t="shared" si="16"/>
        <v>0</v>
      </c>
    </row>
    <row r="243" spans="10:13">
      <c r="J243">
        <f t="shared" si="13"/>
        <v>0</v>
      </c>
      <c r="K243">
        <f t="shared" si="14"/>
        <v>0</v>
      </c>
      <c r="L243">
        <f t="shared" si="15"/>
        <v>0</v>
      </c>
      <c r="M243">
        <f t="shared" si="16"/>
        <v>0</v>
      </c>
    </row>
    <row r="244" spans="10:13">
      <c r="J244">
        <f t="shared" si="13"/>
        <v>0</v>
      </c>
      <c r="K244">
        <f t="shared" si="14"/>
        <v>0</v>
      </c>
      <c r="L244">
        <f t="shared" si="15"/>
        <v>0</v>
      </c>
      <c r="M244">
        <f t="shared" si="1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52"/>
  <sheetViews>
    <sheetView workbookViewId="0">
      <pane ySplit="15" topLeftCell="A16" activePane="bottomLeft" state="frozen"/>
      <selection pane="bottomLeft" activeCell="D33" sqref="D33"/>
    </sheetView>
  </sheetViews>
  <sheetFormatPr baseColWidth="10" defaultRowHeight="15" x14ac:dyDescent="0"/>
  <cols>
    <col min="1" max="1" width="4.1640625" customWidth="1"/>
    <col min="2" max="2" width="4" customWidth="1"/>
    <col min="3" max="3" width="32.6640625" customWidth="1"/>
    <col min="4" max="4" width="11.6640625" customWidth="1"/>
    <col min="5" max="5" width="11.5" customWidth="1"/>
    <col min="6" max="6" width="7" style="17" customWidth="1"/>
    <col min="7" max="10" width="15.83203125" customWidth="1"/>
  </cols>
  <sheetData>
    <row r="1" spans="1:27">
      <c r="A1" s="1" t="s">
        <v>67</v>
      </c>
      <c r="B1" s="1"/>
    </row>
    <row r="2" spans="1:27">
      <c r="A2" t="s">
        <v>40</v>
      </c>
      <c r="M2" t="s">
        <v>549</v>
      </c>
    </row>
    <row r="3" spans="1:27">
      <c r="A3" t="s">
        <v>41</v>
      </c>
    </row>
    <row r="4" spans="1:27">
      <c r="A4" t="s">
        <v>42</v>
      </c>
      <c r="U4" t="s">
        <v>323</v>
      </c>
      <c r="Z4" s="12"/>
    </row>
    <row r="5" spans="1:27">
      <c r="A5" t="s">
        <v>44</v>
      </c>
    </row>
    <row r="6" spans="1:27" s="16" customFormat="1" ht="210">
      <c r="A6" s="16" t="s">
        <v>220</v>
      </c>
      <c r="B6" s="16" t="s">
        <v>250</v>
      </c>
      <c r="C6" s="16" t="s">
        <v>56</v>
      </c>
      <c r="D6" s="16" t="s">
        <v>57</v>
      </c>
      <c r="E6" s="16" t="s">
        <v>51</v>
      </c>
      <c r="F6" s="44" t="s">
        <v>339</v>
      </c>
      <c r="G6" s="16" t="s">
        <v>54</v>
      </c>
      <c r="H6" s="16" t="s">
        <v>53</v>
      </c>
      <c r="J6" s="16" t="s">
        <v>55</v>
      </c>
      <c r="K6" s="27" t="s">
        <v>82</v>
      </c>
      <c r="M6" s="16" t="s">
        <v>194</v>
      </c>
      <c r="N6" s="16" t="s">
        <v>195</v>
      </c>
      <c r="P6" s="16" t="s">
        <v>214</v>
      </c>
      <c r="Q6" s="16" t="s">
        <v>219</v>
      </c>
      <c r="R6" s="12" t="s">
        <v>295</v>
      </c>
      <c r="S6" s="12"/>
      <c r="T6" s="12"/>
      <c r="U6" s="12" t="s">
        <v>301</v>
      </c>
      <c r="V6" s="12" t="s">
        <v>180</v>
      </c>
      <c r="W6" s="12"/>
      <c r="X6" s="12"/>
      <c r="Y6" s="12" t="s">
        <v>199</v>
      </c>
      <c r="Z6"/>
    </row>
    <row r="7" spans="1:27">
      <c r="F7" s="17" t="s">
        <v>340</v>
      </c>
      <c r="M7" t="s">
        <v>215</v>
      </c>
      <c r="N7" t="s">
        <v>216</v>
      </c>
      <c r="U7" t="s">
        <v>317</v>
      </c>
    </row>
    <row r="8" spans="1:27" ht="60">
      <c r="A8" s="12" t="s">
        <v>221</v>
      </c>
      <c r="B8" s="12" t="s">
        <v>8</v>
      </c>
      <c r="D8" t="s">
        <v>356</v>
      </c>
      <c r="E8" t="s">
        <v>47</v>
      </c>
      <c r="F8" s="17" t="s">
        <v>341</v>
      </c>
      <c r="G8" t="s">
        <v>222</v>
      </c>
      <c r="K8" t="s">
        <v>228</v>
      </c>
      <c r="U8" t="s">
        <v>318</v>
      </c>
    </row>
    <row r="9" spans="1:27">
      <c r="B9" t="s">
        <v>9</v>
      </c>
      <c r="D9" t="s">
        <v>355</v>
      </c>
      <c r="E9" t="s">
        <v>48</v>
      </c>
      <c r="F9" s="17" t="s">
        <v>8</v>
      </c>
      <c r="G9" t="s">
        <v>223</v>
      </c>
      <c r="U9" t="s">
        <v>319</v>
      </c>
    </row>
    <row r="10" spans="1:27">
      <c r="B10" t="s">
        <v>251</v>
      </c>
      <c r="E10" t="s">
        <v>49</v>
      </c>
      <c r="F10" s="17" t="s">
        <v>9</v>
      </c>
      <c r="U10" t="s">
        <v>320</v>
      </c>
      <c r="V10" t="s">
        <v>48</v>
      </c>
    </row>
    <row r="11" spans="1:27">
      <c r="E11" t="s">
        <v>72</v>
      </c>
      <c r="G11" t="s">
        <v>224</v>
      </c>
      <c r="V11" t="s">
        <v>49</v>
      </c>
      <c r="W11" t="s">
        <v>73</v>
      </c>
      <c r="X11" t="s">
        <v>76</v>
      </c>
      <c r="Z11" t="s">
        <v>78</v>
      </c>
      <c r="AA11" t="s">
        <v>336</v>
      </c>
    </row>
    <row r="12" spans="1:27">
      <c r="E12" t="s">
        <v>226</v>
      </c>
      <c r="F12" s="17" t="s">
        <v>447</v>
      </c>
      <c r="G12" t="s">
        <v>225</v>
      </c>
      <c r="V12" t="s">
        <v>72</v>
      </c>
      <c r="W12" t="s">
        <v>74</v>
      </c>
      <c r="X12" t="s">
        <v>77</v>
      </c>
      <c r="Y12" t="s">
        <v>8</v>
      </c>
      <c r="AA12">
        <f>SUM(AA16:AA39)</f>
        <v>0</v>
      </c>
    </row>
    <row r="13" spans="1:27">
      <c r="C13" s="20" t="s">
        <v>174</v>
      </c>
      <c r="F13" s="17" t="s">
        <v>9</v>
      </c>
      <c r="G13" t="s">
        <v>227</v>
      </c>
      <c r="V13" t="s">
        <v>226</v>
      </c>
      <c r="W13" t="s">
        <v>75</v>
      </c>
      <c r="X13" t="s">
        <v>75</v>
      </c>
      <c r="Y13" t="s">
        <v>9</v>
      </c>
    </row>
    <row r="14" spans="1:27" ht="16" thickBot="1"/>
    <row r="15" spans="1:27" s="9" customFormat="1" ht="16" thickBot="1">
      <c r="A15" s="9" t="s">
        <v>11</v>
      </c>
      <c r="B15" s="9" t="s">
        <v>0</v>
      </c>
      <c r="C15" s="9" t="s">
        <v>58</v>
      </c>
      <c r="D15" s="38" t="s">
        <v>43</v>
      </c>
      <c r="E15" s="9" t="s">
        <v>45</v>
      </c>
      <c r="F15" s="38" t="s">
        <v>342</v>
      </c>
      <c r="G15" s="9" t="s">
        <v>46</v>
      </c>
      <c r="H15" s="9" t="s">
        <v>52</v>
      </c>
      <c r="I15" s="9" t="s">
        <v>372</v>
      </c>
      <c r="J15" s="9" t="s">
        <v>50</v>
      </c>
      <c r="K15" s="9" t="s">
        <v>82</v>
      </c>
      <c r="L15" s="9" t="s">
        <v>268</v>
      </c>
      <c r="M15" s="21" t="s">
        <v>191</v>
      </c>
      <c r="N15" s="21" t="s">
        <v>192</v>
      </c>
      <c r="O15" s="9" t="s">
        <v>193</v>
      </c>
      <c r="P15" s="9" t="s">
        <v>217</v>
      </c>
      <c r="Q15" s="9" t="s">
        <v>218</v>
      </c>
      <c r="R15" s="9" t="s">
        <v>314</v>
      </c>
      <c r="S15" s="9" t="s">
        <v>315</v>
      </c>
      <c r="T15" s="9" t="s">
        <v>316</v>
      </c>
      <c r="U15" s="9" t="s">
        <v>296</v>
      </c>
      <c r="V15" s="9" t="s">
        <v>311</v>
      </c>
      <c r="W15" s="9" t="s">
        <v>312</v>
      </c>
      <c r="X15" s="9" t="s">
        <v>313</v>
      </c>
      <c r="Y15" s="9" t="s">
        <v>298</v>
      </c>
      <c r="Z15" s="9" t="s">
        <v>299</v>
      </c>
      <c r="AA15" s="9" t="s">
        <v>335</v>
      </c>
    </row>
    <row r="16" spans="1:27" s="28" customFormat="1">
      <c r="A16">
        <v>1</v>
      </c>
      <c r="B16" s="28" t="s">
        <v>8</v>
      </c>
      <c r="C16" s="8" t="s">
        <v>457</v>
      </c>
      <c r="D16">
        <v>0</v>
      </c>
      <c r="E16" s="17" t="str">
        <f t="shared" ref="E16:E32" si="0">IF(G16=H16,"fixed",IF(G16=0,"fixed","uniform"))</f>
        <v>fixed</v>
      </c>
      <c r="F16" s="17" t="s">
        <v>9</v>
      </c>
      <c r="G16">
        <v>0</v>
      </c>
      <c r="H16">
        <v>0</v>
      </c>
      <c r="I16" s="64" t="str">
        <f>IF(K16=J16,"","X")</f>
        <v/>
      </c>
      <c r="K16"/>
      <c r="L16"/>
      <c r="M16"/>
      <c r="N16"/>
      <c r="O16">
        <f>MIN(M16:M20,M22:M45,M47:M51)</f>
        <v>0</v>
      </c>
      <c r="P16"/>
      <c r="Q16"/>
      <c r="R16"/>
      <c r="S16"/>
      <c r="T16"/>
      <c r="U16"/>
      <c r="V16"/>
      <c r="W16"/>
      <c r="X16"/>
      <c r="Y16"/>
      <c r="Z16"/>
    </row>
    <row r="17" spans="1:27" s="28" customFormat="1">
      <c r="A17">
        <v>2</v>
      </c>
      <c r="B17" s="28" t="s">
        <v>8</v>
      </c>
      <c r="C17" s="8" t="s">
        <v>816</v>
      </c>
      <c r="D17">
        <v>0</v>
      </c>
      <c r="E17" s="17" t="str">
        <f t="shared" si="0"/>
        <v>fixed</v>
      </c>
      <c r="F17" s="17" t="s">
        <v>9</v>
      </c>
      <c r="G17">
        <v>0</v>
      </c>
      <c r="H17">
        <v>0</v>
      </c>
      <c r="I17" s="64" t="str">
        <f t="shared" ref="I17:I32" si="1">IF(K17=J17,"","X")</f>
        <v/>
      </c>
      <c r="K17"/>
      <c r="L17"/>
      <c r="M17"/>
      <c r="N17"/>
      <c r="P17"/>
      <c r="Q17"/>
      <c r="R17"/>
      <c r="S17"/>
      <c r="T17"/>
      <c r="U17" s="8"/>
    </row>
    <row r="18" spans="1:27">
      <c r="A18">
        <v>3</v>
      </c>
      <c r="B18" s="28" t="s">
        <v>8</v>
      </c>
      <c r="C18" s="8" t="s">
        <v>819</v>
      </c>
      <c r="D18">
        <v>0</v>
      </c>
      <c r="E18" s="17" t="str">
        <f t="shared" si="0"/>
        <v>fixed</v>
      </c>
      <c r="F18" s="17" t="s">
        <v>9</v>
      </c>
      <c r="G18">
        <v>0</v>
      </c>
      <c r="H18">
        <v>0</v>
      </c>
      <c r="I18" s="64" t="str">
        <f t="shared" si="1"/>
        <v/>
      </c>
      <c r="AA18" s="28"/>
    </row>
    <row r="19" spans="1:27">
      <c r="A19">
        <v>4</v>
      </c>
      <c r="B19" s="28" t="s">
        <v>8</v>
      </c>
      <c r="C19" s="8" t="s">
        <v>821</v>
      </c>
      <c r="D19">
        <v>0</v>
      </c>
      <c r="E19" s="17" t="str">
        <f t="shared" si="0"/>
        <v>fixed</v>
      </c>
      <c r="F19" s="17" t="s">
        <v>9</v>
      </c>
      <c r="G19">
        <v>0</v>
      </c>
      <c r="H19">
        <v>0</v>
      </c>
      <c r="I19" s="64" t="str">
        <f t="shared" si="1"/>
        <v/>
      </c>
      <c r="AA19" s="28"/>
    </row>
    <row r="20" spans="1:27">
      <c r="A20">
        <v>5</v>
      </c>
      <c r="B20" s="28" t="s">
        <v>8</v>
      </c>
      <c r="C20" s="8" t="s">
        <v>459</v>
      </c>
      <c r="D20">
        <v>0</v>
      </c>
      <c r="E20" s="17" t="str">
        <f t="shared" si="0"/>
        <v>fixed</v>
      </c>
      <c r="F20" s="17" t="s">
        <v>9</v>
      </c>
      <c r="G20">
        <v>0</v>
      </c>
      <c r="H20">
        <v>0</v>
      </c>
      <c r="I20" s="64" t="str">
        <f t="shared" si="1"/>
        <v/>
      </c>
      <c r="AA20" s="28"/>
    </row>
    <row r="21" spans="1:27">
      <c r="A21">
        <v>6</v>
      </c>
      <c r="B21" s="28" t="s">
        <v>8</v>
      </c>
      <c r="C21" s="8" t="s">
        <v>807</v>
      </c>
      <c r="D21">
        <v>0</v>
      </c>
      <c r="E21" s="17" t="str">
        <f t="shared" si="0"/>
        <v>fixed</v>
      </c>
      <c r="F21" s="17" t="str">
        <f t="shared" ref="F21" si="2">IF(E21="uniform","yes","no")</f>
        <v>no</v>
      </c>
      <c r="G21">
        <v>0</v>
      </c>
      <c r="H21">
        <v>0</v>
      </c>
      <c r="I21" s="64" t="str">
        <f t="shared" si="1"/>
        <v/>
      </c>
      <c r="AA21" s="28"/>
    </row>
    <row r="22" spans="1:27">
      <c r="A22">
        <v>7</v>
      </c>
      <c r="B22" s="28" t="s">
        <v>8</v>
      </c>
      <c r="C22" s="8" t="s">
        <v>809</v>
      </c>
      <c r="D22">
        <v>0</v>
      </c>
      <c r="E22" s="17" t="str">
        <f t="shared" si="0"/>
        <v>fixed</v>
      </c>
      <c r="F22" s="17" t="s">
        <v>9</v>
      </c>
      <c r="G22">
        <v>0</v>
      </c>
      <c r="H22">
        <v>0</v>
      </c>
      <c r="I22" s="64" t="str">
        <f t="shared" si="1"/>
        <v/>
      </c>
      <c r="AA22" s="28"/>
    </row>
    <row r="23" spans="1:27">
      <c r="A23">
        <v>8</v>
      </c>
      <c r="B23" s="28" t="s">
        <v>8</v>
      </c>
      <c r="C23" s="8" t="s">
        <v>812</v>
      </c>
      <c r="D23">
        <v>0</v>
      </c>
      <c r="E23" s="17" t="str">
        <f t="shared" si="0"/>
        <v>fixed</v>
      </c>
      <c r="F23" s="17" t="s">
        <v>9</v>
      </c>
      <c r="G23">
        <v>0</v>
      </c>
      <c r="H23">
        <v>0</v>
      </c>
      <c r="I23" s="64" t="str">
        <f t="shared" si="1"/>
        <v/>
      </c>
      <c r="AA23" s="28"/>
    </row>
    <row r="24" spans="1:27">
      <c r="A24">
        <v>9</v>
      </c>
      <c r="B24" s="28" t="s">
        <v>8</v>
      </c>
      <c r="C24" s="8" t="s">
        <v>834</v>
      </c>
      <c r="D24">
        <v>0</v>
      </c>
      <c r="E24" s="17" t="str">
        <f t="shared" si="0"/>
        <v>fixed</v>
      </c>
      <c r="F24" s="17" t="s">
        <v>9</v>
      </c>
      <c r="G24">
        <v>0</v>
      </c>
      <c r="H24">
        <v>0</v>
      </c>
      <c r="I24" s="64" t="str">
        <f t="shared" si="1"/>
        <v/>
      </c>
      <c r="AA24" s="28"/>
    </row>
    <row r="25" spans="1:27">
      <c r="A25">
        <v>10</v>
      </c>
      <c r="B25" s="28" t="s">
        <v>8</v>
      </c>
      <c r="C25" s="8" t="s">
        <v>838</v>
      </c>
      <c r="D25">
        <v>0</v>
      </c>
      <c r="E25" s="17" t="str">
        <f t="shared" si="0"/>
        <v>fixed</v>
      </c>
      <c r="F25" s="17" t="s">
        <v>9</v>
      </c>
      <c r="G25">
        <v>0</v>
      </c>
      <c r="H25">
        <v>0</v>
      </c>
      <c r="I25" s="64" t="str">
        <f t="shared" si="1"/>
        <v/>
      </c>
      <c r="AA25" s="28"/>
    </row>
    <row r="26" spans="1:27">
      <c r="A26">
        <v>11</v>
      </c>
      <c r="B26" s="28" t="s">
        <v>8</v>
      </c>
      <c r="C26" s="8" t="s">
        <v>824</v>
      </c>
      <c r="D26">
        <v>0</v>
      </c>
      <c r="E26" s="17" t="str">
        <f t="shared" si="0"/>
        <v>fixed</v>
      </c>
      <c r="F26" s="17" t="s">
        <v>9</v>
      </c>
      <c r="G26">
        <v>0</v>
      </c>
      <c r="H26">
        <v>0</v>
      </c>
      <c r="I26" s="64" t="str">
        <f t="shared" si="1"/>
        <v/>
      </c>
      <c r="AA26" s="28"/>
    </row>
    <row r="27" spans="1:27">
      <c r="A27">
        <v>12</v>
      </c>
      <c r="B27" s="28" t="s">
        <v>8</v>
      </c>
      <c r="C27" s="8" t="s">
        <v>827</v>
      </c>
      <c r="D27">
        <v>0</v>
      </c>
      <c r="E27" s="17" t="str">
        <f t="shared" si="0"/>
        <v>fixed</v>
      </c>
      <c r="F27" s="17" t="s">
        <v>9</v>
      </c>
      <c r="G27">
        <v>0</v>
      </c>
      <c r="H27">
        <v>0</v>
      </c>
      <c r="I27" s="64" t="str">
        <f t="shared" si="1"/>
        <v/>
      </c>
      <c r="AA27" s="28"/>
    </row>
    <row r="28" spans="1:27">
      <c r="A28">
        <v>13</v>
      </c>
      <c r="B28" s="28" t="s">
        <v>8</v>
      </c>
      <c r="C28" s="8" t="s">
        <v>830</v>
      </c>
      <c r="D28">
        <v>0</v>
      </c>
      <c r="E28" s="17" t="str">
        <f t="shared" si="0"/>
        <v>fixed</v>
      </c>
      <c r="F28" s="17" t="s">
        <v>9</v>
      </c>
      <c r="G28">
        <v>0</v>
      </c>
      <c r="H28">
        <v>0</v>
      </c>
      <c r="I28" s="64" t="str">
        <f t="shared" si="1"/>
        <v/>
      </c>
      <c r="AA28" s="28"/>
    </row>
    <row r="29" spans="1:27">
      <c r="A29">
        <v>14</v>
      </c>
      <c r="B29" s="28" t="s">
        <v>8</v>
      </c>
      <c r="C29" s="8" t="s">
        <v>458</v>
      </c>
      <c r="D29">
        <v>0</v>
      </c>
      <c r="E29" s="17" t="str">
        <f t="shared" si="0"/>
        <v>fixed</v>
      </c>
      <c r="F29" s="17" t="s">
        <v>9</v>
      </c>
      <c r="G29">
        <v>0</v>
      </c>
      <c r="H29">
        <v>0</v>
      </c>
      <c r="I29" s="64" t="str">
        <f t="shared" si="1"/>
        <v/>
      </c>
      <c r="AA29" s="28"/>
    </row>
    <row r="30" spans="1:27">
      <c r="A30">
        <v>15</v>
      </c>
      <c r="B30" s="28" t="s">
        <v>8</v>
      </c>
      <c r="C30" s="8" t="s">
        <v>461</v>
      </c>
      <c r="D30">
        <v>0</v>
      </c>
      <c r="E30" s="17" t="str">
        <f t="shared" si="0"/>
        <v>fixed</v>
      </c>
      <c r="F30" s="17" t="s">
        <v>9</v>
      </c>
      <c r="G30">
        <v>0</v>
      </c>
      <c r="H30">
        <v>0</v>
      </c>
      <c r="I30" s="64" t="str">
        <f t="shared" si="1"/>
        <v/>
      </c>
      <c r="AA30" s="28"/>
    </row>
    <row r="31" spans="1:27">
      <c r="A31">
        <v>16</v>
      </c>
      <c r="B31" s="28" t="s">
        <v>8</v>
      </c>
      <c r="C31" s="8" t="s">
        <v>841</v>
      </c>
      <c r="D31">
        <v>0</v>
      </c>
      <c r="E31" s="17" t="str">
        <f t="shared" si="0"/>
        <v>fixed</v>
      </c>
      <c r="F31" s="17" t="s">
        <v>9</v>
      </c>
      <c r="G31">
        <v>0</v>
      </c>
      <c r="H31">
        <v>0</v>
      </c>
      <c r="I31" s="64" t="str">
        <f t="shared" si="1"/>
        <v/>
      </c>
      <c r="AA31" s="28"/>
    </row>
    <row r="32" spans="1:27">
      <c r="A32">
        <v>17</v>
      </c>
      <c r="B32" s="28" t="s">
        <v>8</v>
      </c>
      <c r="C32" s="8" t="s">
        <v>460</v>
      </c>
      <c r="D32">
        <v>0</v>
      </c>
      <c r="E32" s="17" t="str">
        <f t="shared" si="0"/>
        <v>fixed</v>
      </c>
      <c r="F32" s="17" t="s">
        <v>9</v>
      </c>
      <c r="G32">
        <v>0</v>
      </c>
      <c r="H32">
        <v>0</v>
      </c>
      <c r="I32" s="64" t="str">
        <f t="shared" si="1"/>
        <v/>
      </c>
      <c r="AA32" s="28"/>
    </row>
    <row r="33" spans="2:27">
      <c r="B33" s="28"/>
      <c r="C33" s="8"/>
      <c r="D33" s="39"/>
      <c r="E33" s="17"/>
      <c r="AA33" s="28"/>
    </row>
    <row r="34" spans="2:27">
      <c r="B34" s="28"/>
      <c r="C34" s="8"/>
      <c r="D34" s="39"/>
      <c r="E34" s="17"/>
      <c r="AA34" s="28"/>
    </row>
    <row r="35" spans="2:27">
      <c r="B35" s="28"/>
      <c r="C35" s="8"/>
      <c r="D35" s="39"/>
      <c r="E35" s="17"/>
      <c r="AA35" s="28"/>
    </row>
    <row r="36" spans="2:27">
      <c r="B36" s="28"/>
      <c r="C36" s="8"/>
      <c r="D36" s="39"/>
      <c r="E36" s="17"/>
      <c r="AA36" s="28"/>
    </row>
    <row r="37" spans="2:27">
      <c r="B37" s="28"/>
      <c r="C37" s="8"/>
      <c r="D37" s="39"/>
      <c r="E37" s="17"/>
      <c r="AA37" s="28"/>
    </row>
    <row r="38" spans="2:27">
      <c r="B38" s="28"/>
      <c r="C38" s="8"/>
      <c r="D38" s="39"/>
      <c r="E38" s="17"/>
      <c r="G38" s="8"/>
      <c r="H38" s="8"/>
      <c r="I38" s="8"/>
      <c r="AA38" s="28"/>
    </row>
    <row r="39" spans="2:27">
      <c r="B39" s="28"/>
      <c r="C39" s="8"/>
      <c r="D39" s="39"/>
      <c r="E39" s="17"/>
      <c r="AA39" s="28"/>
    </row>
    <row r="40" spans="2:27">
      <c r="B40" s="28"/>
      <c r="C40" s="8"/>
      <c r="D40" s="39"/>
      <c r="E40" s="17"/>
    </row>
    <row r="41" spans="2:27">
      <c r="B41" s="28"/>
      <c r="C41" s="8"/>
      <c r="D41" s="39"/>
      <c r="E41" s="17"/>
    </row>
    <row r="42" spans="2:27">
      <c r="B42" s="28"/>
      <c r="C42" s="8"/>
      <c r="D42" s="39"/>
      <c r="E42" s="17"/>
    </row>
    <row r="43" spans="2:27">
      <c r="B43" s="28"/>
      <c r="C43" s="8"/>
      <c r="D43" s="39"/>
      <c r="E43" s="17"/>
      <c r="G43" s="8"/>
      <c r="H43" s="8"/>
      <c r="I43" s="8"/>
    </row>
    <row r="44" spans="2:27">
      <c r="B44" s="28"/>
      <c r="C44" s="8"/>
      <c r="D44" s="39"/>
      <c r="E44" s="17"/>
    </row>
    <row r="45" spans="2:27">
      <c r="B45" s="28"/>
      <c r="C45" s="8"/>
      <c r="D45" s="39"/>
      <c r="E45" s="17"/>
    </row>
    <row r="46" spans="2:27">
      <c r="B46" s="28"/>
      <c r="C46" s="8"/>
      <c r="D46" s="39"/>
      <c r="E46" s="17"/>
    </row>
    <row r="47" spans="2:27">
      <c r="B47" s="28"/>
      <c r="C47" s="8"/>
      <c r="D47" s="39"/>
      <c r="E47" s="17"/>
    </row>
    <row r="48" spans="2:27">
      <c r="B48" s="28"/>
      <c r="C48" s="8"/>
      <c r="D48" s="39"/>
      <c r="E48" s="17"/>
    </row>
    <row r="49" spans="2:12">
      <c r="B49" s="28"/>
      <c r="C49" s="8"/>
      <c r="D49" s="39"/>
      <c r="E49" s="17"/>
      <c r="G49" s="8"/>
      <c r="H49" s="8"/>
      <c r="I49" s="8"/>
      <c r="L49" s="56"/>
    </row>
    <row r="50" spans="2:12">
      <c r="B50" s="28"/>
      <c r="C50" s="8"/>
      <c r="D50" s="39"/>
      <c r="E50" s="17"/>
      <c r="G50" s="8"/>
      <c r="H50" s="8"/>
      <c r="I50" s="8"/>
    </row>
    <row r="51" spans="2:12">
      <c r="B51" s="28"/>
      <c r="C51" s="8"/>
      <c r="D51" s="39"/>
      <c r="E51" s="17"/>
    </row>
    <row r="52" spans="2:12">
      <c r="B52" s="28"/>
      <c r="C52" s="8"/>
      <c r="D52" s="39"/>
      <c r="E52" s="17"/>
    </row>
    <row r="53" spans="2:12">
      <c r="B53" s="28"/>
      <c r="C53" s="8"/>
      <c r="D53" s="39"/>
      <c r="E53" s="17"/>
    </row>
    <row r="54" spans="2:12">
      <c r="B54" s="28"/>
      <c r="C54" s="8"/>
      <c r="D54" s="39"/>
      <c r="E54" s="17"/>
    </row>
    <row r="55" spans="2:12">
      <c r="B55" s="28"/>
      <c r="C55" s="8"/>
      <c r="D55" s="39"/>
      <c r="E55" s="17"/>
    </row>
    <row r="56" spans="2:12">
      <c r="B56" s="28"/>
      <c r="C56" s="8"/>
      <c r="D56" s="39"/>
      <c r="E56" s="17"/>
    </row>
    <row r="57" spans="2:12">
      <c r="B57" s="28"/>
      <c r="C57" s="8"/>
      <c r="D57" s="39"/>
      <c r="E57" s="17"/>
    </row>
    <row r="58" spans="2:12">
      <c r="B58" s="28"/>
      <c r="C58" s="8"/>
      <c r="D58" s="39"/>
      <c r="E58" s="17"/>
    </row>
    <row r="59" spans="2:12">
      <c r="B59" s="28"/>
      <c r="C59" s="8"/>
      <c r="D59" s="39"/>
      <c r="E59" s="17"/>
      <c r="G59" s="8"/>
      <c r="H59" s="8"/>
      <c r="I59" s="8"/>
    </row>
    <row r="60" spans="2:12">
      <c r="B60" s="28"/>
      <c r="C60" s="8"/>
      <c r="D60" s="39"/>
      <c r="E60" s="17"/>
    </row>
    <row r="61" spans="2:12">
      <c r="B61" s="28"/>
      <c r="C61" s="8"/>
      <c r="D61" s="39"/>
      <c r="E61" s="17"/>
    </row>
    <row r="62" spans="2:12">
      <c r="B62" s="29"/>
      <c r="C62" s="8"/>
      <c r="D62" s="39"/>
      <c r="E62" s="17"/>
    </row>
    <row r="63" spans="2:12">
      <c r="B63" s="29"/>
      <c r="C63" s="8"/>
      <c r="D63" s="39"/>
      <c r="E63" s="17"/>
    </row>
    <row r="64" spans="2:12">
      <c r="B64" s="28"/>
      <c r="C64" s="8"/>
      <c r="D64" s="39"/>
      <c r="E64" s="17"/>
      <c r="H64" s="8"/>
    </row>
    <row r="65" spans="2:9">
      <c r="B65" s="28"/>
      <c r="C65" s="8"/>
      <c r="D65" s="39"/>
      <c r="E65" s="17"/>
    </row>
    <row r="66" spans="2:9">
      <c r="B66" s="28"/>
      <c r="C66" s="8"/>
      <c r="D66" s="39"/>
      <c r="E66" s="17"/>
    </row>
    <row r="67" spans="2:9">
      <c r="B67" s="28"/>
      <c r="C67" s="8"/>
      <c r="D67" s="39"/>
      <c r="E67" s="17"/>
    </row>
    <row r="68" spans="2:9">
      <c r="B68" s="28"/>
      <c r="C68" s="8"/>
      <c r="D68" s="39"/>
      <c r="E68" s="17"/>
      <c r="G68" s="8"/>
      <c r="H68" s="8"/>
      <c r="I68" s="8"/>
    </row>
    <row r="69" spans="2:9">
      <c r="B69" s="28"/>
      <c r="C69" s="8"/>
      <c r="D69" s="39"/>
      <c r="E69" s="17"/>
    </row>
    <row r="70" spans="2:9">
      <c r="B70" s="28"/>
      <c r="C70" s="8"/>
      <c r="D70" s="39"/>
      <c r="E70" s="17"/>
    </row>
    <row r="71" spans="2:9">
      <c r="B71" s="28"/>
      <c r="C71" s="8"/>
      <c r="D71" s="39"/>
      <c r="E71" s="17"/>
    </row>
    <row r="72" spans="2:9">
      <c r="B72" s="28"/>
      <c r="C72" s="8"/>
      <c r="D72" s="39"/>
      <c r="E72" s="17"/>
    </row>
    <row r="73" spans="2:9">
      <c r="B73" s="28"/>
      <c r="C73" s="8"/>
      <c r="D73" s="39"/>
      <c r="E73" s="17"/>
    </row>
    <row r="74" spans="2:9">
      <c r="B74" s="28"/>
      <c r="C74" s="8"/>
      <c r="D74" s="39"/>
      <c r="E74" s="17"/>
    </row>
    <row r="75" spans="2:9">
      <c r="B75" s="28"/>
      <c r="C75" s="8"/>
      <c r="D75" s="39"/>
      <c r="E75" s="17"/>
    </row>
    <row r="76" spans="2:9">
      <c r="B76" s="28"/>
      <c r="C76" s="8"/>
      <c r="D76" s="39"/>
      <c r="E76" s="17"/>
    </row>
    <row r="77" spans="2:9">
      <c r="B77" s="28"/>
      <c r="C77" s="8"/>
      <c r="D77" s="39"/>
      <c r="E77" s="17"/>
      <c r="G77" s="8"/>
      <c r="H77" s="8"/>
      <c r="I77" s="8"/>
    </row>
    <row r="78" spans="2:9">
      <c r="B78" s="28"/>
      <c r="C78" s="8"/>
      <c r="D78" s="39"/>
      <c r="E78" s="17"/>
    </row>
    <row r="79" spans="2:9">
      <c r="B79" s="28"/>
      <c r="C79" s="8"/>
      <c r="D79" s="39"/>
      <c r="E79" s="17"/>
    </row>
    <row r="80" spans="2:9">
      <c r="B80" s="29"/>
      <c r="C80" s="8"/>
      <c r="D80" s="39"/>
      <c r="E80" s="17"/>
      <c r="G80" s="8"/>
      <c r="H80" s="8"/>
      <c r="I80" s="8"/>
    </row>
    <row r="81" spans="2:9">
      <c r="B81" s="28"/>
      <c r="C81" s="8"/>
      <c r="D81" s="39"/>
      <c r="E81" s="17"/>
      <c r="G81" s="8"/>
      <c r="H81" s="8"/>
      <c r="I81" s="8"/>
    </row>
    <row r="82" spans="2:9">
      <c r="B82" s="28"/>
      <c r="C82" s="8"/>
      <c r="D82" s="39"/>
      <c r="E82" s="17"/>
      <c r="G82" s="8"/>
      <c r="H82" s="8"/>
      <c r="I82" s="8"/>
    </row>
    <row r="83" spans="2:9">
      <c r="B83" s="28"/>
      <c r="C83" s="8"/>
      <c r="D83" s="39"/>
      <c r="E83" s="17"/>
      <c r="G83" s="8"/>
      <c r="H83" s="8"/>
      <c r="I83" s="8"/>
    </row>
    <row r="84" spans="2:9">
      <c r="B84" s="28"/>
      <c r="C84" s="8"/>
      <c r="D84" s="39"/>
      <c r="E84" s="17"/>
      <c r="G84" s="8"/>
      <c r="H84" s="8"/>
      <c r="I84" s="8"/>
    </row>
    <row r="85" spans="2:9">
      <c r="B85" s="28"/>
      <c r="C85" s="8"/>
      <c r="D85" s="39"/>
      <c r="E85" s="17"/>
      <c r="G85" s="8"/>
      <c r="H85" s="8"/>
      <c r="I85" s="8"/>
    </row>
    <row r="86" spans="2:9">
      <c r="B86" s="29"/>
      <c r="C86" s="8"/>
      <c r="D86" s="39"/>
      <c r="E86" s="17"/>
      <c r="G86" s="8"/>
      <c r="H86" s="8"/>
      <c r="I86" s="8"/>
    </row>
    <row r="87" spans="2:9">
      <c r="B87" s="8"/>
      <c r="C87" s="8"/>
      <c r="D87" s="39"/>
      <c r="E87" s="17"/>
      <c r="G87" s="8"/>
      <c r="H87" s="8"/>
      <c r="I87" s="8"/>
    </row>
    <row r="88" spans="2:9">
      <c r="B88" s="8"/>
      <c r="C88" s="8"/>
      <c r="D88" s="39"/>
      <c r="E88" s="17"/>
      <c r="G88" s="8"/>
      <c r="H88" s="8"/>
      <c r="I88" s="8"/>
    </row>
    <row r="89" spans="2:9">
      <c r="B89" s="8"/>
      <c r="C89" s="8"/>
      <c r="D89" s="39"/>
      <c r="E89" s="17"/>
    </row>
    <row r="90" spans="2:9">
      <c r="B90" s="8"/>
      <c r="C90" s="8"/>
      <c r="D90" s="39"/>
      <c r="E90" s="17"/>
    </row>
    <row r="91" spans="2:9">
      <c r="B91" s="8"/>
      <c r="C91" s="8"/>
      <c r="D91" s="39"/>
      <c r="E91" s="17"/>
    </row>
    <row r="92" spans="2:9">
      <c r="B92" s="8"/>
      <c r="C92" s="8"/>
      <c r="D92" s="39"/>
      <c r="E92" s="17"/>
    </row>
    <row r="93" spans="2:9">
      <c r="B93" s="8"/>
      <c r="C93" s="8"/>
      <c r="D93" s="39"/>
      <c r="E93" s="17"/>
    </row>
    <row r="94" spans="2:9">
      <c r="B94" s="8"/>
      <c r="C94" s="8"/>
      <c r="D94" s="39"/>
      <c r="E94" s="17"/>
    </row>
    <row r="95" spans="2:9">
      <c r="B95" s="8"/>
      <c r="C95" s="8"/>
      <c r="D95" s="39"/>
      <c r="E95" s="17"/>
    </row>
    <row r="96" spans="2:9">
      <c r="B96" s="8"/>
      <c r="C96" s="8"/>
      <c r="D96" s="39"/>
      <c r="E96" s="17"/>
    </row>
    <row r="97" spans="2:9">
      <c r="B97" s="8"/>
      <c r="C97" s="8"/>
      <c r="D97" s="39"/>
      <c r="E97" s="17"/>
      <c r="G97" s="8"/>
      <c r="H97" s="8"/>
      <c r="I97" s="8"/>
    </row>
    <row r="98" spans="2:9">
      <c r="B98" s="8"/>
      <c r="C98" s="8"/>
      <c r="D98" s="39"/>
      <c r="E98" s="17"/>
      <c r="G98" s="8"/>
      <c r="H98" s="8"/>
      <c r="I98" s="8"/>
    </row>
    <row r="99" spans="2:9">
      <c r="B99" s="29"/>
      <c r="C99" s="8"/>
      <c r="D99" s="39"/>
      <c r="E99" s="17"/>
    </row>
    <row r="100" spans="2:9">
      <c r="B100" s="29"/>
      <c r="C100" s="8"/>
      <c r="D100" s="39"/>
      <c r="E100" s="17"/>
      <c r="G100" s="8"/>
      <c r="H100" s="8"/>
      <c r="I100" s="8"/>
    </row>
    <row r="101" spans="2:9">
      <c r="B101" s="8"/>
      <c r="C101" s="8"/>
      <c r="D101" s="39"/>
      <c r="E101" s="17"/>
      <c r="G101" s="8"/>
      <c r="H101" s="8"/>
      <c r="I101" s="8"/>
    </row>
    <row r="102" spans="2:9">
      <c r="B102" s="8"/>
      <c r="C102" s="8"/>
      <c r="D102" s="39"/>
      <c r="E102" s="17"/>
      <c r="G102" s="8"/>
      <c r="H102" s="8"/>
      <c r="I102" s="8"/>
    </row>
    <row r="103" spans="2:9">
      <c r="B103" s="8"/>
      <c r="C103" s="8"/>
      <c r="D103" s="39"/>
      <c r="E103" s="17"/>
      <c r="G103" s="8"/>
      <c r="H103" s="8"/>
      <c r="I103" s="8"/>
    </row>
    <row r="104" spans="2:9">
      <c r="B104" s="8"/>
      <c r="C104" s="8"/>
      <c r="D104" s="39"/>
      <c r="E104" s="17"/>
    </row>
    <row r="105" spans="2:9">
      <c r="B105" s="29"/>
      <c r="C105" s="8"/>
      <c r="D105" s="39"/>
      <c r="E105" s="17"/>
    </row>
    <row r="106" spans="2:9">
      <c r="B106" s="8"/>
      <c r="C106" s="8"/>
      <c r="D106" s="39"/>
      <c r="E106" s="17"/>
    </row>
    <row r="107" spans="2:9">
      <c r="B107" s="8"/>
      <c r="C107" s="8"/>
      <c r="D107" s="39"/>
      <c r="E107" s="17"/>
    </row>
    <row r="108" spans="2:9">
      <c r="B108" s="8"/>
      <c r="C108" s="8"/>
      <c r="D108" s="39"/>
      <c r="E108" s="17"/>
    </row>
    <row r="109" spans="2:9">
      <c r="B109" s="8"/>
      <c r="C109" s="8"/>
      <c r="D109" s="39"/>
      <c r="E109" s="17"/>
    </row>
    <row r="110" spans="2:9">
      <c r="B110" s="8"/>
      <c r="C110" s="8"/>
      <c r="D110" s="39"/>
      <c r="E110" s="17"/>
    </row>
    <row r="111" spans="2:9">
      <c r="B111" s="8"/>
      <c r="C111" s="8"/>
      <c r="D111" s="39"/>
      <c r="E111" s="17"/>
    </row>
    <row r="112" spans="2:9">
      <c r="B112" s="8"/>
      <c r="C112" s="8"/>
      <c r="D112" s="39"/>
      <c r="E112" s="17"/>
    </row>
    <row r="113" spans="2:9">
      <c r="B113" s="8"/>
      <c r="C113" s="8"/>
      <c r="D113" s="39"/>
      <c r="E113" s="17"/>
    </row>
    <row r="114" spans="2:9">
      <c r="B114" s="8"/>
      <c r="C114" s="8"/>
      <c r="D114" s="39"/>
      <c r="E114" s="17"/>
    </row>
    <row r="115" spans="2:9">
      <c r="B115" s="8"/>
      <c r="C115" s="8"/>
      <c r="D115" s="39"/>
      <c r="E115" s="17"/>
    </row>
    <row r="116" spans="2:9">
      <c r="B116" s="8"/>
      <c r="C116" s="8"/>
      <c r="D116" s="39"/>
      <c r="E116" s="17"/>
    </row>
    <row r="117" spans="2:9">
      <c r="B117" s="8"/>
      <c r="C117" s="8"/>
      <c r="D117" s="39"/>
      <c r="E117" s="17"/>
    </row>
    <row r="118" spans="2:9">
      <c r="B118" s="8"/>
      <c r="C118" s="8"/>
      <c r="D118" s="39"/>
      <c r="E118" s="17"/>
    </row>
    <row r="119" spans="2:9">
      <c r="B119" s="8"/>
      <c r="C119" s="8"/>
      <c r="D119" s="39"/>
      <c r="E119" s="17"/>
    </row>
    <row r="120" spans="2:9">
      <c r="B120" s="8"/>
      <c r="C120" s="8"/>
      <c r="D120" s="39"/>
      <c r="E120" s="17"/>
    </row>
    <row r="121" spans="2:9">
      <c r="B121" s="8"/>
      <c r="C121" s="8"/>
      <c r="D121" s="39"/>
      <c r="E121" s="17"/>
    </row>
    <row r="122" spans="2:9">
      <c r="B122" s="8"/>
      <c r="C122" s="8"/>
      <c r="D122" s="39"/>
      <c r="E122" s="17"/>
    </row>
    <row r="123" spans="2:9">
      <c r="B123" s="29"/>
      <c r="C123" s="8"/>
      <c r="D123" s="39"/>
      <c r="E123" s="17"/>
    </row>
    <row r="124" spans="2:9">
      <c r="B124" s="8"/>
      <c r="C124" s="8"/>
      <c r="D124" s="39"/>
      <c r="E124" s="17"/>
    </row>
    <row r="125" spans="2:9">
      <c r="B125" s="8"/>
      <c r="C125" s="8"/>
      <c r="D125" s="39"/>
      <c r="E125" s="17"/>
    </row>
    <row r="126" spans="2:9">
      <c r="B126" s="8"/>
      <c r="C126" s="8"/>
      <c r="D126" s="39"/>
      <c r="E126" s="17"/>
      <c r="G126" s="8"/>
      <c r="H126" s="8"/>
      <c r="I126" s="8"/>
    </row>
    <row r="127" spans="2:9">
      <c r="B127" s="8"/>
      <c r="C127" s="8"/>
      <c r="D127" s="39"/>
      <c r="E127" s="17"/>
      <c r="G127" s="8"/>
      <c r="H127" s="8"/>
      <c r="I127" s="8"/>
    </row>
    <row r="128" spans="2:9">
      <c r="B128" s="8"/>
      <c r="C128" s="8"/>
      <c r="D128" s="39"/>
      <c r="E128" s="17"/>
      <c r="G128" s="8"/>
      <c r="H128" s="8"/>
      <c r="I128" s="8"/>
    </row>
    <row r="129" spans="2:9">
      <c r="B129" s="8"/>
      <c r="C129" s="8"/>
      <c r="D129" s="39"/>
      <c r="E129" s="17"/>
      <c r="G129" s="8"/>
      <c r="H129" s="8"/>
      <c r="I129" s="8"/>
    </row>
    <row r="130" spans="2:9">
      <c r="B130" s="8"/>
      <c r="C130" s="8"/>
      <c r="D130" s="39"/>
      <c r="E130" s="17"/>
    </row>
    <row r="131" spans="2:9">
      <c r="B131" s="8"/>
      <c r="C131" s="8"/>
      <c r="D131" s="39"/>
      <c r="E131" s="17"/>
      <c r="G131" s="8"/>
      <c r="H131" s="8"/>
      <c r="I131" s="8"/>
    </row>
    <row r="132" spans="2:9">
      <c r="B132" s="8"/>
      <c r="C132" s="8"/>
      <c r="D132" s="39"/>
      <c r="E132" s="17"/>
    </row>
    <row r="133" spans="2:9">
      <c r="C133" s="8"/>
      <c r="D133" s="39"/>
      <c r="E133" s="17"/>
    </row>
    <row r="134" spans="2:9">
      <c r="C134" s="8"/>
      <c r="D134" s="39"/>
      <c r="E134" s="17"/>
    </row>
    <row r="135" spans="2:9">
      <c r="C135" s="8"/>
      <c r="D135" s="39"/>
      <c r="E135" s="17"/>
    </row>
    <row r="136" spans="2:9">
      <c r="C136" s="8"/>
      <c r="D136" s="39"/>
      <c r="E136" s="17"/>
    </row>
    <row r="137" spans="2:9">
      <c r="C137" s="8"/>
      <c r="D137" s="39"/>
      <c r="E137" s="17"/>
    </row>
    <row r="138" spans="2:9">
      <c r="C138" s="8"/>
      <c r="D138" s="39"/>
      <c r="E138" s="17"/>
    </row>
    <row r="139" spans="2:9">
      <c r="C139" s="8"/>
      <c r="D139" s="39"/>
      <c r="E139" s="17"/>
    </row>
    <row r="140" spans="2:9">
      <c r="C140" s="8"/>
      <c r="D140" s="39"/>
      <c r="E140" s="17"/>
    </row>
    <row r="141" spans="2:9">
      <c r="C141" s="8"/>
      <c r="D141" s="39"/>
      <c r="E141" s="17"/>
    </row>
    <row r="142" spans="2:9">
      <c r="C142" s="8"/>
      <c r="D142" s="39"/>
      <c r="E142" s="17"/>
      <c r="G142" s="8"/>
      <c r="H142" s="8"/>
      <c r="I142" s="8"/>
    </row>
    <row r="143" spans="2:9">
      <c r="C143" s="8"/>
      <c r="D143" s="39"/>
      <c r="E143" s="17"/>
    </row>
    <row r="144" spans="2:9">
      <c r="C144" s="8"/>
      <c r="D144" s="39"/>
      <c r="E144" s="17"/>
    </row>
    <row r="145" spans="2:9">
      <c r="C145" s="8"/>
      <c r="D145" s="39"/>
      <c r="E145" s="17"/>
    </row>
    <row r="146" spans="2:9">
      <c r="C146" s="8"/>
      <c r="D146" s="39"/>
      <c r="E146" s="17"/>
    </row>
    <row r="147" spans="2:9">
      <c r="C147" s="8"/>
      <c r="D147" s="39"/>
      <c r="E147" s="17"/>
    </row>
    <row r="148" spans="2:9">
      <c r="C148" s="8"/>
      <c r="D148" s="39"/>
      <c r="E148" s="17"/>
    </row>
    <row r="149" spans="2:9">
      <c r="C149" s="8"/>
      <c r="D149" s="39"/>
      <c r="E149" s="17"/>
    </row>
    <row r="150" spans="2:9">
      <c r="C150" s="8"/>
      <c r="D150" s="39"/>
      <c r="E150" s="17"/>
    </row>
    <row r="151" spans="2:9">
      <c r="C151" s="8"/>
      <c r="D151" s="39"/>
      <c r="E151" s="17"/>
    </row>
    <row r="152" spans="2:9">
      <c r="C152" s="8"/>
      <c r="D152" s="39"/>
      <c r="E152" s="17"/>
      <c r="H152" s="60"/>
      <c r="I152" s="61"/>
    </row>
    <row r="153" spans="2:9">
      <c r="C153" s="8"/>
      <c r="D153" s="39"/>
      <c r="E153" s="17"/>
      <c r="G153" s="8"/>
      <c r="H153" s="8"/>
      <c r="I153" s="8"/>
    </row>
    <row r="154" spans="2:9">
      <c r="C154" s="8"/>
      <c r="D154" s="39"/>
      <c r="E154" s="17"/>
      <c r="G154" s="8"/>
      <c r="H154" s="8"/>
      <c r="I154" s="8"/>
    </row>
    <row r="155" spans="2:9">
      <c r="C155" s="8"/>
      <c r="D155" s="39"/>
      <c r="E155" s="17"/>
    </row>
    <row r="156" spans="2:9">
      <c r="C156" s="8"/>
      <c r="D156" s="39"/>
      <c r="E156" s="17"/>
    </row>
    <row r="157" spans="2:9">
      <c r="B157" s="8"/>
      <c r="C157" s="8"/>
      <c r="D157" s="39"/>
      <c r="E157" s="17"/>
    </row>
    <row r="158" spans="2:9">
      <c r="B158" s="8"/>
      <c r="C158" s="8"/>
      <c r="D158" s="39"/>
      <c r="E158" s="17"/>
    </row>
    <row r="159" spans="2:9">
      <c r="B159" s="29"/>
      <c r="C159" s="8"/>
      <c r="D159" s="39"/>
      <c r="E159" s="17"/>
    </row>
    <row r="160" spans="2:9">
      <c r="B160" s="8"/>
      <c r="D160" s="39"/>
      <c r="E160" s="17"/>
    </row>
    <row r="161" spans="2:7">
      <c r="B161" s="8"/>
      <c r="D161" s="39"/>
      <c r="E161" s="17"/>
      <c r="G161" s="8"/>
    </row>
    <row r="162" spans="2:7">
      <c r="B162" s="8"/>
      <c r="D162" s="39"/>
      <c r="E162" s="17"/>
    </row>
    <row r="163" spans="2:7">
      <c r="B163" s="8"/>
      <c r="D163" s="39"/>
      <c r="E163" s="17"/>
    </row>
    <row r="164" spans="2:7">
      <c r="B164" s="8"/>
      <c r="D164" s="39"/>
      <c r="E164" s="17"/>
    </row>
    <row r="165" spans="2:7">
      <c r="B165" s="8"/>
      <c r="D165" s="39"/>
      <c r="E165" s="17"/>
    </row>
    <row r="166" spans="2:7">
      <c r="B166" s="8"/>
      <c r="D166" s="39"/>
      <c r="E166" s="17"/>
    </row>
    <row r="167" spans="2:7">
      <c r="B167" s="8"/>
      <c r="D167" s="39"/>
      <c r="E167" s="17"/>
    </row>
    <row r="168" spans="2:7">
      <c r="B168" s="8"/>
      <c r="D168" s="39"/>
      <c r="E168" s="17"/>
    </row>
    <row r="169" spans="2:7">
      <c r="B169" s="8"/>
      <c r="D169" s="39"/>
      <c r="E169" s="17"/>
    </row>
    <row r="170" spans="2:7">
      <c r="B170" s="8"/>
      <c r="D170" s="39"/>
      <c r="E170" s="17"/>
    </row>
    <row r="171" spans="2:7">
      <c r="B171" s="8"/>
      <c r="D171" s="39"/>
      <c r="E171" s="17"/>
    </row>
    <row r="172" spans="2:7">
      <c r="B172" s="8"/>
      <c r="D172" s="39"/>
      <c r="E172" s="17"/>
    </row>
    <row r="173" spans="2:7">
      <c r="B173" s="8"/>
      <c r="D173" s="39"/>
      <c r="E173" s="17"/>
    </row>
    <row r="174" spans="2:7">
      <c r="B174" s="8"/>
      <c r="D174" s="39"/>
      <c r="E174" s="17"/>
    </row>
    <row r="175" spans="2:7">
      <c r="B175" s="8"/>
      <c r="D175" s="39"/>
      <c r="E175" s="17"/>
    </row>
    <row r="176" spans="2:7">
      <c r="B176" s="8"/>
      <c r="D176" s="39"/>
      <c r="E176" s="17"/>
    </row>
    <row r="177" spans="2:5">
      <c r="B177" s="8"/>
      <c r="D177" s="39"/>
      <c r="E177" s="17"/>
    </row>
    <row r="178" spans="2:5">
      <c r="B178" s="8"/>
      <c r="D178" s="39"/>
      <c r="E178" s="17"/>
    </row>
    <row r="179" spans="2:5">
      <c r="B179" s="8"/>
      <c r="D179" s="39"/>
      <c r="E179" s="17"/>
    </row>
    <row r="180" spans="2:5">
      <c r="B180" s="8"/>
      <c r="D180" s="39"/>
      <c r="E180" s="17"/>
    </row>
    <row r="181" spans="2:5">
      <c r="B181" s="8"/>
      <c r="D181" s="39"/>
      <c r="E181" s="17"/>
    </row>
    <row r="182" spans="2:5">
      <c r="B182" s="8"/>
      <c r="D182" s="39"/>
      <c r="E182" s="17"/>
    </row>
    <row r="183" spans="2:5">
      <c r="B183" s="8"/>
      <c r="D183" s="39"/>
      <c r="E183" s="17"/>
    </row>
    <row r="184" spans="2:5">
      <c r="B184" s="8"/>
      <c r="D184" s="39"/>
      <c r="E184" s="17"/>
    </row>
    <row r="185" spans="2:5">
      <c r="B185" s="8"/>
      <c r="D185" s="39"/>
      <c r="E185" s="17"/>
    </row>
    <row r="186" spans="2:5">
      <c r="B186" s="8"/>
      <c r="D186" s="39"/>
      <c r="E186" s="17"/>
    </row>
    <row r="187" spans="2:5">
      <c r="B187" s="8"/>
      <c r="D187" s="39"/>
      <c r="E187" s="17"/>
    </row>
    <row r="188" spans="2:5">
      <c r="B188" s="8"/>
      <c r="D188" s="39"/>
      <c r="E188" s="17"/>
    </row>
    <row r="189" spans="2:5">
      <c r="B189" s="8"/>
      <c r="D189" s="39"/>
      <c r="E189" s="17"/>
    </row>
    <row r="190" spans="2:5">
      <c r="B190" s="8"/>
      <c r="D190" s="39"/>
      <c r="E190" s="17"/>
    </row>
    <row r="191" spans="2:5">
      <c r="B191" s="8"/>
      <c r="D191" s="39"/>
      <c r="E191" s="17"/>
    </row>
    <row r="192" spans="2:5">
      <c r="B192" s="8"/>
      <c r="D192" s="39"/>
      <c r="E192" s="17"/>
    </row>
    <row r="193" spans="2:5">
      <c r="B193" s="8"/>
      <c r="D193" s="39"/>
      <c r="E193" s="17"/>
    </row>
    <row r="194" spans="2:5">
      <c r="B194" s="8"/>
      <c r="D194" s="39"/>
      <c r="E194" s="17"/>
    </row>
    <row r="195" spans="2:5">
      <c r="B195" s="8"/>
      <c r="D195" s="39"/>
      <c r="E195" s="17"/>
    </row>
    <row r="196" spans="2:5">
      <c r="B196" s="8"/>
      <c r="D196" s="39"/>
      <c r="E196" s="17"/>
    </row>
    <row r="197" spans="2:5">
      <c r="B197" s="8"/>
      <c r="D197" s="39"/>
      <c r="E197" s="17"/>
    </row>
    <row r="198" spans="2:5">
      <c r="B198" s="8"/>
      <c r="D198" s="39"/>
      <c r="E198" s="17"/>
    </row>
    <row r="199" spans="2:5">
      <c r="B199" s="8"/>
      <c r="D199" s="39"/>
      <c r="E199" s="17"/>
    </row>
    <row r="200" spans="2:5">
      <c r="B200" s="8"/>
      <c r="D200" s="39"/>
      <c r="E200" s="17"/>
    </row>
    <row r="201" spans="2:5">
      <c r="B201" s="8"/>
      <c r="D201" s="39"/>
      <c r="E201" s="17"/>
    </row>
    <row r="202" spans="2:5">
      <c r="B202" s="8"/>
      <c r="D202" s="39"/>
      <c r="E202" s="17"/>
    </row>
    <row r="203" spans="2:5">
      <c r="B203" s="8"/>
      <c r="D203" s="39"/>
      <c r="E203" s="17"/>
    </row>
    <row r="204" spans="2:5">
      <c r="B204" s="8"/>
      <c r="D204" s="39"/>
      <c r="E204" s="17"/>
    </row>
    <row r="205" spans="2:5">
      <c r="B205" s="8"/>
      <c r="D205" s="39"/>
      <c r="E205" s="17"/>
    </row>
    <row r="206" spans="2:5">
      <c r="B206" s="8"/>
      <c r="D206" s="39"/>
      <c r="E206" s="17"/>
    </row>
    <row r="207" spans="2:5">
      <c r="B207" s="8"/>
      <c r="D207" s="39"/>
      <c r="E207" s="17"/>
    </row>
    <row r="208" spans="2:5">
      <c r="B208" s="8"/>
      <c r="D208" s="39"/>
      <c r="E208" s="17"/>
    </row>
    <row r="209" spans="2:9">
      <c r="B209" s="8"/>
      <c r="D209" s="39"/>
      <c r="E209" s="17"/>
    </row>
    <row r="210" spans="2:9">
      <c r="B210" s="8"/>
      <c r="D210" s="39"/>
      <c r="E210" s="17"/>
    </row>
    <row r="211" spans="2:9">
      <c r="B211" s="8"/>
      <c r="D211" s="39"/>
      <c r="E211" s="17"/>
    </row>
    <row r="212" spans="2:9">
      <c r="B212" s="8"/>
      <c r="D212" s="39"/>
      <c r="E212" s="17"/>
      <c r="G212" s="8"/>
      <c r="H212" s="8"/>
      <c r="I212" s="8"/>
    </row>
    <row r="213" spans="2:9">
      <c r="B213" s="8"/>
      <c r="D213" s="39"/>
      <c r="E213" s="17"/>
    </row>
    <row r="214" spans="2:9">
      <c r="B214" s="8"/>
      <c r="D214" s="39"/>
      <c r="E214" s="17"/>
    </row>
    <row r="215" spans="2:9">
      <c r="B215" s="8"/>
      <c r="D215" s="39"/>
      <c r="E215" s="17"/>
    </row>
    <row r="216" spans="2:9">
      <c r="B216" s="8"/>
      <c r="D216" s="39"/>
      <c r="E216" s="17"/>
    </row>
    <row r="217" spans="2:9">
      <c r="B217" s="8"/>
      <c r="D217" s="39"/>
      <c r="E217" s="17"/>
    </row>
    <row r="218" spans="2:9">
      <c r="B218" s="8"/>
      <c r="D218" s="39"/>
      <c r="E218" s="17"/>
    </row>
    <row r="219" spans="2:9">
      <c r="B219" s="8"/>
      <c r="D219" s="39"/>
      <c r="E219" s="17"/>
    </row>
    <row r="220" spans="2:9">
      <c r="B220" s="8"/>
      <c r="D220" s="39"/>
      <c r="E220" s="17"/>
    </row>
    <row r="221" spans="2:9">
      <c r="B221" s="8"/>
      <c r="D221" s="39"/>
      <c r="E221" s="17"/>
    </row>
    <row r="222" spans="2:9">
      <c r="B222" s="8"/>
      <c r="D222" s="39"/>
      <c r="E222" s="17"/>
    </row>
    <row r="223" spans="2:9">
      <c r="B223" s="8"/>
      <c r="D223" s="39"/>
      <c r="E223" s="17"/>
    </row>
    <row r="224" spans="2:9">
      <c r="B224" s="8"/>
      <c r="D224" s="39"/>
      <c r="E224" s="17"/>
    </row>
    <row r="225" spans="2:5">
      <c r="B225" s="8"/>
      <c r="D225" s="39"/>
      <c r="E225" s="17"/>
    </row>
    <row r="226" spans="2:5">
      <c r="B226" s="8"/>
      <c r="D226" s="39"/>
      <c r="E226" s="17"/>
    </row>
    <row r="227" spans="2:5">
      <c r="B227" s="8"/>
      <c r="D227" s="39"/>
      <c r="E227" s="17"/>
    </row>
    <row r="228" spans="2:5">
      <c r="B228" s="8"/>
      <c r="D228" s="39"/>
      <c r="E228" s="17"/>
    </row>
    <row r="229" spans="2:5">
      <c r="B229" s="8"/>
      <c r="D229" s="39"/>
      <c r="E229" s="17"/>
    </row>
    <row r="230" spans="2:5">
      <c r="B230" s="8"/>
      <c r="D230" s="39"/>
      <c r="E230" s="17"/>
    </row>
    <row r="231" spans="2:5">
      <c r="B231" s="8"/>
      <c r="D231" s="39"/>
      <c r="E231" s="17"/>
    </row>
    <row r="232" spans="2:5">
      <c r="B232" s="8"/>
      <c r="D232" s="39"/>
      <c r="E232" s="17"/>
    </row>
    <row r="233" spans="2:5">
      <c r="B233" s="8"/>
      <c r="D233" s="39"/>
      <c r="E233" s="17"/>
    </row>
    <row r="234" spans="2:5">
      <c r="B234" s="8"/>
      <c r="D234" s="39"/>
      <c r="E234" s="17"/>
    </row>
    <row r="235" spans="2:5">
      <c r="B235" s="8"/>
      <c r="D235" s="39"/>
      <c r="E235" s="17"/>
    </row>
    <row r="236" spans="2:5">
      <c r="B236" s="8"/>
      <c r="D236" s="39"/>
      <c r="E236" s="17"/>
    </row>
    <row r="237" spans="2:5">
      <c r="B237" s="8"/>
      <c r="D237" s="39"/>
      <c r="E237" s="17"/>
    </row>
    <row r="238" spans="2:5">
      <c r="B238" s="8"/>
      <c r="D238" s="39"/>
      <c r="E238" s="17"/>
    </row>
    <row r="239" spans="2:5">
      <c r="B239" s="8"/>
      <c r="D239" s="39"/>
      <c r="E239" s="17"/>
    </row>
    <row r="240" spans="2:5">
      <c r="B240" s="8"/>
      <c r="D240" s="39"/>
      <c r="E240" s="17"/>
    </row>
    <row r="241" spans="2:5">
      <c r="B241" s="8"/>
      <c r="D241" s="39"/>
      <c r="E241" s="17"/>
    </row>
    <row r="242" spans="2:5">
      <c r="B242" s="8"/>
      <c r="D242" s="39"/>
      <c r="E242" s="17"/>
    </row>
    <row r="243" spans="2:5">
      <c r="B243" s="8"/>
      <c r="D243" s="39"/>
      <c r="E243" s="17"/>
    </row>
    <row r="244" spans="2:5">
      <c r="B244" s="8"/>
      <c r="D244" s="39"/>
      <c r="E244" s="17"/>
    </row>
    <row r="245" spans="2:5">
      <c r="B245" s="8"/>
      <c r="D245" s="39"/>
      <c r="E245" s="17"/>
    </row>
    <row r="246" spans="2:5">
      <c r="B246" s="8"/>
      <c r="D246" s="39"/>
      <c r="E246" s="17"/>
    </row>
    <row r="247" spans="2:5">
      <c r="B247" s="8"/>
      <c r="D247" s="39"/>
      <c r="E247" s="17"/>
    </row>
    <row r="248" spans="2:5">
      <c r="B248" s="8"/>
      <c r="D248" s="39"/>
      <c r="E248" s="17"/>
    </row>
    <row r="249" spans="2:5">
      <c r="B249" s="8"/>
      <c r="D249" s="39"/>
      <c r="E249" s="17"/>
    </row>
    <row r="250" spans="2:5">
      <c r="B250" s="8"/>
      <c r="D250" s="39"/>
      <c r="E250" s="17"/>
    </row>
    <row r="251" spans="2:5">
      <c r="B251" s="8"/>
      <c r="D251" s="39"/>
      <c r="E251" s="17"/>
    </row>
    <row r="252" spans="2:5">
      <c r="B252" s="8"/>
      <c r="D252" s="39"/>
      <c r="E252" s="17"/>
    </row>
  </sheetData>
  <sortState ref="A16:Q213">
    <sortCondition ref="A16:A213"/>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
  <sheetViews>
    <sheetView workbookViewId="0">
      <pane ySplit="15" topLeftCell="A16" activePane="bottomLeft" state="frozen"/>
      <selection pane="bottomLeft" activeCell="B20" sqref="B20:B31"/>
    </sheetView>
  </sheetViews>
  <sheetFormatPr baseColWidth="10" defaultRowHeight="15" x14ac:dyDescent="0"/>
  <cols>
    <col min="1" max="2" width="34.83203125" style="32" customWidth="1"/>
    <col min="3" max="3" width="26.1640625" style="32" customWidth="1"/>
  </cols>
  <sheetData>
    <row r="1" spans="1:3">
      <c r="A1" s="1" t="s">
        <v>66</v>
      </c>
      <c r="B1" s="1"/>
      <c r="C1"/>
    </row>
    <row r="2" spans="1:3">
      <c r="A2" t="s">
        <v>40</v>
      </c>
      <c r="B2"/>
      <c r="C2"/>
    </row>
    <row r="3" spans="1:3">
      <c r="A3" t="s">
        <v>59</v>
      </c>
      <c r="B3"/>
      <c r="C3"/>
    </row>
    <row r="4" spans="1:3">
      <c r="A4" t="s">
        <v>60</v>
      </c>
      <c r="B4"/>
      <c r="C4"/>
    </row>
    <row r="5" spans="1:3">
      <c r="A5" t="s">
        <v>61</v>
      </c>
      <c r="B5"/>
      <c r="C5"/>
    </row>
    <row r="6" spans="1:3">
      <c r="A6" t="s">
        <v>62</v>
      </c>
      <c r="B6"/>
      <c r="C6"/>
    </row>
    <row r="7" spans="1:3">
      <c r="A7"/>
      <c r="B7"/>
      <c r="C7"/>
    </row>
    <row r="8" spans="1:3">
      <c r="A8" t="s">
        <v>63</v>
      </c>
      <c r="B8"/>
      <c r="C8"/>
    </row>
    <row r="9" spans="1:3">
      <c r="A9" s="1" t="s">
        <v>64</v>
      </c>
      <c r="B9" s="1"/>
      <c r="C9"/>
    </row>
    <row r="10" spans="1:3">
      <c r="A10"/>
      <c r="B10"/>
      <c r="C10"/>
    </row>
    <row r="11" spans="1:3" s="7" customFormat="1" ht="45">
      <c r="A11" s="7" t="s">
        <v>357</v>
      </c>
    </row>
    <row r="12" spans="1:3">
      <c r="A12"/>
      <c r="B12"/>
      <c r="C12"/>
    </row>
    <row r="13" spans="1:3">
      <c r="A13" s="20" t="s">
        <v>174</v>
      </c>
      <c r="B13" s="20"/>
      <c r="C13"/>
    </row>
    <row r="14" spans="1:3" ht="16" thickBot="1">
      <c r="A14"/>
      <c r="B14"/>
      <c r="C14"/>
    </row>
    <row r="15" spans="1:3" s="9" customFormat="1" ht="16" thickBot="1">
      <c r="A15" s="9" t="s">
        <v>269</v>
      </c>
      <c r="B15" s="9" t="s">
        <v>550</v>
      </c>
      <c r="C15" s="9" t="s">
        <v>551</v>
      </c>
    </row>
    <row r="16" spans="1:3">
      <c r="A16" s="8" t="s">
        <v>457</v>
      </c>
      <c r="B16" s="8" t="s">
        <v>457</v>
      </c>
      <c r="C16" s="8" t="s">
        <v>459</v>
      </c>
    </row>
    <row r="17" spans="1:3">
      <c r="A17" s="8" t="s">
        <v>816</v>
      </c>
      <c r="B17" s="8" t="s">
        <v>816</v>
      </c>
      <c r="C17"/>
    </row>
    <row r="18" spans="1:3">
      <c r="A18" s="8" t="s">
        <v>819</v>
      </c>
      <c r="B18" s="8" t="s">
        <v>819</v>
      </c>
      <c r="C18" s="65"/>
    </row>
    <row r="19" spans="1:3">
      <c r="A19" s="8" t="s">
        <v>821</v>
      </c>
      <c r="B19" s="8" t="s">
        <v>821</v>
      </c>
      <c r="C19" s="65"/>
    </row>
    <row r="20" spans="1:3">
      <c r="A20" s="8" t="s">
        <v>459</v>
      </c>
      <c r="B20" s="8" t="s">
        <v>807</v>
      </c>
      <c r="C20" s="65"/>
    </row>
    <row r="21" spans="1:3">
      <c r="A21" s="8" t="s">
        <v>807</v>
      </c>
      <c r="B21" s="8" t="s">
        <v>809</v>
      </c>
      <c r="C21" s="65"/>
    </row>
    <row r="22" spans="1:3">
      <c r="A22" s="8" t="s">
        <v>809</v>
      </c>
      <c r="B22" s="8" t="s">
        <v>812</v>
      </c>
      <c r="C22" s="65"/>
    </row>
    <row r="23" spans="1:3">
      <c r="A23" s="8" t="s">
        <v>812</v>
      </c>
      <c r="B23" s="8" t="s">
        <v>834</v>
      </c>
      <c r="C23" s="65"/>
    </row>
    <row r="24" spans="1:3">
      <c r="A24" s="8" t="s">
        <v>834</v>
      </c>
      <c r="B24" s="8" t="s">
        <v>838</v>
      </c>
      <c r="C24" s="65"/>
    </row>
    <row r="25" spans="1:3">
      <c r="A25" s="8" t="s">
        <v>838</v>
      </c>
      <c r="B25" s="8" t="s">
        <v>824</v>
      </c>
      <c r="C25" s="65"/>
    </row>
    <row r="26" spans="1:3">
      <c r="A26" s="8" t="s">
        <v>824</v>
      </c>
      <c r="B26" s="8" t="s">
        <v>827</v>
      </c>
      <c r="C26" s="65"/>
    </row>
    <row r="27" spans="1:3">
      <c r="A27" s="8" t="s">
        <v>827</v>
      </c>
      <c r="B27" s="8" t="s">
        <v>830</v>
      </c>
      <c r="C27" s="65"/>
    </row>
    <row r="28" spans="1:3">
      <c r="A28" s="8" t="s">
        <v>830</v>
      </c>
      <c r="B28" s="8" t="s">
        <v>458</v>
      </c>
      <c r="C28" s="65"/>
    </row>
    <row r="29" spans="1:3">
      <c r="A29" s="8" t="s">
        <v>458</v>
      </c>
      <c r="B29" s="8" t="s">
        <v>461</v>
      </c>
      <c r="C29" s="65"/>
    </row>
    <row r="30" spans="1:3">
      <c r="A30" s="8" t="s">
        <v>461</v>
      </c>
      <c r="B30" s="8" t="s">
        <v>841</v>
      </c>
      <c r="C30" s="65"/>
    </row>
    <row r="31" spans="1:3">
      <c r="A31" s="8" t="s">
        <v>841</v>
      </c>
      <c r="B31" s="8" t="s">
        <v>460</v>
      </c>
      <c r="C31" s="65"/>
    </row>
    <row r="32" spans="1:3">
      <c r="A32" s="8" t="s">
        <v>460</v>
      </c>
      <c r="C32" s="65"/>
    </row>
    <row r="33" spans="1:3">
      <c r="A33" s="8"/>
      <c r="B33" s="8"/>
      <c r="C33" s="65"/>
    </row>
    <row r="34" spans="1:3">
      <c r="A34" s="8"/>
      <c r="B34" s="8"/>
      <c r="C34" s="65"/>
    </row>
    <row r="35" spans="1:3">
      <c r="A35" s="8"/>
      <c r="B35" s="8"/>
      <c r="C35" s="65"/>
    </row>
    <row r="36" spans="1:3">
      <c r="A36" s="8"/>
      <c r="B36" s="8"/>
      <c r="C36" s="65"/>
    </row>
    <row r="37" spans="1:3">
      <c r="A37" s="8"/>
      <c r="B37" s="8"/>
      <c r="C37" s="65"/>
    </row>
    <row r="38" spans="1:3">
      <c r="A38" s="8"/>
      <c r="B38" s="8"/>
      <c r="C38" s="65"/>
    </row>
    <row r="39" spans="1:3">
      <c r="A39" s="8"/>
      <c r="B39" s="8"/>
      <c r="C39" s="8"/>
    </row>
    <row r="40" spans="1:3">
      <c r="A40" s="8"/>
      <c r="B40" s="8"/>
      <c r="C40" s="8"/>
    </row>
    <row r="41" spans="1:3">
      <c r="A41" s="8"/>
      <c r="B41" s="8"/>
      <c r="C41" s="8"/>
    </row>
    <row r="42" spans="1:3">
      <c r="A42" s="8"/>
      <c r="B42" s="8"/>
      <c r="C42" s="8"/>
    </row>
    <row r="43" spans="1:3">
      <c r="A43" s="8"/>
      <c r="B43" s="8"/>
      <c r="C43" s="8"/>
    </row>
    <row r="44" spans="1:3">
      <c r="A44" s="8"/>
      <c r="B44" s="8"/>
      <c r="C44" s="8"/>
    </row>
    <row r="45" spans="1:3">
      <c r="A45" s="8"/>
      <c r="B45" s="8"/>
    </row>
    <row r="46" spans="1:3">
      <c r="A46" s="8"/>
      <c r="B46" s="8"/>
      <c r="C46" s="8"/>
    </row>
    <row r="47" spans="1:3">
      <c r="A47" s="8"/>
      <c r="B47" s="8"/>
      <c r="C47" s="8"/>
    </row>
    <row r="48" spans="1:3">
      <c r="A48" s="8"/>
      <c r="B48" s="8"/>
    </row>
    <row r="49" spans="1:3">
      <c r="A49" s="8"/>
      <c r="B49" s="8"/>
      <c r="C49" s="8"/>
    </row>
    <row r="50" spans="1:3">
      <c r="A50" s="8"/>
      <c r="B50" s="8"/>
      <c r="C50" s="8"/>
    </row>
    <row r="51" spans="1:3">
      <c r="A51" s="8"/>
      <c r="B51"/>
      <c r="C51" s="8"/>
    </row>
    <row r="52" spans="1:3">
      <c r="A52"/>
      <c r="B52"/>
      <c r="C52" s="8"/>
    </row>
    <row r="53" spans="1:3">
      <c r="A53"/>
      <c r="B53"/>
      <c r="C53" s="8"/>
    </row>
    <row r="54" spans="1:3">
      <c r="A54"/>
      <c r="B54"/>
      <c r="C54" s="8"/>
    </row>
    <row r="55" spans="1:3">
      <c r="A55"/>
      <c r="B55"/>
      <c r="C55" s="8"/>
    </row>
    <row r="56" spans="1:3">
      <c r="A56"/>
      <c r="B56"/>
      <c r="C56" s="8"/>
    </row>
    <row r="57" spans="1:3">
      <c r="A57"/>
      <c r="B57"/>
      <c r="C57" s="8"/>
    </row>
    <row r="58" spans="1:3">
      <c r="A58"/>
      <c r="B58"/>
      <c r="C58" s="8"/>
    </row>
    <row r="59" spans="1:3">
      <c r="A59"/>
      <c r="B59"/>
      <c r="C59" s="8"/>
    </row>
    <row r="60" spans="1:3">
      <c r="A60"/>
      <c r="B60"/>
      <c r="C60" s="8"/>
    </row>
    <row r="61" spans="1:3">
      <c r="A61"/>
      <c r="B61"/>
      <c r="C61" s="8"/>
    </row>
    <row r="62" spans="1:3">
      <c r="A62"/>
      <c r="B62"/>
      <c r="C62" s="8"/>
    </row>
    <row r="63" spans="1:3">
      <c r="A63"/>
      <c r="B63"/>
      <c r="C63" s="8"/>
    </row>
    <row r="64" spans="1:3">
      <c r="A64"/>
      <c r="B64"/>
    </row>
    <row r="65" spans="1:3">
      <c r="A65"/>
      <c r="B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8" spans="1:3">
      <c r="A98"/>
      <c r="B98"/>
      <c r="C98"/>
    </row>
    <row r="99" spans="1:3">
      <c r="A99"/>
      <c r="B99"/>
      <c r="C99"/>
    </row>
    <row r="100" spans="1:3">
      <c r="A100"/>
      <c r="B100"/>
      <c r="C100"/>
    </row>
    <row r="101" spans="1:3">
      <c r="A101"/>
      <c r="B101"/>
      <c r="C101"/>
    </row>
    <row r="102" spans="1:3">
      <c r="A102"/>
      <c r="B102"/>
      <c r="C102"/>
    </row>
    <row r="103" spans="1:3">
      <c r="A103"/>
      <c r="B103"/>
      <c r="C103"/>
    </row>
    <row r="104" spans="1:3">
      <c r="A104"/>
      <c r="B104"/>
      <c r="C104"/>
    </row>
    <row r="105" spans="1:3">
      <c r="A105"/>
      <c r="B105"/>
      <c r="C105"/>
    </row>
    <row r="106" spans="1:3">
      <c r="A106"/>
      <c r="B106"/>
      <c r="C106"/>
    </row>
    <row r="107" spans="1:3">
      <c r="A107"/>
      <c r="B107"/>
      <c r="C107"/>
    </row>
    <row r="108" spans="1:3">
      <c r="A108"/>
      <c r="B108"/>
      <c r="C108"/>
    </row>
    <row r="109" spans="1:3">
      <c r="A109"/>
      <c r="B109"/>
      <c r="C109"/>
    </row>
    <row r="110" spans="1:3">
      <c r="A110"/>
      <c r="B110"/>
      <c r="C110"/>
    </row>
    <row r="111" spans="1:3">
      <c r="A111"/>
      <c r="B111"/>
      <c r="C111"/>
    </row>
    <row r="112" spans="1:3">
      <c r="A112"/>
      <c r="B112"/>
      <c r="C112"/>
    </row>
    <row r="113" spans="1:3">
      <c r="A113"/>
      <c r="B113"/>
      <c r="C113"/>
    </row>
    <row r="114" spans="1:3">
      <c r="A114"/>
      <c r="B114"/>
      <c r="C114"/>
    </row>
    <row r="115" spans="1:3">
      <c r="A115"/>
      <c r="B115"/>
      <c r="C115"/>
    </row>
    <row r="116" spans="1:3">
      <c r="A116"/>
      <c r="C116"/>
    </row>
    <row r="117" spans="1:3">
      <c r="C117"/>
    </row>
    <row r="118" spans="1:3">
      <c r="C118"/>
    </row>
    <row r="119" spans="1:3">
      <c r="C119"/>
    </row>
    <row r="120" spans="1:3">
      <c r="C120"/>
    </row>
    <row r="121" spans="1:3">
      <c r="C121"/>
    </row>
    <row r="122" spans="1:3">
      <c r="C122"/>
    </row>
    <row r="123" spans="1:3">
      <c r="C123"/>
    </row>
    <row r="124" spans="1:3">
      <c r="C124"/>
    </row>
    <row r="125" spans="1:3">
      <c r="C125"/>
    </row>
    <row r="126" spans="1:3">
      <c r="C126"/>
    </row>
    <row r="127" spans="1:3">
      <c r="C127"/>
    </row>
    <row r="128" spans="1:3">
      <c r="C128"/>
    </row>
    <row r="129" spans="1:3">
      <c r="A129"/>
      <c r="B129"/>
      <c r="C129"/>
    </row>
    <row r="130" spans="1:3">
      <c r="A130"/>
      <c r="B130"/>
      <c r="C130"/>
    </row>
    <row r="131" spans="1:3">
      <c r="A131"/>
      <c r="B131"/>
      <c r="C131"/>
    </row>
    <row r="132" spans="1:3">
      <c r="A132"/>
      <c r="B132"/>
      <c r="C132"/>
    </row>
    <row r="133" spans="1:3">
      <c r="A133"/>
      <c r="B133"/>
      <c r="C133"/>
    </row>
    <row r="134" spans="1:3">
      <c r="A134"/>
      <c r="B134"/>
      <c r="C134"/>
    </row>
    <row r="135" spans="1:3">
      <c r="A135"/>
      <c r="B135"/>
      <c r="C135"/>
    </row>
    <row r="136" spans="1:3">
      <c r="A136"/>
      <c r="B136"/>
      <c r="C136"/>
    </row>
    <row r="137" spans="1:3">
      <c r="A137"/>
      <c r="B137"/>
      <c r="C137"/>
    </row>
    <row r="138" spans="1:3">
      <c r="A138"/>
      <c r="B138"/>
      <c r="C138"/>
    </row>
    <row r="139" spans="1:3">
      <c r="A139"/>
      <c r="B139"/>
      <c r="C139"/>
    </row>
    <row r="140" spans="1:3">
      <c r="A140"/>
      <c r="B140"/>
      <c r="C140"/>
    </row>
    <row r="141" spans="1:3">
      <c r="A141"/>
      <c r="B141"/>
      <c r="C141"/>
    </row>
    <row r="142" spans="1:3">
      <c r="A142"/>
      <c r="B142"/>
      <c r="C142"/>
    </row>
    <row r="143" spans="1:3">
      <c r="A143"/>
      <c r="B143"/>
      <c r="C143"/>
    </row>
    <row r="144" spans="1:3">
      <c r="A144"/>
      <c r="B144"/>
      <c r="C144"/>
    </row>
    <row r="145" spans="1:3">
      <c r="A145"/>
      <c r="B145"/>
      <c r="C145"/>
    </row>
    <row r="146" spans="1:3">
      <c r="A146"/>
      <c r="B146"/>
      <c r="C146"/>
    </row>
    <row r="147" spans="1:3">
      <c r="A147"/>
      <c r="B147"/>
      <c r="C147"/>
    </row>
    <row r="148" spans="1:3">
      <c r="A148"/>
      <c r="B148"/>
      <c r="C148"/>
    </row>
    <row r="149" spans="1:3">
      <c r="A149"/>
      <c r="B149"/>
      <c r="C149"/>
    </row>
    <row r="150" spans="1:3">
      <c r="A150"/>
      <c r="B150"/>
      <c r="C150"/>
    </row>
    <row r="151" spans="1:3">
      <c r="A151"/>
      <c r="B151"/>
      <c r="C151"/>
    </row>
    <row r="152" spans="1:3">
      <c r="A152"/>
      <c r="B152"/>
      <c r="C152"/>
    </row>
    <row r="153" spans="1:3">
      <c r="A153"/>
      <c r="B153"/>
      <c r="C153"/>
    </row>
    <row r="154" spans="1:3">
      <c r="A154"/>
      <c r="B154"/>
      <c r="C154"/>
    </row>
    <row r="155" spans="1:3">
      <c r="A155"/>
      <c r="B155"/>
      <c r="C155"/>
    </row>
    <row r="156" spans="1:3">
      <c r="A156"/>
      <c r="B156"/>
      <c r="C156"/>
    </row>
    <row r="157" spans="1:3">
      <c r="A157"/>
      <c r="B157"/>
      <c r="C157"/>
    </row>
    <row r="158" spans="1:3">
      <c r="A158"/>
      <c r="B158"/>
      <c r="C158"/>
    </row>
    <row r="159" spans="1:3">
      <c r="A159"/>
      <c r="B159"/>
      <c r="C159"/>
    </row>
    <row r="160" spans="1:3">
      <c r="A160"/>
      <c r="B160"/>
      <c r="C160"/>
    </row>
    <row r="161" spans="1:3">
      <c r="A161"/>
      <c r="B161"/>
      <c r="C161"/>
    </row>
    <row r="162" spans="1:3">
      <c r="A162"/>
      <c r="B162"/>
      <c r="C162"/>
    </row>
    <row r="163" spans="1:3">
      <c r="A163"/>
      <c r="B163"/>
      <c r="C163"/>
    </row>
    <row r="164" spans="1:3">
      <c r="A164"/>
      <c r="B164"/>
      <c r="C164"/>
    </row>
    <row r="165" spans="1:3">
      <c r="A165"/>
      <c r="B165"/>
      <c r="C165"/>
    </row>
    <row r="166" spans="1:3">
      <c r="A166"/>
      <c r="B166"/>
      <c r="C166"/>
    </row>
    <row r="167" spans="1:3">
      <c r="A167"/>
      <c r="B167"/>
      <c r="C167"/>
    </row>
    <row r="168" spans="1:3">
      <c r="A168"/>
      <c r="B168"/>
      <c r="C168"/>
    </row>
    <row r="169" spans="1:3">
      <c r="A169"/>
      <c r="B169"/>
      <c r="C169"/>
    </row>
    <row r="170" spans="1:3">
      <c r="A170"/>
      <c r="B170"/>
      <c r="C170"/>
    </row>
    <row r="171" spans="1:3">
      <c r="A171"/>
      <c r="B171"/>
      <c r="C171"/>
    </row>
    <row r="172" spans="1:3">
      <c r="A172"/>
      <c r="B172"/>
      <c r="C172"/>
    </row>
    <row r="173" spans="1:3">
      <c r="A173"/>
      <c r="B173"/>
      <c r="C173"/>
    </row>
    <row r="174" spans="1:3">
      <c r="A174"/>
      <c r="B174"/>
      <c r="C174"/>
    </row>
    <row r="175" spans="1:3">
      <c r="A175"/>
      <c r="B175"/>
      <c r="C175"/>
    </row>
    <row r="176" spans="1:3">
      <c r="A176"/>
      <c r="B176"/>
      <c r="C176"/>
    </row>
    <row r="177" spans="1:3">
      <c r="A177"/>
      <c r="B177"/>
      <c r="C177"/>
    </row>
    <row r="178" spans="1:3">
      <c r="A178"/>
      <c r="B178"/>
      <c r="C178"/>
    </row>
    <row r="179" spans="1:3">
      <c r="A179"/>
      <c r="B179"/>
      <c r="C179"/>
    </row>
    <row r="180" spans="1:3">
      <c r="A180"/>
      <c r="B180"/>
      <c r="C180"/>
    </row>
    <row r="181" spans="1:3">
      <c r="A181"/>
      <c r="B181"/>
      <c r="C181"/>
    </row>
    <row r="182" spans="1:3">
      <c r="A182"/>
      <c r="B182"/>
      <c r="C182"/>
    </row>
    <row r="183" spans="1:3">
      <c r="A183"/>
      <c r="B183"/>
      <c r="C183"/>
    </row>
    <row r="184" spans="1:3">
      <c r="A184"/>
      <c r="B184"/>
      <c r="C184"/>
    </row>
    <row r="185" spans="1:3">
      <c r="A185"/>
      <c r="B185"/>
      <c r="C185"/>
    </row>
    <row r="186" spans="1:3">
      <c r="A186"/>
      <c r="B186"/>
      <c r="C186"/>
    </row>
    <row r="187" spans="1:3">
      <c r="A187"/>
      <c r="B187"/>
      <c r="C187"/>
    </row>
    <row r="188" spans="1:3">
      <c r="A188"/>
      <c r="B188"/>
      <c r="C188"/>
    </row>
    <row r="189" spans="1:3">
      <c r="A189"/>
      <c r="B189"/>
      <c r="C189"/>
    </row>
    <row r="190" spans="1:3">
      <c r="A190"/>
      <c r="B190"/>
      <c r="C190"/>
    </row>
    <row r="191" spans="1:3">
      <c r="A191"/>
      <c r="B191"/>
      <c r="C191"/>
    </row>
    <row r="192" spans="1:3">
      <c r="A192"/>
      <c r="B192"/>
      <c r="C192"/>
    </row>
    <row r="193" spans="1:3">
      <c r="A193"/>
      <c r="B193"/>
      <c r="C193"/>
    </row>
    <row r="194" spans="1:3">
      <c r="A194"/>
      <c r="B194"/>
      <c r="C194"/>
    </row>
    <row r="195" spans="1:3">
      <c r="A195"/>
      <c r="B195"/>
      <c r="C195"/>
    </row>
    <row r="196" spans="1:3">
      <c r="A196"/>
      <c r="B196"/>
      <c r="C196"/>
    </row>
    <row r="197" spans="1:3">
      <c r="A197"/>
      <c r="B197"/>
      <c r="C197"/>
    </row>
    <row r="198" spans="1:3">
      <c r="A198"/>
      <c r="B198"/>
      <c r="C198"/>
    </row>
    <row r="199" spans="1:3">
      <c r="A199"/>
      <c r="B199"/>
      <c r="C199"/>
    </row>
    <row r="200" spans="1:3">
      <c r="A200"/>
      <c r="B200"/>
      <c r="C200"/>
    </row>
    <row r="201" spans="1:3">
      <c r="A201"/>
      <c r="B201"/>
      <c r="C201"/>
    </row>
    <row r="202" spans="1:3">
      <c r="A202"/>
      <c r="B202"/>
      <c r="C202"/>
    </row>
    <row r="203" spans="1:3">
      <c r="A203"/>
      <c r="B203"/>
      <c r="C203"/>
    </row>
    <row r="204" spans="1:3">
      <c r="A204"/>
      <c r="B204"/>
      <c r="C204"/>
    </row>
    <row r="205" spans="1:3">
      <c r="A205"/>
      <c r="B205"/>
      <c r="C205"/>
    </row>
    <row r="206" spans="1:3">
      <c r="A206"/>
      <c r="B206"/>
      <c r="C206"/>
    </row>
    <row r="207" spans="1:3">
      <c r="A207"/>
      <c r="B207"/>
      <c r="C207"/>
    </row>
    <row r="208" spans="1:3">
      <c r="A208"/>
      <c r="B208"/>
      <c r="C208"/>
    </row>
    <row r="209" spans="1:3">
      <c r="A209"/>
      <c r="B209"/>
      <c r="C209"/>
    </row>
    <row r="210" spans="1:3">
      <c r="A210"/>
      <c r="B210"/>
      <c r="C210"/>
    </row>
    <row r="211" spans="1:3">
      <c r="A211"/>
      <c r="B211"/>
      <c r="C211"/>
    </row>
    <row r="212" spans="1:3">
      <c r="A212"/>
      <c r="B212"/>
      <c r="C212"/>
    </row>
    <row r="213" spans="1:3">
      <c r="A213"/>
      <c r="B213"/>
      <c r="C213"/>
    </row>
    <row r="214" spans="1:3">
      <c r="A214"/>
      <c r="B214"/>
      <c r="C214"/>
    </row>
    <row r="215" spans="1:3">
      <c r="A215"/>
      <c r="B215"/>
      <c r="C215"/>
    </row>
    <row r="216" spans="1:3">
      <c r="A216"/>
      <c r="B216"/>
      <c r="C216"/>
    </row>
    <row r="217" spans="1:3">
      <c r="A217"/>
      <c r="B217"/>
      <c r="C217"/>
    </row>
    <row r="218" spans="1:3">
      <c r="A218"/>
      <c r="B218"/>
      <c r="C218"/>
    </row>
    <row r="219" spans="1:3">
      <c r="A219"/>
      <c r="B219"/>
      <c r="C219"/>
    </row>
    <row r="220" spans="1:3">
      <c r="A220"/>
      <c r="B220"/>
      <c r="C220"/>
    </row>
    <row r="221" spans="1:3">
      <c r="A221"/>
      <c r="B221"/>
      <c r="C221"/>
    </row>
    <row r="222" spans="1:3">
      <c r="A222"/>
      <c r="B222"/>
      <c r="C222"/>
    </row>
    <row r="223" spans="1:3">
      <c r="A223"/>
      <c r="B223"/>
      <c r="C223"/>
    </row>
    <row r="224" spans="1:3">
      <c r="A224"/>
      <c r="B224"/>
      <c r="C224"/>
    </row>
    <row r="225" spans="1:3">
      <c r="A225"/>
      <c r="B225"/>
      <c r="C225"/>
    </row>
    <row r="226" spans="1:3">
      <c r="A226"/>
      <c r="B226"/>
      <c r="C226"/>
    </row>
    <row r="227" spans="1:3">
      <c r="A227"/>
      <c r="B227"/>
      <c r="C227"/>
    </row>
    <row r="228" spans="1:3">
      <c r="A228"/>
      <c r="B228"/>
      <c r="C228"/>
    </row>
    <row r="229" spans="1:3">
      <c r="A229"/>
      <c r="B229"/>
      <c r="C229"/>
    </row>
    <row r="230" spans="1:3">
      <c r="A230"/>
      <c r="B230"/>
      <c r="C230"/>
    </row>
    <row r="231" spans="1:3">
      <c r="A231"/>
      <c r="B231"/>
      <c r="C231"/>
    </row>
    <row r="232" spans="1:3">
      <c r="A232"/>
      <c r="B232"/>
      <c r="C232"/>
    </row>
    <row r="233" spans="1:3">
      <c r="A233"/>
      <c r="B233"/>
      <c r="C233"/>
    </row>
    <row r="234" spans="1:3">
      <c r="A234"/>
      <c r="B234"/>
      <c r="C234"/>
    </row>
    <row r="235" spans="1:3">
      <c r="A235"/>
      <c r="B235"/>
      <c r="C235"/>
    </row>
    <row r="236" spans="1:3">
      <c r="A236"/>
      <c r="B236"/>
      <c r="C236"/>
    </row>
    <row r="237" spans="1:3">
      <c r="A237"/>
      <c r="B237"/>
      <c r="C237"/>
    </row>
    <row r="238" spans="1:3">
      <c r="A238"/>
      <c r="B238"/>
      <c r="C238"/>
    </row>
    <row r="239" spans="1:3">
      <c r="A239"/>
      <c r="B239"/>
      <c r="C239"/>
    </row>
    <row r="240" spans="1:3">
      <c r="A240"/>
      <c r="B240"/>
      <c r="C240"/>
    </row>
    <row r="241" spans="1:3">
      <c r="A241"/>
      <c r="B241"/>
      <c r="C241"/>
    </row>
    <row r="242" spans="1:3">
      <c r="A242"/>
      <c r="B242"/>
      <c r="C242"/>
    </row>
    <row r="243" spans="1:3">
      <c r="A243"/>
      <c r="B243"/>
      <c r="C243"/>
    </row>
    <row r="244" spans="1:3">
      <c r="A244"/>
      <c r="B244"/>
      <c r="C244"/>
    </row>
    <row r="245" spans="1:3">
      <c r="A245"/>
      <c r="B245"/>
      <c r="C245"/>
    </row>
    <row r="246" spans="1:3">
      <c r="A246"/>
      <c r="B246"/>
      <c r="C246"/>
    </row>
    <row r="247" spans="1:3">
      <c r="A247"/>
      <c r="B247"/>
      <c r="C247"/>
    </row>
    <row r="248" spans="1:3">
      <c r="A248"/>
      <c r="B248"/>
      <c r="C248"/>
    </row>
    <row r="249" spans="1:3">
      <c r="A249"/>
      <c r="B249"/>
      <c r="C249"/>
    </row>
    <row r="250" spans="1:3">
      <c r="A250"/>
      <c r="B250"/>
      <c r="C250"/>
    </row>
    <row r="251" spans="1:3">
      <c r="A251"/>
      <c r="B251"/>
      <c r="C251"/>
    </row>
    <row r="252" spans="1:3">
      <c r="A252"/>
      <c r="B252"/>
      <c r="C25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2"/>
  <sheetViews>
    <sheetView tabSelected="1" workbookViewId="0">
      <pane ySplit="15" topLeftCell="A16" activePane="bottomLeft" state="frozen"/>
      <selection pane="bottomLeft" activeCell="AB4" sqref="AB4:AB15"/>
    </sheetView>
  </sheetViews>
  <sheetFormatPr baseColWidth="10" defaultRowHeight="15" x14ac:dyDescent="0"/>
  <cols>
    <col min="1" max="1" width="29.33203125" customWidth="1"/>
    <col min="2" max="2" width="4" customWidth="1"/>
    <col min="3" max="3" width="5.1640625" customWidth="1"/>
    <col min="4" max="4" width="8.1640625" customWidth="1"/>
    <col min="5" max="5" width="8.33203125" customWidth="1"/>
    <col min="6" max="6" width="6.5" customWidth="1"/>
    <col min="7" max="7" width="7.33203125" customWidth="1"/>
    <col min="8" max="8" width="7" customWidth="1"/>
    <col min="9" max="9" width="6.83203125" customWidth="1"/>
    <col min="11" max="14" width="9.6640625" customWidth="1"/>
    <col min="15" max="16" width="13.1640625" customWidth="1"/>
    <col min="17" max="17" width="9.6640625" customWidth="1"/>
    <col min="18" max="20" width="15" customWidth="1"/>
    <col min="22" max="26" width="17.5" customWidth="1"/>
  </cols>
  <sheetData>
    <row r="1" spans="1:28">
      <c r="A1" s="1" t="s">
        <v>68</v>
      </c>
      <c r="B1" s="1"/>
    </row>
    <row r="2" spans="1:28">
      <c r="A2" t="s">
        <v>69</v>
      </c>
    </row>
    <row r="4" spans="1:28" s="12" customFormat="1" ht="255">
      <c r="A4" s="12" t="s">
        <v>7</v>
      </c>
      <c r="B4" s="12" t="s">
        <v>252</v>
      </c>
      <c r="C4" s="12" t="s">
        <v>179</v>
      </c>
      <c r="D4" s="12" t="s">
        <v>253</v>
      </c>
      <c r="E4" s="12" t="s">
        <v>180</v>
      </c>
      <c r="F4" s="16" t="s">
        <v>339</v>
      </c>
      <c r="I4" s="12" t="s">
        <v>199</v>
      </c>
      <c r="K4" s="12" t="s">
        <v>181</v>
      </c>
      <c r="M4" s="12" t="s">
        <v>182</v>
      </c>
      <c r="N4" s="12" t="s">
        <v>183</v>
      </c>
      <c r="O4" s="12" t="s">
        <v>194</v>
      </c>
      <c r="P4" s="12" t="s">
        <v>197</v>
      </c>
      <c r="Q4" s="12" t="s">
        <v>536</v>
      </c>
      <c r="R4" s="12" t="s">
        <v>295</v>
      </c>
      <c r="U4" s="12" t="s">
        <v>301</v>
      </c>
      <c r="V4" s="12" t="s">
        <v>302</v>
      </c>
      <c r="W4" s="12" t="s">
        <v>180</v>
      </c>
      <c r="Z4" s="12" t="s">
        <v>199</v>
      </c>
      <c r="AB4" s="68" t="s">
        <v>848</v>
      </c>
    </row>
    <row r="5" spans="1:28">
      <c r="F5" t="s">
        <v>340</v>
      </c>
      <c r="I5" t="s">
        <v>198</v>
      </c>
      <c r="AB5" s="8"/>
    </row>
    <row r="6" spans="1:28">
      <c r="K6" t="s">
        <v>254</v>
      </c>
      <c r="AB6" s="8"/>
    </row>
    <row r="7" spans="1:28">
      <c r="K7" t="s">
        <v>255</v>
      </c>
      <c r="AB7" s="8"/>
    </row>
    <row r="8" spans="1:28">
      <c r="F8" s="39" t="s">
        <v>341</v>
      </c>
      <c r="AB8" s="8"/>
    </row>
    <row r="9" spans="1:28">
      <c r="B9" t="s">
        <v>300</v>
      </c>
      <c r="F9" s="39" t="s">
        <v>8</v>
      </c>
      <c r="AB9" s="8"/>
    </row>
    <row r="10" spans="1:28">
      <c r="F10" s="39" t="s">
        <v>9</v>
      </c>
      <c r="W10" t="s">
        <v>48</v>
      </c>
      <c r="AB10" s="8"/>
    </row>
    <row r="11" spans="1:28">
      <c r="B11" t="s">
        <v>8</v>
      </c>
      <c r="C11" t="s">
        <v>8</v>
      </c>
      <c r="D11" t="s">
        <v>300</v>
      </c>
      <c r="E11" t="s">
        <v>48</v>
      </c>
      <c r="F11" s="39"/>
      <c r="G11" t="s">
        <v>73</v>
      </c>
      <c r="H11" t="s">
        <v>76</v>
      </c>
      <c r="J11" t="s">
        <v>78</v>
      </c>
      <c r="L11" t="s">
        <v>322</v>
      </c>
      <c r="W11" t="s">
        <v>49</v>
      </c>
      <c r="X11" t="s">
        <v>73</v>
      </c>
      <c r="Y11" t="s">
        <v>76</v>
      </c>
      <c r="AA11" t="s">
        <v>78</v>
      </c>
      <c r="AB11" s="8"/>
    </row>
    <row r="12" spans="1:28">
      <c r="A12" s="20" t="s">
        <v>174</v>
      </c>
      <c r="B12" t="s">
        <v>9</v>
      </c>
      <c r="C12" t="s">
        <v>9</v>
      </c>
      <c r="E12" t="s">
        <v>49</v>
      </c>
      <c r="F12" s="39" t="s">
        <v>447</v>
      </c>
      <c r="G12" t="s">
        <v>74</v>
      </c>
      <c r="H12" t="s">
        <v>77</v>
      </c>
      <c r="I12" t="s">
        <v>8</v>
      </c>
      <c r="K12" t="s">
        <v>80</v>
      </c>
      <c r="L12" t="s">
        <v>8</v>
      </c>
      <c r="W12" t="s">
        <v>72</v>
      </c>
      <c r="X12" t="s">
        <v>74</v>
      </c>
      <c r="Y12" t="s">
        <v>77</v>
      </c>
      <c r="Z12" t="s">
        <v>8</v>
      </c>
      <c r="AB12" s="8"/>
    </row>
    <row r="13" spans="1:28">
      <c r="E13" t="s">
        <v>72</v>
      </c>
      <c r="F13" s="39" t="s">
        <v>9</v>
      </c>
      <c r="G13" t="s">
        <v>75</v>
      </c>
      <c r="H13" t="s">
        <v>75</v>
      </c>
      <c r="I13" t="s">
        <v>9</v>
      </c>
      <c r="K13" t="s">
        <v>81</v>
      </c>
      <c r="L13" t="s">
        <v>9</v>
      </c>
      <c r="W13" t="s">
        <v>226</v>
      </c>
      <c r="X13" t="s">
        <v>75</v>
      </c>
      <c r="Y13" t="s">
        <v>75</v>
      </c>
      <c r="Z13" t="s">
        <v>9</v>
      </c>
      <c r="AB13" s="8"/>
    </row>
    <row r="14" spans="1:28" ht="16" thickBot="1">
      <c r="AB14" s="8"/>
    </row>
    <row r="15" spans="1:28" s="9" customFormat="1" ht="16" thickBot="1">
      <c r="A15" s="9" t="s">
        <v>70</v>
      </c>
      <c r="B15" s="9" t="s">
        <v>0</v>
      </c>
      <c r="C15" s="9" t="s">
        <v>71</v>
      </c>
      <c r="D15" s="9" t="s">
        <v>83</v>
      </c>
      <c r="E15" s="9" t="s">
        <v>45</v>
      </c>
      <c r="F15" s="9" t="s">
        <v>342</v>
      </c>
      <c r="G15" s="9" t="s">
        <v>46</v>
      </c>
      <c r="H15" s="9" t="s">
        <v>52</v>
      </c>
      <c r="I15" s="9" t="s">
        <v>82</v>
      </c>
      <c r="J15" s="9" t="s">
        <v>50</v>
      </c>
      <c r="K15" s="9" t="s">
        <v>79</v>
      </c>
      <c r="L15" s="9" t="s">
        <v>321</v>
      </c>
      <c r="M15" s="9" t="s">
        <v>84</v>
      </c>
      <c r="N15" s="9" t="s">
        <v>85</v>
      </c>
      <c r="O15" s="21" t="s">
        <v>191</v>
      </c>
      <c r="P15" s="21" t="s">
        <v>192</v>
      </c>
      <c r="Q15" s="22" t="s">
        <v>196</v>
      </c>
      <c r="R15" s="9" t="s">
        <v>314</v>
      </c>
      <c r="S15" s="9" t="s">
        <v>315</v>
      </c>
      <c r="T15" s="9" t="s">
        <v>316</v>
      </c>
      <c r="U15" s="9" t="s">
        <v>296</v>
      </c>
      <c r="V15" s="9" t="s">
        <v>297</v>
      </c>
      <c r="W15" s="9" t="s">
        <v>311</v>
      </c>
      <c r="X15" s="9" t="s">
        <v>312</v>
      </c>
      <c r="Y15" s="9" t="s">
        <v>313</v>
      </c>
      <c r="Z15" s="9" t="s">
        <v>298</v>
      </c>
      <c r="AA15" s="9" t="s">
        <v>299</v>
      </c>
      <c r="AB15" s="69" t="s">
        <v>849</v>
      </c>
    </row>
    <row r="16" spans="1:28">
      <c r="A16" s="40" t="s">
        <v>269</v>
      </c>
      <c r="B16" t="s">
        <v>8</v>
      </c>
      <c r="C16" t="s">
        <v>8</v>
      </c>
      <c r="D16" s="8" t="s">
        <v>8</v>
      </c>
      <c r="E16" s="8" t="s">
        <v>49</v>
      </c>
      <c r="F16" s="8" t="s">
        <v>9</v>
      </c>
      <c r="G16" s="8">
        <v>1.5</v>
      </c>
      <c r="H16" s="8">
        <v>200</v>
      </c>
      <c r="I16" s="29" t="s">
        <v>8</v>
      </c>
      <c r="K16" t="s">
        <v>80</v>
      </c>
      <c r="L16" s="29" t="s">
        <v>9</v>
      </c>
      <c r="M16" t="s">
        <v>8</v>
      </c>
      <c r="N16" t="s">
        <v>8</v>
      </c>
      <c r="O16" s="8"/>
      <c r="P16" s="8"/>
      <c r="Q16" s="13">
        <f>OTUs!O16</f>
        <v>0</v>
      </c>
    </row>
    <row r="17" spans="1:21">
      <c r="A17" s="28" t="s">
        <v>550</v>
      </c>
      <c r="B17" t="s">
        <v>8</v>
      </c>
      <c r="C17" t="s">
        <v>8</v>
      </c>
      <c r="D17" s="8" t="s">
        <v>8</v>
      </c>
      <c r="E17" s="8" t="s">
        <v>49</v>
      </c>
      <c r="F17" s="8" t="s">
        <v>9</v>
      </c>
      <c r="G17" s="8">
        <v>1</v>
      </c>
      <c r="H17" s="8">
        <v>1E-3</v>
      </c>
      <c r="I17" s="29" t="s">
        <v>8</v>
      </c>
      <c r="K17" t="s">
        <v>80</v>
      </c>
      <c r="L17" s="29" t="s">
        <v>9</v>
      </c>
      <c r="M17" t="s">
        <v>8</v>
      </c>
      <c r="N17" t="s">
        <v>8</v>
      </c>
      <c r="O17" s="8"/>
      <c r="P17" s="8"/>
      <c r="U17" s="8"/>
    </row>
    <row r="18" spans="1:21">
      <c r="A18" s="28" t="s">
        <v>551</v>
      </c>
      <c r="B18" t="s">
        <v>9</v>
      </c>
      <c r="C18" t="s">
        <v>9</v>
      </c>
      <c r="D18" t="s">
        <v>9</v>
      </c>
      <c r="E18" s="8" t="s">
        <v>49</v>
      </c>
      <c r="F18" s="8" t="s">
        <v>9</v>
      </c>
      <c r="G18" s="8">
        <v>22</v>
      </c>
      <c r="H18" s="8">
        <v>200</v>
      </c>
      <c r="I18" s="29" t="s">
        <v>8</v>
      </c>
      <c r="K18" t="s">
        <v>80</v>
      </c>
      <c r="L18" s="29" t="s">
        <v>9</v>
      </c>
      <c r="M18" t="s">
        <v>8</v>
      </c>
      <c r="N18" t="s">
        <v>8</v>
      </c>
      <c r="U18" s="8"/>
    </row>
    <row r="19" spans="1:21">
      <c r="A19" s="28"/>
      <c r="F19" s="17"/>
      <c r="L19" s="29"/>
    </row>
    <row r="20" spans="1:21">
      <c r="A20" s="29"/>
      <c r="F20" s="17"/>
      <c r="L20" s="29"/>
    </row>
    <row r="21" spans="1:21">
      <c r="A21" s="28"/>
      <c r="F21" s="17"/>
      <c r="L21" s="29"/>
    </row>
    <row r="22" spans="1:21">
      <c r="A22" s="62"/>
      <c r="F22" s="17"/>
      <c r="L22" s="29"/>
    </row>
    <row r="23" spans="1:21">
      <c r="A23" s="62"/>
      <c r="F23" s="17"/>
      <c r="L23" s="29"/>
    </row>
    <row r="24" spans="1:21">
      <c r="A24" s="28"/>
      <c r="F24" s="17"/>
      <c r="L24" s="29"/>
    </row>
    <row r="25" spans="1:21">
      <c r="A25" s="62"/>
      <c r="F25" s="17"/>
      <c r="L25" s="29"/>
    </row>
    <row r="26" spans="1:21">
      <c r="A26" s="28"/>
      <c r="F26" s="17"/>
      <c r="L26" s="29"/>
    </row>
    <row r="27" spans="1:21">
      <c r="A27" s="28"/>
      <c r="F27" s="17"/>
      <c r="L27" s="29"/>
    </row>
    <row r="28" spans="1:21">
      <c r="A28" s="28"/>
      <c r="F28" s="17"/>
      <c r="L28" s="29"/>
    </row>
    <row r="29" spans="1:21">
      <c r="A29" s="28"/>
      <c r="F29" s="17"/>
      <c r="L29" s="29"/>
    </row>
    <row r="30" spans="1:21">
      <c r="A30" s="28"/>
      <c r="F30" s="17"/>
      <c r="L30" s="29"/>
    </row>
    <row r="31" spans="1:21">
      <c r="A31" s="28"/>
      <c r="F31" s="17"/>
      <c r="L31" s="29"/>
    </row>
    <row r="32" spans="1:21">
      <c r="A32" s="28"/>
      <c r="F32" s="17"/>
      <c r="L32" s="29"/>
    </row>
    <row r="33" spans="1:12">
      <c r="A33" s="28"/>
      <c r="F33" s="17"/>
      <c r="L33" s="29"/>
    </row>
    <row r="34" spans="1:12">
      <c r="A34" s="28"/>
      <c r="F34" s="17"/>
      <c r="L34" s="29"/>
    </row>
    <row r="35" spans="1:12">
      <c r="A35" s="28"/>
      <c r="F35" s="17"/>
      <c r="L35" s="29"/>
    </row>
    <row r="36" spans="1:12">
      <c r="A36" s="28"/>
      <c r="F36" s="17"/>
      <c r="L36" s="29"/>
    </row>
    <row r="37" spans="1:12">
      <c r="A37" s="28"/>
      <c r="F37" s="17"/>
      <c r="L37" s="29"/>
    </row>
    <row r="38" spans="1:12">
      <c r="A38" s="28"/>
      <c r="F38" s="17"/>
      <c r="L38" s="29"/>
    </row>
    <row r="39" spans="1:12">
      <c r="A39" s="28"/>
      <c r="F39" s="17"/>
      <c r="L39" s="29"/>
    </row>
    <row r="40" spans="1:12">
      <c r="A40" s="28"/>
      <c r="F40" s="17"/>
      <c r="L40" s="29"/>
    </row>
    <row r="41" spans="1:12">
      <c r="A41" s="28"/>
      <c r="F41" s="17"/>
      <c r="L41" s="29"/>
    </row>
    <row r="42" spans="1:12">
      <c r="A42" s="28"/>
      <c r="F42" s="17"/>
      <c r="L42" s="29"/>
    </row>
    <row r="43" spans="1:12">
      <c r="A43" s="28"/>
      <c r="F43" s="17"/>
      <c r="L43" s="29"/>
    </row>
    <row r="44" spans="1:12">
      <c r="A44" s="28"/>
      <c r="F44" s="17"/>
      <c r="L44" s="29"/>
    </row>
    <row r="45" spans="1:12">
      <c r="A45" s="28"/>
      <c r="F45" s="17"/>
      <c r="L45" s="29"/>
    </row>
    <row r="46" spans="1:12">
      <c r="A46" s="28"/>
      <c r="F46" s="17"/>
      <c r="L46" s="29"/>
    </row>
    <row r="47" spans="1:12">
      <c r="A47" s="28"/>
      <c r="F47" s="17"/>
      <c r="L47" s="29"/>
    </row>
    <row r="48" spans="1:12">
      <c r="A48" s="28"/>
      <c r="F48" s="17"/>
      <c r="L48" s="29"/>
    </row>
    <row r="49" spans="1:12">
      <c r="A49" s="28"/>
      <c r="F49" s="17"/>
      <c r="L49" s="29"/>
    </row>
    <row r="50" spans="1:12">
      <c r="A50" s="28"/>
      <c r="F50" s="17"/>
      <c r="L50" s="29"/>
    </row>
    <row r="51" spans="1:12">
      <c r="A51" s="28"/>
      <c r="F51" s="17"/>
      <c r="L51" s="29"/>
    </row>
    <row r="52" spans="1:12">
      <c r="A52" s="28"/>
      <c r="F52" s="17"/>
      <c r="L52" s="29"/>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6"/>
  <sheetViews>
    <sheetView workbookViewId="0">
      <pane ySplit="15" topLeftCell="A16" activePane="bottomLeft" state="frozen"/>
      <selection pane="bottomLeft" activeCell="D16" sqref="D16"/>
    </sheetView>
  </sheetViews>
  <sheetFormatPr baseColWidth="10" defaultRowHeight="15" x14ac:dyDescent="0"/>
  <cols>
    <col min="1" max="1" width="8.1640625" customWidth="1"/>
    <col min="3" max="4" width="16" customWidth="1"/>
    <col min="5" max="5" width="36.33203125" customWidth="1"/>
    <col min="6" max="6" width="32" customWidth="1"/>
    <col min="7" max="7" width="32.6640625" customWidth="1"/>
    <col min="8" max="8" width="36" customWidth="1"/>
    <col min="9" max="9" width="9.1640625" customWidth="1"/>
    <col min="10" max="12" width="10.6640625" customWidth="1"/>
    <col min="15" max="15" width="24.33203125" customWidth="1"/>
    <col min="16" max="16" width="17.6640625" customWidth="1"/>
    <col min="18" max="18" width="26.5" customWidth="1"/>
    <col min="20" max="20" width="24.33203125" customWidth="1"/>
    <col min="21" max="21" width="19.5" customWidth="1"/>
    <col min="22" max="22" width="14.33203125" customWidth="1"/>
    <col min="23" max="23" width="7" customWidth="1"/>
    <col min="24" max="26" width="15.83203125" customWidth="1"/>
    <col min="28" max="28" width="15.1640625" customWidth="1"/>
    <col min="33" max="33" width="23.33203125" customWidth="1"/>
    <col min="34" max="34" width="36" customWidth="1"/>
    <col min="35" max="35" width="11.5" customWidth="1"/>
    <col min="37" max="39" width="9" customWidth="1"/>
    <col min="40" max="40" width="11.83203125" customWidth="1"/>
    <col min="41" max="42" width="9" customWidth="1"/>
    <col min="43" max="43" width="32.1640625" customWidth="1"/>
  </cols>
  <sheetData>
    <row r="1" spans="1:51">
      <c r="A1" s="1" t="s">
        <v>65</v>
      </c>
    </row>
    <row r="2" spans="1:51">
      <c r="A2" t="s">
        <v>6</v>
      </c>
      <c r="K2" s="19" t="s">
        <v>351</v>
      </c>
    </row>
    <row r="3" spans="1:51">
      <c r="A3" t="s">
        <v>240</v>
      </c>
    </row>
    <row r="4" spans="1:51" s="2" customFormat="1"/>
    <row r="5" spans="1:51" s="2" customFormat="1">
      <c r="A5" s="11" t="s">
        <v>7</v>
      </c>
      <c r="C5" s="4" t="s">
        <v>37</v>
      </c>
      <c r="D5" s="4"/>
      <c r="H5" s="4" t="s">
        <v>38</v>
      </c>
      <c r="I5" s="4"/>
      <c r="N5" s="4" t="s">
        <v>21</v>
      </c>
      <c r="O5" s="4" t="s">
        <v>403</v>
      </c>
      <c r="P5" s="4" t="s">
        <v>419</v>
      </c>
      <c r="Q5" s="54"/>
      <c r="R5" s="4"/>
      <c r="S5" s="4"/>
      <c r="AI5" s="19" t="s">
        <v>246</v>
      </c>
    </row>
    <row r="6" spans="1:51" s="4" customFormat="1" ht="180">
      <c r="A6" s="4" t="s">
        <v>17</v>
      </c>
      <c r="B6" s="5" t="s">
        <v>18</v>
      </c>
      <c r="C6" s="5" t="s">
        <v>12</v>
      </c>
      <c r="D6" s="5" t="s">
        <v>783</v>
      </c>
      <c r="E6" s="5" t="s">
        <v>453</v>
      </c>
      <c r="F6" s="5" t="s">
        <v>374</v>
      </c>
      <c r="G6" s="5" t="s">
        <v>10</v>
      </c>
      <c r="H6" s="5" t="s">
        <v>92</v>
      </c>
      <c r="I6" s="5" t="s">
        <v>796</v>
      </c>
      <c r="J6" s="5" t="s">
        <v>184</v>
      </c>
      <c r="K6" s="5" t="s">
        <v>185</v>
      </c>
      <c r="L6" s="5" t="s">
        <v>23</v>
      </c>
      <c r="M6" s="5" t="s">
        <v>28</v>
      </c>
      <c r="N6" s="5" t="s">
        <v>22</v>
      </c>
      <c r="O6" s="4" t="s">
        <v>405</v>
      </c>
      <c r="P6" s="4" t="s">
        <v>420</v>
      </c>
      <c r="Q6" s="14" t="s">
        <v>406</v>
      </c>
      <c r="R6" s="5" t="s">
        <v>407</v>
      </c>
      <c r="S6" s="4" t="s">
        <v>507</v>
      </c>
      <c r="T6" s="4" t="s">
        <v>29</v>
      </c>
      <c r="U6" s="14" t="s">
        <v>501</v>
      </c>
      <c r="V6" s="4" t="s">
        <v>495</v>
      </c>
      <c r="W6" s="4" t="s">
        <v>346</v>
      </c>
      <c r="X6" s="4" t="s">
        <v>327</v>
      </c>
      <c r="Y6" s="4" t="s">
        <v>529</v>
      </c>
      <c r="Z6" s="4" t="s">
        <v>523</v>
      </c>
      <c r="AA6" s="4" t="s">
        <v>98</v>
      </c>
      <c r="AB6" s="4" t="s">
        <v>494</v>
      </c>
      <c r="AC6" s="4" t="s">
        <v>31</v>
      </c>
      <c r="AD6" s="4" t="s">
        <v>497</v>
      </c>
      <c r="AE6" s="4" t="s">
        <v>99</v>
      </c>
      <c r="AF6" s="4" t="s">
        <v>34</v>
      </c>
      <c r="AG6" s="4" t="s">
        <v>233</v>
      </c>
      <c r="AH6" s="4" t="s">
        <v>424</v>
      </c>
      <c r="AI6" s="4" t="s">
        <v>451</v>
      </c>
      <c r="AJ6" s="16" t="s">
        <v>239</v>
      </c>
      <c r="AK6" s="4" t="s">
        <v>306</v>
      </c>
      <c r="AL6" s="11" t="s">
        <v>440</v>
      </c>
      <c r="AM6" s="11" t="s">
        <v>441</v>
      </c>
      <c r="AN6" s="2" t="s">
        <v>309</v>
      </c>
      <c r="AO6" s="4" t="s">
        <v>537</v>
      </c>
      <c r="AP6" s="4" t="s">
        <v>539</v>
      </c>
      <c r="AQ6" s="4" t="s">
        <v>452</v>
      </c>
      <c r="AS6" s="16" t="s">
        <v>55</v>
      </c>
      <c r="AT6" s="27" t="s">
        <v>82</v>
      </c>
    </row>
    <row r="7" spans="1:51" s="2" customFormat="1" ht="120">
      <c r="A7" s="4" t="s">
        <v>15</v>
      </c>
      <c r="B7" s="2" t="s">
        <v>8</v>
      </c>
      <c r="D7" s="2" t="s">
        <v>782</v>
      </c>
      <c r="E7" s="2" t="s">
        <v>266</v>
      </c>
      <c r="F7" s="2" t="s">
        <v>375</v>
      </c>
      <c r="G7" s="2" t="s">
        <v>266</v>
      </c>
      <c r="H7" s="2" t="s">
        <v>265</v>
      </c>
      <c r="I7" s="2" t="s">
        <v>797</v>
      </c>
      <c r="J7" s="6" t="s">
        <v>19</v>
      </c>
      <c r="K7" s="6" t="s">
        <v>20</v>
      </c>
      <c r="L7" s="2" t="s">
        <v>13</v>
      </c>
      <c r="M7" s="2" t="s">
        <v>90</v>
      </c>
      <c r="N7" s="2" t="s">
        <v>24</v>
      </c>
      <c r="O7" s="2" t="s">
        <v>421</v>
      </c>
      <c r="P7" s="53" t="s">
        <v>415</v>
      </c>
      <c r="Q7" s="55"/>
      <c r="R7" s="2" t="s">
        <v>508</v>
      </c>
      <c r="S7" s="6" t="s">
        <v>86</v>
      </c>
      <c r="T7" s="2" t="s">
        <v>30</v>
      </c>
      <c r="U7" s="2" t="s">
        <v>504</v>
      </c>
      <c r="V7" s="2" t="s">
        <v>487</v>
      </c>
      <c r="W7" s="2" t="s">
        <v>347</v>
      </c>
      <c r="Y7" s="2" t="s">
        <v>530</v>
      </c>
      <c r="Z7" s="2" t="s">
        <v>524</v>
      </c>
      <c r="AA7" s="2" t="s">
        <v>93</v>
      </c>
      <c r="AB7" s="2" t="s">
        <v>487</v>
      </c>
      <c r="AC7" s="2" t="s">
        <v>94</v>
      </c>
      <c r="AD7" s="2" t="s">
        <v>486</v>
      </c>
      <c r="AE7" s="2" t="s">
        <v>512</v>
      </c>
      <c r="AG7" s="2" t="s">
        <v>307</v>
      </c>
      <c r="AH7" s="2" t="s">
        <v>520</v>
      </c>
      <c r="AI7" s="2" t="s">
        <v>422</v>
      </c>
      <c r="AJ7"/>
      <c r="AL7" s="2" t="s">
        <v>538</v>
      </c>
      <c r="AM7" s="2" t="s">
        <v>540</v>
      </c>
      <c r="AN7" s="2" t="s">
        <v>803</v>
      </c>
      <c r="AO7" s="2" t="s">
        <v>538</v>
      </c>
      <c r="AP7" s="2" t="s">
        <v>540</v>
      </c>
      <c r="AQ7" s="16" t="s">
        <v>54</v>
      </c>
      <c r="AR7" s="16" t="s">
        <v>53</v>
      </c>
      <c r="AS7"/>
      <c r="AT7"/>
      <c r="AV7" s="16" t="s">
        <v>54</v>
      </c>
      <c r="AW7" s="16" t="s">
        <v>53</v>
      </c>
      <c r="AX7" s="16" t="s">
        <v>55</v>
      </c>
      <c r="AY7" s="27" t="s">
        <v>82</v>
      </c>
    </row>
    <row r="8" spans="1:51" s="2" customFormat="1" ht="165">
      <c r="B8" s="2" t="s">
        <v>9</v>
      </c>
      <c r="D8" s="2" t="s">
        <v>784</v>
      </c>
      <c r="E8" s="2" t="s">
        <v>267</v>
      </c>
      <c r="F8" s="2" t="s">
        <v>449</v>
      </c>
      <c r="G8" s="2" t="s">
        <v>267</v>
      </c>
      <c r="H8" s="2" t="s">
        <v>448</v>
      </c>
      <c r="K8" s="2" t="s">
        <v>404</v>
      </c>
      <c r="L8" s="2" t="s">
        <v>14</v>
      </c>
      <c r="M8" s="2" t="s">
        <v>91</v>
      </c>
      <c r="N8" s="2" t="s">
        <v>25</v>
      </c>
      <c r="P8" s="50" t="s">
        <v>416</v>
      </c>
      <c r="S8" s="2" t="s">
        <v>88</v>
      </c>
      <c r="T8" s="2" t="s">
        <v>343</v>
      </c>
      <c r="U8" s="2" t="s">
        <v>502</v>
      </c>
      <c r="V8" s="2" t="s">
        <v>496</v>
      </c>
      <c r="W8" s="2" t="s">
        <v>349</v>
      </c>
      <c r="X8" s="2" t="s">
        <v>325</v>
      </c>
      <c r="Y8" s="2" t="s">
        <v>528</v>
      </c>
      <c r="Z8" s="2" t="s">
        <v>525</v>
      </c>
      <c r="AA8" s="2" t="s">
        <v>9</v>
      </c>
      <c r="AB8" s="2" t="s">
        <v>488</v>
      </c>
      <c r="AC8" s="2" t="s">
        <v>95</v>
      </c>
      <c r="AD8" s="2" t="s">
        <v>484</v>
      </c>
      <c r="AE8" s="2" t="s">
        <v>511</v>
      </c>
      <c r="AG8" s="2" t="s">
        <v>308</v>
      </c>
      <c r="AH8" s="2" t="s">
        <v>450</v>
      </c>
      <c r="AI8" s="50" t="s">
        <v>235</v>
      </c>
      <c r="AJ8" t="s">
        <v>47</v>
      </c>
      <c r="AQ8" s="7" t="s">
        <v>479</v>
      </c>
      <c r="AR8"/>
      <c r="AS8"/>
      <c r="AT8" t="s">
        <v>228</v>
      </c>
    </row>
    <row r="9" spans="1:51" s="2" customFormat="1" ht="64" customHeight="1">
      <c r="B9" s="2" t="s">
        <v>247</v>
      </c>
      <c r="D9" s="2" t="s">
        <v>785</v>
      </c>
      <c r="E9" s="2" t="s">
        <v>328</v>
      </c>
      <c r="H9" s="2" t="s">
        <v>519</v>
      </c>
      <c r="N9" s="2" t="s">
        <v>39</v>
      </c>
      <c r="S9" s="2" t="s">
        <v>89</v>
      </c>
      <c r="T9" s="2" t="s">
        <v>499</v>
      </c>
      <c r="U9" s="2" t="s">
        <v>503</v>
      </c>
      <c r="X9" s="2" t="s">
        <v>326</v>
      </c>
      <c r="Y9" s="2" t="s">
        <v>527</v>
      </c>
      <c r="Z9" s="2" t="s">
        <v>526</v>
      </c>
      <c r="AC9" s="2" t="s">
        <v>96</v>
      </c>
      <c r="AD9" s="2" t="s">
        <v>485</v>
      </c>
      <c r="AE9" s="2" t="s">
        <v>509</v>
      </c>
      <c r="AH9" s="2" t="s">
        <v>489</v>
      </c>
      <c r="AI9" s="50" t="s">
        <v>256</v>
      </c>
      <c r="AJ9" t="s">
        <v>48</v>
      </c>
      <c r="AQ9" s="7" t="s">
        <v>480</v>
      </c>
      <c r="AR9"/>
      <c r="AS9"/>
      <c r="AT9" t="s">
        <v>9</v>
      </c>
    </row>
    <row r="10" spans="1:51" s="2" customFormat="1" ht="77" customHeight="1">
      <c r="D10" s="2" t="s">
        <v>787</v>
      </c>
      <c r="E10" s="31" t="s">
        <v>329</v>
      </c>
      <c r="F10" s="31"/>
      <c r="H10" s="59" t="s">
        <v>483</v>
      </c>
      <c r="I10" s="59"/>
      <c r="T10" s="2" t="s">
        <v>513</v>
      </c>
      <c r="V10" s="2" t="s">
        <v>498</v>
      </c>
      <c r="X10" s="2" t="s">
        <v>482</v>
      </c>
      <c r="Y10" s="2" t="s">
        <v>531</v>
      </c>
      <c r="AE10" s="2" t="s">
        <v>510</v>
      </c>
      <c r="AH10" s="2" t="s">
        <v>490</v>
      </c>
      <c r="AI10" s="2" t="s">
        <v>257</v>
      </c>
      <c r="AJ10" t="s">
        <v>49</v>
      </c>
      <c r="AQ10" s="7" t="s">
        <v>481</v>
      </c>
      <c r="AR10"/>
      <c r="AS10"/>
      <c r="AT10"/>
    </row>
    <row r="11" spans="1:51" s="2" customFormat="1" ht="32" customHeight="1">
      <c r="D11" s="2" t="s">
        <v>786</v>
      </c>
      <c r="N11" s="2" t="s">
        <v>264</v>
      </c>
      <c r="T11" s="2" t="s">
        <v>514</v>
      </c>
      <c r="X11" s="2" t="s">
        <v>505</v>
      </c>
      <c r="AE11" s="2" t="s">
        <v>350</v>
      </c>
      <c r="AI11" s="2" t="s">
        <v>798</v>
      </c>
      <c r="AJ11" t="s">
        <v>72</v>
      </c>
      <c r="AR11"/>
      <c r="AS11"/>
      <c r="AT11"/>
    </row>
    <row r="12" spans="1:51" s="19" customFormat="1" ht="30">
      <c r="A12" s="20" t="s">
        <v>174</v>
      </c>
      <c r="C12" s="2" t="s">
        <v>608</v>
      </c>
      <c r="D12" s="2"/>
      <c r="G12" s="19" t="s">
        <v>177</v>
      </c>
      <c r="H12" s="2"/>
      <c r="I12" s="2"/>
      <c r="V12" s="2"/>
      <c r="X12" s="2" t="s">
        <v>506</v>
      </c>
      <c r="Y12" s="2"/>
      <c r="Z12" s="2"/>
      <c r="AA12" s="19" t="s">
        <v>176</v>
      </c>
      <c r="AC12" s="19" t="s">
        <v>175</v>
      </c>
      <c r="AI12" s="2" t="s">
        <v>799</v>
      </c>
      <c r="AJ12" t="s">
        <v>226</v>
      </c>
      <c r="AQ12"/>
      <c r="AR12"/>
      <c r="AS12"/>
      <c r="AT12"/>
    </row>
    <row r="13" spans="1:51" s="2" customFormat="1" ht="120">
      <c r="C13" s="7" t="s">
        <v>667</v>
      </c>
      <c r="D13" s="7"/>
      <c r="E13" s="37" t="s">
        <v>370</v>
      </c>
      <c r="F13" s="37"/>
      <c r="T13" s="2" t="s">
        <v>345</v>
      </c>
      <c r="W13" s="19" t="s">
        <v>348</v>
      </c>
      <c r="AA13" s="19" t="s">
        <v>334</v>
      </c>
      <c r="AB13" s="19"/>
      <c r="AH13" s="59" t="s">
        <v>801</v>
      </c>
      <c r="AI13" s="2" t="s">
        <v>800</v>
      </c>
      <c r="AJ13" t="s">
        <v>478</v>
      </c>
      <c r="AN13" s="2" t="s">
        <v>802</v>
      </c>
      <c r="AQ13" t="s">
        <v>227</v>
      </c>
      <c r="AR13"/>
      <c r="AS13"/>
      <c r="AT13"/>
    </row>
    <row r="14" spans="1:51" s="2" customFormat="1" ht="16" thickBot="1">
      <c r="A14" s="4" t="s">
        <v>16</v>
      </c>
    </row>
    <row r="15" spans="1:51" s="3" customFormat="1" ht="46" thickBot="1">
      <c r="A15" s="3" t="s">
        <v>11</v>
      </c>
      <c r="B15" s="3" t="s">
        <v>0</v>
      </c>
      <c r="C15" s="3" t="s">
        <v>5</v>
      </c>
      <c r="D15" s="3" t="s">
        <v>788</v>
      </c>
      <c r="E15" s="3" t="s">
        <v>1</v>
      </c>
      <c r="F15" s="3" t="s">
        <v>373</v>
      </c>
      <c r="G15" s="3" t="s">
        <v>35</v>
      </c>
      <c r="H15" s="3" t="s">
        <v>36</v>
      </c>
      <c r="I15" s="3" t="s">
        <v>795</v>
      </c>
      <c r="J15" s="3" t="s">
        <v>2</v>
      </c>
      <c r="K15" s="3" t="s">
        <v>3</v>
      </c>
      <c r="L15" s="3" t="s">
        <v>4</v>
      </c>
      <c r="M15" s="3" t="s">
        <v>27</v>
      </c>
      <c r="N15" s="3" t="s">
        <v>26</v>
      </c>
      <c r="O15" s="3" t="s">
        <v>401</v>
      </c>
      <c r="P15" s="3" t="s">
        <v>419</v>
      </c>
      <c r="Q15" s="3" t="s">
        <v>402</v>
      </c>
      <c r="R15" s="3" t="s">
        <v>399</v>
      </c>
      <c r="S15" s="3" t="s">
        <v>87</v>
      </c>
      <c r="T15" s="3" t="s">
        <v>32</v>
      </c>
      <c r="U15" s="3" t="s">
        <v>500</v>
      </c>
      <c r="V15" s="3" t="s">
        <v>492</v>
      </c>
      <c r="W15" s="3" t="s">
        <v>344</v>
      </c>
      <c r="X15" s="3" t="s">
        <v>324</v>
      </c>
      <c r="Y15" s="63" t="s">
        <v>521</v>
      </c>
      <c r="Z15" s="3" t="s">
        <v>522</v>
      </c>
      <c r="AA15" s="3" t="s">
        <v>97</v>
      </c>
      <c r="AB15" s="3" t="s">
        <v>493</v>
      </c>
      <c r="AC15" s="3" t="s">
        <v>33</v>
      </c>
      <c r="AD15" s="3" t="s">
        <v>491</v>
      </c>
      <c r="AE15" s="3" t="s">
        <v>101</v>
      </c>
      <c r="AF15" s="3" t="s">
        <v>34</v>
      </c>
      <c r="AG15" s="3" t="s">
        <v>398</v>
      </c>
      <c r="AH15" s="3" t="s">
        <v>423</v>
      </c>
      <c r="AI15" s="3" t="s">
        <v>234</v>
      </c>
      <c r="AJ15" s="3" t="s">
        <v>236</v>
      </c>
      <c r="AK15" s="3" t="s">
        <v>305</v>
      </c>
      <c r="AL15" s="3" t="s">
        <v>442</v>
      </c>
      <c r="AM15" s="3" t="s">
        <v>443</v>
      </c>
      <c r="AN15" s="3" t="s">
        <v>310</v>
      </c>
      <c r="AO15" s="3" t="s">
        <v>444</v>
      </c>
      <c r="AP15" s="3" t="s">
        <v>445</v>
      </c>
      <c r="AQ15" s="3" t="s">
        <v>237</v>
      </c>
      <c r="AR15" s="3" t="s">
        <v>238</v>
      </c>
      <c r="AS15" s="9" t="s">
        <v>241</v>
      </c>
      <c r="AT15" s="9" t="s">
        <v>242</v>
      </c>
      <c r="AU15" s="3" t="s">
        <v>243</v>
      </c>
      <c r="AV15" s="3" t="s">
        <v>245</v>
      </c>
      <c r="AW15" s="3" t="s">
        <v>244</v>
      </c>
      <c r="AX15" s="9" t="s">
        <v>248</v>
      </c>
      <c r="AY15" s="9" t="s">
        <v>249</v>
      </c>
    </row>
    <row r="16" spans="1:51">
      <c r="A16" s="8">
        <v>1</v>
      </c>
      <c r="B16" t="s">
        <v>8</v>
      </c>
      <c r="C16" t="str">
        <f>C$13</f>
        <v>/drives/GDrive/__GDrive_projects/2016-07-31_divide_and_conquer_starBEAST/_01_data_stats/treelength_calcs/</v>
      </c>
      <c r="E16" t="s">
        <v>668</v>
      </c>
      <c r="F16" t="str">
        <f>LEFT(E16,(LEN(E16)-25))</f>
        <v>ENSACAP00000007167_exon1</v>
      </c>
      <c r="G16" t="str">
        <f>LEFT(E16,(LEN(E16)-19))</f>
        <v>ENSACAP00000007167_exon1.NT.TN</v>
      </c>
      <c r="H16" t="str">
        <f>"pos"&amp;J16&amp;"_"&amp;G16</f>
        <v>pos1_ENSACAP00000007167_exon1.NT.TN</v>
      </c>
      <c r="I16">
        <v>2</v>
      </c>
      <c r="J16">
        <v>1</v>
      </c>
      <c r="L16">
        <v>3</v>
      </c>
      <c r="N16" s="2" t="s">
        <v>24</v>
      </c>
      <c r="O16" s="2" t="s">
        <v>534</v>
      </c>
      <c r="P16" s="2"/>
      <c r="Q16" s="19" t="s">
        <v>400</v>
      </c>
      <c r="R16" t="str">
        <f>"siteModel_pos"&amp;J16</f>
        <v>siteModel_pos1</v>
      </c>
      <c r="S16" s="19" t="s">
        <v>88</v>
      </c>
      <c r="T16" s="19" t="s">
        <v>462</v>
      </c>
      <c r="V16" s="19" t="s">
        <v>660</v>
      </c>
      <c r="W16" s="19"/>
      <c r="X16" s="19"/>
      <c r="AA16" s="47">
        <v>4</v>
      </c>
      <c r="AB16" s="19" t="s">
        <v>661</v>
      </c>
      <c r="AC16" s="47">
        <v>0</v>
      </c>
      <c r="AD16" s="47" t="s">
        <v>552</v>
      </c>
      <c r="AE16" s="19" t="s">
        <v>95</v>
      </c>
      <c r="AG16" t="str">
        <f>"strictclock_pos"&amp;J16</f>
        <v>strictclock_pos1</v>
      </c>
      <c r="AI16" s="2" t="s">
        <v>422</v>
      </c>
      <c r="AJ16" t="s">
        <v>72</v>
      </c>
      <c r="AK16">
        <v>0.01</v>
      </c>
      <c r="AL16">
        <v>1.0000000000000001E-5</v>
      </c>
      <c r="AM16">
        <v>0.1</v>
      </c>
      <c r="AN16">
        <v>2</v>
      </c>
      <c r="AO16">
        <v>0</v>
      </c>
      <c r="AP16">
        <v>10</v>
      </c>
      <c r="AQ16">
        <v>1E-3</v>
      </c>
      <c r="AR16">
        <v>1</v>
      </c>
      <c r="AS16">
        <v>0</v>
      </c>
      <c r="AT16" t="s">
        <v>8</v>
      </c>
      <c r="AU16" t="s">
        <v>48</v>
      </c>
      <c r="AV16">
        <v>0</v>
      </c>
      <c r="AW16">
        <v>10</v>
      </c>
      <c r="AX16">
        <v>0</v>
      </c>
      <c r="AY16" t="s">
        <v>8</v>
      </c>
    </row>
    <row r="17" spans="1:35">
      <c r="A17" s="8">
        <v>2</v>
      </c>
      <c r="B17" t="s">
        <v>8</v>
      </c>
      <c r="C17" t="str">
        <f t="shared" ref="C17:C80" si="0">C$13</f>
        <v>/drives/GDrive/__GDrive_projects/2016-07-31_divide_and_conquer_starBEAST/_01_data_stats/treelength_calcs/</v>
      </c>
      <c r="E17" t="s">
        <v>669</v>
      </c>
      <c r="F17" t="str">
        <f t="shared" ref="F17:F80" si="1">LEFT(E17,(LEN(E17)-25))</f>
        <v>ENSACAP00000014266_exon4</v>
      </c>
      <c r="G17" t="str">
        <f t="shared" ref="G17:G23" si="2">LEFT(E17,(LEN(E17)-19))</f>
        <v>ENSACAP00000014266_exon4.NT.TN</v>
      </c>
      <c r="H17" t="str">
        <f t="shared" ref="H17:H80" si="3">"pos"&amp;J17&amp;"_"&amp;G17</f>
        <v>pos1_ENSACAP00000014266_exon4.NT.TN</v>
      </c>
      <c r="I17">
        <v>2</v>
      </c>
      <c r="J17">
        <v>1</v>
      </c>
      <c r="L17">
        <v>3</v>
      </c>
      <c r="N17" s="2" t="s">
        <v>24</v>
      </c>
      <c r="O17" s="2" t="s">
        <v>535</v>
      </c>
      <c r="P17" s="2"/>
      <c r="Q17" s="19" t="s">
        <v>400</v>
      </c>
      <c r="R17" t="str">
        <f t="shared" ref="R17:R80" si="4">"siteModel_pos"&amp;J17</f>
        <v>siteModel_pos1</v>
      </c>
      <c r="S17" s="19" t="s">
        <v>88</v>
      </c>
      <c r="T17" s="19" t="s">
        <v>462</v>
      </c>
      <c r="V17" s="19" t="s">
        <v>660</v>
      </c>
      <c r="W17" s="19"/>
      <c r="X17" s="19"/>
      <c r="AA17" s="47">
        <v>4</v>
      </c>
      <c r="AB17" s="19" t="s">
        <v>661</v>
      </c>
      <c r="AC17" s="47">
        <v>0</v>
      </c>
      <c r="AD17" s="47" t="s">
        <v>552</v>
      </c>
      <c r="AE17" s="19" t="s">
        <v>95</v>
      </c>
      <c r="AG17" t="str">
        <f t="shared" ref="AG17:AG80" si="5">"strictclock_pos"&amp;J17</f>
        <v>strictclock_pos1</v>
      </c>
      <c r="AI17" s="2" t="s">
        <v>422</v>
      </c>
    </row>
    <row r="18" spans="1:35">
      <c r="A18" s="8">
        <v>3</v>
      </c>
      <c r="B18" t="s">
        <v>8</v>
      </c>
      <c r="C18" t="str">
        <f t="shared" si="0"/>
        <v>/drives/GDrive/__GDrive_projects/2016-07-31_divide_and_conquer_starBEAST/_01_data_stats/treelength_calcs/</v>
      </c>
      <c r="E18" t="s">
        <v>670</v>
      </c>
      <c r="F18" t="str">
        <f t="shared" si="1"/>
        <v>ENSACAP00000016703_exon1</v>
      </c>
      <c r="G18" t="str">
        <f t="shared" si="2"/>
        <v>ENSACAP00000016703_exon1.NT.TN</v>
      </c>
      <c r="H18" t="str">
        <f t="shared" si="3"/>
        <v>pos1_ENSACAP00000016703_exon1.NT.TN</v>
      </c>
      <c r="I18">
        <v>2</v>
      </c>
      <c r="J18">
        <v>1</v>
      </c>
      <c r="L18">
        <v>3</v>
      </c>
      <c r="N18" s="2" t="s">
        <v>24</v>
      </c>
      <c r="O18" s="2" t="s">
        <v>553</v>
      </c>
      <c r="P18" s="2"/>
      <c r="Q18" s="19" t="s">
        <v>400</v>
      </c>
      <c r="R18" t="str">
        <f t="shared" si="4"/>
        <v>siteModel_pos1</v>
      </c>
      <c r="S18" s="19" t="s">
        <v>88</v>
      </c>
      <c r="T18" s="19" t="s">
        <v>462</v>
      </c>
      <c r="V18" s="19" t="s">
        <v>660</v>
      </c>
      <c r="W18" s="19"/>
      <c r="X18" s="19"/>
      <c r="AA18" s="47">
        <v>4</v>
      </c>
      <c r="AB18" s="19" t="s">
        <v>661</v>
      </c>
      <c r="AC18" s="47">
        <v>0</v>
      </c>
      <c r="AD18" s="47" t="s">
        <v>552</v>
      </c>
      <c r="AE18" s="19" t="s">
        <v>95</v>
      </c>
      <c r="AG18" t="str">
        <f t="shared" si="5"/>
        <v>strictclock_pos1</v>
      </c>
      <c r="AI18" s="2" t="s">
        <v>422</v>
      </c>
    </row>
    <row r="19" spans="1:35">
      <c r="A19" s="8">
        <v>4</v>
      </c>
      <c r="B19" t="s">
        <v>8</v>
      </c>
      <c r="C19" t="str">
        <f t="shared" si="0"/>
        <v>/drives/GDrive/__GDrive_projects/2016-07-31_divide_and_conquer_starBEAST/_01_data_stats/treelength_calcs/</v>
      </c>
      <c r="E19" t="s">
        <v>671</v>
      </c>
      <c r="F19" t="str">
        <f t="shared" si="1"/>
        <v>ENSACAP00000005973_exon1</v>
      </c>
      <c r="G19" t="str">
        <f t="shared" si="2"/>
        <v>ENSACAP00000005973_exon1.NT.TN</v>
      </c>
      <c r="H19" t="str">
        <f t="shared" si="3"/>
        <v>pos1_ENSACAP00000005973_exon1.NT.TN</v>
      </c>
      <c r="I19">
        <v>2</v>
      </c>
      <c r="J19">
        <v>1</v>
      </c>
      <c r="L19">
        <v>3</v>
      </c>
      <c r="N19" s="2" t="s">
        <v>24</v>
      </c>
      <c r="O19" s="2" t="s">
        <v>554</v>
      </c>
      <c r="P19" s="2"/>
      <c r="Q19" s="19" t="s">
        <v>400</v>
      </c>
      <c r="R19" t="str">
        <f t="shared" si="4"/>
        <v>siteModel_pos1</v>
      </c>
      <c r="S19" s="19" t="s">
        <v>88</v>
      </c>
      <c r="T19" s="19" t="s">
        <v>462</v>
      </c>
      <c r="V19" s="19" t="s">
        <v>660</v>
      </c>
      <c r="W19" s="19"/>
      <c r="X19" s="19"/>
      <c r="AA19" s="47">
        <v>4</v>
      </c>
      <c r="AB19" s="19" t="s">
        <v>661</v>
      </c>
      <c r="AC19" s="47">
        <v>0</v>
      </c>
      <c r="AD19" s="47" t="s">
        <v>552</v>
      </c>
      <c r="AE19" s="19" t="s">
        <v>95</v>
      </c>
      <c r="AG19" t="str">
        <f t="shared" si="5"/>
        <v>strictclock_pos1</v>
      </c>
      <c r="AI19" s="2" t="s">
        <v>422</v>
      </c>
    </row>
    <row r="20" spans="1:35">
      <c r="A20" s="8">
        <v>5</v>
      </c>
      <c r="B20" t="s">
        <v>8</v>
      </c>
      <c r="C20" t="str">
        <f t="shared" si="0"/>
        <v>/drives/GDrive/__GDrive_projects/2016-07-31_divide_and_conquer_starBEAST/_01_data_stats/treelength_calcs/</v>
      </c>
      <c r="E20" t="s">
        <v>672</v>
      </c>
      <c r="F20" t="str">
        <f t="shared" si="1"/>
        <v>ENSACAP00000010351_exon1</v>
      </c>
      <c r="G20" t="str">
        <f t="shared" si="2"/>
        <v>ENSACAP00000010351_exon1.NT.TN</v>
      </c>
      <c r="H20" t="str">
        <f t="shared" si="3"/>
        <v>pos1_ENSACAP00000010351_exon1.NT.TN</v>
      </c>
      <c r="I20">
        <v>2</v>
      </c>
      <c r="J20">
        <v>1</v>
      </c>
      <c r="L20">
        <v>3</v>
      </c>
      <c r="N20" s="2" t="s">
        <v>24</v>
      </c>
      <c r="O20" s="2" t="s">
        <v>555</v>
      </c>
      <c r="P20" s="2"/>
      <c r="Q20" s="19" t="s">
        <v>400</v>
      </c>
      <c r="R20" t="str">
        <f t="shared" si="4"/>
        <v>siteModel_pos1</v>
      </c>
      <c r="S20" s="19" t="s">
        <v>88</v>
      </c>
      <c r="T20" s="19" t="s">
        <v>462</v>
      </c>
      <c r="V20" s="19" t="s">
        <v>660</v>
      </c>
      <c r="W20" s="19"/>
      <c r="X20" s="19"/>
      <c r="AA20" s="47">
        <v>4</v>
      </c>
      <c r="AB20" s="19" t="s">
        <v>661</v>
      </c>
      <c r="AC20" s="47">
        <v>0</v>
      </c>
      <c r="AD20" s="47" t="s">
        <v>552</v>
      </c>
      <c r="AE20" s="19" t="s">
        <v>95</v>
      </c>
      <c r="AG20" t="str">
        <f t="shared" si="5"/>
        <v>strictclock_pos1</v>
      </c>
      <c r="AI20" s="2" t="s">
        <v>422</v>
      </c>
    </row>
    <row r="21" spans="1:35">
      <c r="A21" s="8">
        <v>6</v>
      </c>
      <c r="B21" t="s">
        <v>8</v>
      </c>
      <c r="C21" t="str">
        <f t="shared" si="0"/>
        <v>/drives/GDrive/__GDrive_projects/2016-07-31_divide_and_conquer_starBEAST/_01_data_stats/treelength_calcs/</v>
      </c>
      <c r="E21" t="s">
        <v>673</v>
      </c>
      <c r="F21" t="str">
        <f t="shared" si="1"/>
        <v>ENSACAP00000013046_exon1</v>
      </c>
      <c r="G21" t="str">
        <f t="shared" si="2"/>
        <v>ENSACAP00000013046_exon1.NT.TN</v>
      </c>
      <c r="H21" t="str">
        <f t="shared" si="3"/>
        <v>pos1_ENSACAP00000013046_exon1.NT.TN</v>
      </c>
      <c r="I21">
        <v>2</v>
      </c>
      <c r="J21">
        <v>1</v>
      </c>
      <c r="L21">
        <v>3</v>
      </c>
      <c r="N21" s="2" t="s">
        <v>24</v>
      </c>
      <c r="O21" s="2" t="s">
        <v>556</v>
      </c>
      <c r="P21" s="2"/>
      <c r="Q21" s="19" t="s">
        <v>400</v>
      </c>
      <c r="R21" t="str">
        <f t="shared" si="4"/>
        <v>siteModel_pos1</v>
      </c>
      <c r="S21" s="19" t="s">
        <v>88</v>
      </c>
      <c r="T21" s="19" t="s">
        <v>462</v>
      </c>
      <c r="V21" s="19" t="s">
        <v>660</v>
      </c>
      <c r="W21" s="19"/>
      <c r="X21" s="19"/>
      <c r="AA21" s="47">
        <v>4</v>
      </c>
      <c r="AB21" s="19" t="s">
        <v>661</v>
      </c>
      <c r="AC21" s="47">
        <v>0</v>
      </c>
      <c r="AD21" s="47" t="s">
        <v>552</v>
      </c>
      <c r="AE21" s="19" t="s">
        <v>95</v>
      </c>
      <c r="AG21" t="str">
        <f t="shared" si="5"/>
        <v>strictclock_pos1</v>
      </c>
      <c r="AI21" s="2" t="s">
        <v>422</v>
      </c>
    </row>
    <row r="22" spans="1:35">
      <c r="A22" s="8">
        <v>7</v>
      </c>
      <c r="B22" t="s">
        <v>8</v>
      </c>
      <c r="C22" t="str">
        <f t="shared" si="0"/>
        <v>/drives/GDrive/__GDrive_projects/2016-07-31_divide_and_conquer_starBEAST/_01_data_stats/treelength_calcs/</v>
      </c>
      <c r="E22" t="s">
        <v>674</v>
      </c>
      <c r="F22" t="str">
        <f t="shared" si="1"/>
        <v>ENSACAP00000008984_exon7</v>
      </c>
      <c r="G22" t="str">
        <f t="shared" si="2"/>
        <v>ENSACAP00000008984_exon7.NT.TN</v>
      </c>
      <c r="H22" t="str">
        <f t="shared" si="3"/>
        <v>pos1_ENSACAP00000008984_exon7.NT.TN</v>
      </c>
      <c r="I22">
        <v>2</v>
      </c>
      <c r="J22">
        <v>1</v>
      </c>
      <c r="L22">
        <v>3</v>
      </c>
      <c r="N22" s="2" t="s">
        <v>24</v>
      </c>
      <c r="O22" s="2" t="s">
        <v>557</v>
      </c>
      <c r="P22" s="2"/>
      <c r="Q22" s="19" t="s">
        <v>400</v>
      </c>
      <c r="R22" t="str">
        <f t="shared" si="4"/>
        <v>siteModel_pos1</v>
      </c>
      <c r="S22" s="19" t="s">
        <v>88</v>
      </c>
      <c r="T22" s="19" t="s">
        <v>462</v>
      </c>
      <c r="V22" s="19" t="s">
        <v>660</v>
      </c>
      <c r="W22" s="19"/>
      <c r="X22" s="19"/>
      <c r="AA22" s="47">
        <v>4</v>
      </c>
      <c r="AB22" s="19" t="s">
        <v>661</v>
      </c>
      <c r="AC22" s="47">
        <v>0</v>
      </c>
      <c r="AD22" s="47" t="s">
        <v>552</v>
      </c>
      <c r="AE22" s="19" t="s">
        <v>95</v>
      </c>
      <c r="AG22" t="str">
        <f t="shared" si="5"/>
        <v>strictclock_pos1</v>
      </c>
      <c r="AI22" s="2" t="s">
        <v>422</v>
      </c>
    </row>
    <row r="23" spans="1:35">
      <c r="A23" s="8">
        <v>8</v>
      </c>
      <c r="B23" t="s">
        <v>8</v>
      </c>
      <c r="C23" t="str">
        <f t="shared" si="0"/>
        <v>/drives/GDrive/__GDrive_projects/2016-07-31_divide_and_conquer_starBEAST/_01_data_stats/treelength_calcs/</v>
      </c>
      <c r="E23" t="s">
        <v>675</v>
      </c>
      <c r="F23" t="str">
        <f t="shared" si="1"/>
        <v>ENSACAP00000018694_exon1</v>
      </c>
      <c r="G23" t="str">
        <f t="shared" si="2"/>
        <v>ENSACAP00000018694_exon1.NT.TN</v>
      </c>
      <c r="H23" t="str">
        <f t="shared" si="3"/>
        <v>pos1_ENSACAP00000018694_exon1.NT.TN</v>
      </c>
      <c r="I23">
        <v>2</v>
      </c>
      <c r="J23">
        <v>1</v>
      </c>
      <c r="L23">
        <v>3</v>
      </c>
      <c r="N23" s="2" t="s">
        <v>24</v>
      </c>
      <c r="O23" s="2" t="s">
        <v>558</v>
      </c>
      <c r="P23" s="2"/>
      <c r="Q23" s="19" t="s">
        <v>400</v>
      </c>
      <c r="R23" t="str">
        <f t="shared" si="4"/>
        <v>siteModel_pos1</v>
      </c>
      <c r="S23" s="19" t="s">
        <v>88</v>
      </c>
      <c r="T23" s="19" t="s">
        <v>462</v>
      </c>
      <c r="V23" s="19" t="s">
        <v>660</v>
      </c>
      <c r="W23" s="19"/>
      <c r="X23" s="19"/>
      <c r="AA23" s="47">
        <v>4</v>
      </c>
      <c r="AB23" s="19" t="s">
        <v>661</v>
      </c>
      <c r="AC23" s="47">
        <v>0</v>
      </c>
      <c r="AD23" s="47" t="s">
        <v>552</v>
      </c>
      <c r="AE23" s="19" t="s">
        <v>95</v>
      </c>
      <c r="AG23" t="str">
        <f t="shared" si="5"/>
        <v>strictclock_pos1</v>
      </c>
      <c r="AI23" s="2" t="s">
        <v>422</v>
      </c>
    </row>
    <row r="24" spans="1:35">
      <c r="A24" s="8">
        <v>9</v>
      </c>
      <c r="B24" t="s">
        <v>8</v>
      </c>
      <c r="C24" t="str">
        <f t="shared" si="0"/>
        <v>/drives/GDrive/__GDrive_projects/2016-07-31_divide_and_conquer_starBEAST/_01_data_stats/treelength_calcs/</v>
      </c>
      <c r="E24" t="s">
        <v>676</v>
      </c>
      <c r="F24" t="str">
        <f t="shared" si="1"/>
        <v>ENSACAP00000021047_exon1</v>
      </c>
      <c r="G24" t="str">
        <f t="shared" ref="G24:G87" si="6">LEFT(E24,(LEN(E24)-19))</f>
        <v>ENSACAP00000021047_exon1.NT.TN</v>
      </c>
      <c r="H24" t="str">
        <f t="shared" si="3"/>
        <v>pos1_ENSACAP00000021047_exon1.NT.TN</v>
      </c>
      <c r="I24">
        <v>2</v>
      </c>
      <c r="J24">
        <v>1</v>
      </c>
      <c r="L24">
        <v>3</v>
      </c>
      <c r="N24" s="2" t="s">
        <v>24</v>
      </c>
      <c r="O24" s="2" t="s">
        <v>559</v>
      </c>
      <c r="Q24" s="19" t="s">
        <v>400</v>
      </c>
      <c r="R24" t="str">
        <f t="shared" si="4"/>
        <v>siteModel_pos1</v>
      </c>
      <c r="S24" s="19" t="s">
        <v>88</v>
      </c>
      <c r="T24" s="19" t="s">
        <v>462</v>
      </c>
      <c r="V24" s="19" t="s">
        <v>660</v>
      </c>
      <c r="W24" s="19"/>
      <c r="X24" s="19"/>
      <c r="AA24" s="47">
        <v>4</v>
      </c>
      <c r="AB24" s="19" t="s">
        <v>661</v>
      </c>
      <c r="AC24" s="47">
        <v>0</v>
      </c>
      <c r="AD24" s="47" t="s">
        <v>552</v>
      </c>
      <c r="AE24" s="19" t="s">
        <v>95</v>
      </c>
      <c r="AG24" t="str">
        <f t="shared" si="5"/>
        <v>strictclock_pos1</v>
      </c>
      <c r="AI24" s="2" t="s">
        <v>422</v>
      </c>
    </row>
    <row r="25" spans="1:35">
      <c r="A25" s="8">
        <v>10</v>
      </c>
      <c r="B25" t="s">
        <v>8</v>
      </c>
      <c r="C25" t="str">
        <f t="shared" si="0"/>
        <v>/drives/GDrive/__GDrive_projects/2016-07-31_divide_and_conquer_starBEAST/_01_data_stats/treelength_calcs/</v>
      </c>
      <c r="E25" t="s">
        <v>677</v>
      </c>
      <c r="F25" t="str">
        <f t="shared" si="1"/>
        <v>ENSACAP00000009930_exon6</v>
      </c>
      <c r="G25" t="str">
        <f t="shared" si="6"/>
        <v>ENSACAP00000009930_exon6.NT.TN</v>
      </c>
      <c r="H25" t="str">
        <f t="shared" si="3"/>
        <v>pos1_ENSACAP00000009930_exon6.NT.TN</v>
      </c>
      <c r="I25">
        <v>2</v>
      </c>
      <c r="J25">
        <v>1</v>
      </c>
      <c r="L25">
        <v>3</v>
      </c>
      <c r="N25" s="2" t="s">
        <v>24</v>
      </c>
      <c r="O25" s="2" t="s">
        <v>560</v>
      </c>
      <c r="P25" s="2"/>
      <c r="Q25" s="19" t="s">
        <v>400</v>
      </c>
      <c r="R25" t="str">
        <f t="shared" si="4"/>
        <v>siteModel_pos1</v>
      </c>
      <c r="S25" s="19" t="s">
        <v>88</v>
      </c>
      <c r="T25" s="19" t="s">
        <v>462</v>
      </c>
      <c r="V25" s="19" t="s">
        <v>660</v>
      </c>
      <c r="W25" s="19"/>
      <c r="X25" s="19"/>
      <c r="AA25" s="47">
        <v>4</v>
      </c>
      <c r="AB25" s="19" t="s">
        <v>661</v>
      </c>
      <c r="AC25" s="47">
        <v>0</v>
      </c>
      <c r="AD25" s="47" t="s">
        <v>552</v>
      </c>
      <c r="AE25" s="19" t="s">
        <v>95</v>
      </c>
      <c r="AG25" t="str">
        <f t="shared" si="5"/>
        <v>strictclock_pos1</v>
      </c>
      <c r="AI25" s="2" t="s">
        <v>422</v>
      </c>
    </row>
    <row r="26" spans="1:35">
      <c r="A26" s="8">
        <v>11</v>
      </c>
      <c r="B26" t="s">
        <v>8</v>
      </c>
      <c r="C26" t="str">
        <f t="shared" si="0"/>
        <v>/drives/GDrive/__GDrive_projects/2016-07-31_divide_and_conquer_starBEAST/_01_data_stats/treelength_calcs/</v>
      </c>
      <c r="E26" t="s">
        <v>678</v>
      </c>
      <c r="F26" t="str">
        <f t="shared" si="1"/>
        <v>ENSACAP00000014581_exon1</v>
      </c>
      <c r="G26" t="str">
        <f t="shared" si="6"/>
        <v>ENSACAP00000014581_exon1.NT.TN</v>
      </c>
      <c r="H26" t="str">
        <f t="shared" si="3"/>
        <v>pos1_ENSACAP00000014581_exon1.NT.TN</v>
      </c>
      <c r="I26">
        <v>2</v>
      </c>
      <c r="J26">
        <v>1</v>
      </c>
      <c r="L26">
        <v>3</v>
      </c>
      <c r="N26" s="2" t="s">
        <v>24</v>
      </c>
      <c r="O26" s="2" t="s">
        <v>561</v>
      </c>
      <c r="P26" s="2"/>
      <c r="Q26" s="19" t="s">
        <v>400</v>
      </c>
      <c r="R26" t="str">
        <f t="shared" si="4"/>
        <v>siteModel_pos1</v>
      </c>
      <c r="S26" s="19" t="s">
        <v>88</v>
      </c>
      <c r="T26" s="19" t="s">
        <v>462</v>
      </c>
      <c r="V26" s="19" t="s">
        <v>660</v>
      </c>
      <c r="W26" s="19"/>
      <c r="X26" s="19"/>
      <c r="AA26" s="47">
        <v>4</v>
      </c>
      <c r="AB26" s="19" t="s">
        <v>661</v>
      </c>
      <c r="AC26" s="47">
        <v>0</v>
      </c>
      <c r="AD26" s="47" t="s">
        <v>552</v>
      </c>
      <c r="AE26" s="19" t="s">
        <v>95</v>
      </c>
      <c r="AG26" t="str">
        <f t="shared" si="5"/>
        <v>strictclock_pos1</v>
      </c>
      <c r="AI26" s="2" t="s">
        <v>422</v>
      </c>
    </row>
    <row r="27" spans="1:35">
      <c r="A27" s="8">
        <v>12</v>
      </c>
      <c r="B27" t="s">
        <v>8</v>
      </c>
      <c r="C27" t="str">
        <f t="shared" si="0"/>
        <v>/drives/GDrive/__GDrive_projects/2016-07-31_divide_and_conquer_starBEAST/_01_data_stats/treelength_calcs/</v>
      </c>
      <c r="E27" t="s">
        <v>679</v>
      </c>
      <c r="F27" t="str">
        <f t="shared" si="1"/>
        <v>ENSACAP00000015966_exon79</v>
      </c>
      <c r="G27" t="str">
        <f t="shared" si="6"/>
        <v>ENSACAP00000015966_exon79.NT.TN</v>
      </c>
      <c r="H27" t="str">
        <f t="shared" si="3"/>
        <v>pos1_ENSACAP00000015966_exon79.NT.TN</v>
      </c>
      <c r="I27">
        <v>2</v>
      </c>
      <c r="J27">
        <v>1</v>
      </c>
      <c r="L27">
        <v>3</v>
      </c>
      <c r="N27" s="2" t="s">
        <v>24</v>
      </c>
      <c r="O27" s="2" t="s">
        <v>562</v>
      </c>
      <c r="P27" s="2"/>
      <c r="Q27" s="19" t="s">
        <v>400</v>
      </c>
      <c r="R27" t="str">
        <f t="shared" si="4"/>
        <v>siteModel_pos1</v>
      </c>
      <c r="S27" s="19" t="s">
        <v>88</v>
      </c>
      <c r="T27" s="19" t="s">
        <v>462</v>
      </c>
      <c r="V27" s="19" t="s">
        <v>660</v>
      </c>
      <c r="W27" s="19"/>
      <c r="X27" s="19"/>
      <c r="AA27" s="47">
        <v>4</v>
      </c>
      <c r="AB27" s="19" t="s">
        <v>661</v>
      </c>
      <c r="AC27" s="47">
        <v>0</v>
      </c>
      <c r="AD27" s="47" t="s">
        <v>552</v>
      </c>
      <c r="AE27" s="19" t="s">
        <v>95</v>
      </c>
      <c r="AG27" t="str">
        <f t="shared" si="5"/>
        <v>strictclock_pos1</v>
      </c>
      <c r="AI27" s="2" t="s">
        <v>422</v>
      </c>
    </row>
    <row r="28" spans="1:35">
      <c r="A28" s="8">
        <v>13</v>
      </c>
      <c r="B28" t="s">
        <v>8</v>
      </c>
      <c r="C28" t="str">
        <f t="shared" si="0"/>
        <v>/drives/GDrive/__GDrive_projects/2016-07-31_divide_and_conquer_starBEAST/_01_data_stats/treelength_calcs/</v>
      </c>
      <c r="E28" t="s">
        <v>680</v>
      </c>
      <c r="F28" t="str">
        <f t="shared" si="1"/>
        <v>ENSACAP00000013016_exon8</v>
      </c>
      <c r="G28" t="str">
        <f t="shared" si="6"/>
        <v>ENSACAP00000013016_exon8.NT.TN</v>
      </c>
      <c r="H28" t="str">
        <f t="shared" si="3"/>
        <v>pos1_ENSACAP00000013016_exon8.NT.TN</v>
      </c>
      <c r="I28">
        <v>2</v>
      </c>
      <c r="J28">
        <v>1</v>
      </c>
      <c r="L28">
        <v>3</v>
      </c>
      <c r="N28" s="2" t="s">
        <v>24</v>
      </c>
      <c r="O28" s="2" t="s">
        <v>563</v>
      </c>
      <c r="P28" s="2"/>
      <c r="Q28" s="19" t="s">
        <v>400</v>
      </c>
      <c r="R28" t="str">
        <f t="shared" si="4"/>
        <v>siteModel_pos1</v>
      </c>
      <c r="S28" s="19" t="s">
        <v>88</v>
      </c>
      <c r="T28" s="19" t="s">
        <v>462</v>
      </c>
      <c r="V28" s="19" t="s">
        <v>660</v>
      </c>
      <c r="W28" s="19"/>
      <c r="X28" s="19"/>
      <c r="AA28" s="47">
        <v>4</v>
      </c>
      <c r="AB28" s="19" t="s">
        <v>661</v>
      </c>
      <c r="AC28" s="47">
        <v>0</v>
      </c>
      <c r="AD28" s="47" t="s">
        <v>552</v>
      </c>
      <c r="AE28" s="19" t="s">
        <v>95</v>
      </c>
      <c r="AG28" t="str">
        <f t="shared" si="5"/>
        <v>strictclock_pos1</v>
      </c>
      <c r="AI28" s="2" t="s">
        <v>422</v>
      </c>
    </row>
    <row r="29" spans="1:35">
      <c r="A29" s="8">
        <v>14</v>
      </c>
      <c r="B29" t="s">
        <v>8</v>
      </c>
      <c r="C29" t="str">
        <f t="shared" si="0"/>
        <v>/drives/GDrive/__GDrive_projects/2016-07-31_divide_and_conquer_starBEAST/_01_data_stats/treelength_calcs/</v>
      </c>
      <c r="E29" t="s">
        <v>681</v>
      </c>
      <c r="F29" t="str">
        <f t="shared" si="1"/>
        <v>ENSACAP00000003361_exon4</v>
      </c>
      <c r="G29" t="str">
        <f t="shared" si="6"/>
        <v>ENSACAP00000003361_exon4.NT.TN</v>
      </c>
      <c r="H29" t="str">
        <f t="shared" si="3"/>
        <v>pos1_ENSACAP00000003361_exon4.NT.TN</v>
      </c>
      <c r="I29">
        <v>2</v>
      </c>
      <c r="J29">
        <v>1</v>
      </c>
      <c r="L29">
        <v>3</v>
      </c>
      <c r="N29" s="2" t="s">
        <v>24</v>
      </c>
      <c r="O29" s="2" t="s">
        <v>564</v>
      </c>
      <c r="P29" s="2"/>
      <c r="Q29" s="19" t="s">
        <v>400</v>
      </c>
      <c r="R29" t="str">
        <f t="shared" si="4"/>
        <v>siteModel_pos1</v>
      </c>
      <c r="S29" s="19" t="s">
        <v>88</v>
      </c>
      <c r="T29" s="19" t="s">
        <v>462</v>
      </c>
      <c r="V29" s="19" t="s">
        <v>660</v>
      </c>
      <c r="W29" s="19"/>
      <c r="X29" s="19"/>
      <c r="AA29" s="47">
        <v>4</v>
      </c>
      <c r="AB29" s="19" t="s">
        <v>661</v>
      </c>
      <c r="AC29" s="47">
        <v>0</v>
      </c>
      <c r="AD29" s="47" t="s">
        <v>552</v>
      </c>
      <c r="AE29" s="19" t="s">
        <v>95</v>
      </c>
      <c r="AG29" t="str">
        <f t="shared" si="5"/>
        <v>strictclock_pos1</v>
      </c>
      <c r="AI29" s="2" t="s">
        <v>422</v>
      </c>
    </row>
    <row r="30" spans="1:35">
      <c r="A30" s="8">
        <v>15</v>
      </c>
      <c r="B30" t="s">
        <v>8</v>
      </c>
      <c r="C30" t="str">
        <f t="shared" si="0"/>
        <v>/drives/GDrive/__GDrive_projects/2016-07-31_divide_and_conquer_starBEAST/_01_data_stats/treelength_calcs/</v>
      </c>
      <c r="E30" t="s">
        <v>682</v>
      </c>
      <c r="F30" t="str">
        <f t="shared" si="1"/>
        <v>ENSACAP00000017014_exon7</v>
      </c>
      <c r="G30" t="str">
        <f t="shared" si="6"/>
        <v>ENSACAP00000017014_exon7.NT.TN</v>
      </c>
      <c r="H30" t="str">
        <f t="shared" si="3"/>
        <v>pos1_ENSACAP00000017014_exon7.NT.TN</v>
      </c>
      <c r="I30">
        <v>2</v>
      </c>
      <c r="J30">
        <v>1</v>
      </c>
      <c r="L30">
        <v>3</v>
      </c>
      <c r="N30" s="2" t="s">
        <v>24</v>
      </c>
      <c r="O30" s="2" t="s">
        <v>565</v>
      </c>
      <c r="P30" s="2"/>
      <c r="Q30" s="19" t="s">
        <v>400</v>
      </c>
      <c r="R30" t="str">
        <f t="shared" si="4"/>
        <v>siteModel_pos1</v>
      </c>
      <c r="S30" s="19" t="s">
        <v>88</v>
      </c>
      <c r="T30" s="19" t="s">
        <v>462</v>
      </c>
      <c r="V30" s="19" t="s">
        <v>660</v>
      </c>
      <c r="W30" s="19"/>
      <c r="X30" s="19"/>
      <c r="AA30" s="47">
        <v>4</v>
      </c>
      <c r="AB30" s="19" t="s">
        <v>661</v>
      </c>
      <c r="AC30" s="47">
        <v>0</v>
      </c>
      <c r="AD30" s="47" t="s">
        <v>552</v>
      </c>
      <c r="AE30" s="19" t="s">
        <v>95</v>
      </c>
      <c r="AG30" t="str">
        <f t="shared" si="5"/>
        <v>strictclock_pos1</v>
      </c>
      <c r="AI30" s="2" t="s">
        <v>422</v>
      </c>
    </row>
    <row r="31" spans="1:35">
      <c r="A31" s="8">
        <v>16</v>
      </c>
      <c r="B31" t="s">
        <v>8</v>
      </c>
      <c r="C31" t="str">
        <f t="shared" si="0"/>
        <v>/drives/GDrive/__GDrive_projects/2016-07-31_divide_and_conquer_starBEAST/_01_data_stats/treelength_calcs/</v>
      </c>
      <c r="E31" t="s">
        <v>683</v>
      </c>
      <c r="F31" t="str">
        <f t="shared" si="1"/>
        <v>ENSACAP00000008475_exon19</v>
      </c>
      <c r="G31" t="str">
        <f t="shared" si="6"/>
        <v>ENSACAP00000008475_exon19.NT.TN</v>
      </c>
      <c r="H31" t="str">
        <f t="shared" si="3"/>
        <v>pos1_ENSACAP00000008475_exon19.NT.TN</v>
      </c>
      <c r="I31">
        <v>2</v>
      </c>
      <c r="J31">
        <v>1</v>
      </c>
      <c r="L31">
        <v>3</v>
      </c>
      <c r="N31" s="2" t="s">
        <v>24</v>
      </c>
      <c r="O31" s="2" t="s">
        <v>566</v>
      </c>
      <c r="P31" s="2"/>
      <c r="Q31" s="19" t="s">
        <v>400</v>
      </c>
      <c r="R31" t="str">
        <f t="shared" si="4"/>
        <v>siteModel_pos1</v>
      </c>
      <c r="S31" s="19" t="s">
        <v>88</v>
      </c>
      <c r="T31" s="19" t="s">
        <v>462</v>
      </c>
      <c r="V31" s="19" t="s">
        <v>660</v>
      </c>
      <c r="W31" s="19"/>
      <c r="X31" s="19"/>
      <c r="AA31" s="47">
        <v>4</v>
      </c>
      <c r="AB31" s="19" t="s">
        <v>661</v>
      </c>
      <c r="AC31" s="47">
        <v>0</v>
      </c>
      <c r="AD31" s="47" t="s">
        <v>552</v>
      </c>
      <c r="AE31" s="19" t="s">
        <v>95</v>
      </c>
      <c r="AG31" t="str">
        <f t="shared" si="5"/>
        <v>strictclock_pos1</v>
      </c>
      <c r="AI31" s="2" t="s">
        <v>422</v>
      </c>
    </row>
    <row r="32" spans="1:35">
      <c r="A32" s="8">
        <v>17</v>
      </c>
      <c r="B32" t="s">
        <v>8</v>
      </c>
      <c r="C32" t="str">
        <f t="shared" si="0"/>
        <v>/drives/GDrive/__GDrive_projects/2016-07-31_divide_and_conquer_starBEAST/_01_data_stats/treelength_calcs/</v>
      </c>
      <c r="E32" t="s">
        <v>684</v>
      </c>
      <c r="F32" t="str">
        <f t="shared" si="1"/>
        <v>ENSACAP00000017160_exon1</v>
      </c>
      <c r="G32" t="str">
        <f t="shared" si="6"/>
        <v>ENSACAP00000017160_exon1.NT.TN</v>
      </c>
      <c r="H32" t="str">
        <f t="shared" si="3"/>
        <v>pos1_ENSACAP00000017160_exon1.NT.TN</v>
      </c>
      <c r="I32">
        <v>2</v>
      </c>
      <c r="J32">
        <v>1</v>
      </c>
      <c r="L32">
        <v>3</v>
      </c>
      <c r="N32" s="2" t="s">
        <v>24</v>
      </c>
      <c r="O32" s="2" t="s">
        <v>567</v>
      </c>
      <c r="P32" s="2"/>
      <c r="Q32" s="19" t="s">
        <v>400</v>
      </c>
      <c r="R32" t="str">
        <f t="shared" si="4"/>
        <v>siteModel_pos1</v>
      </c>
      <c r="S32" s="19" t="s">
        <v>88</v>
      </c>
      <c r="T32" s="19" t="s">
        <v>462</v>
      </c>
      <c r="V32" s="19" t="s">
        <v>660</v>
      </c>
      <c r="W32" s="19"/>
      <c r="X32" s="19"/>
      <c r="AA32" s="47">
        <v>4</v>
      </c>
      <c r="AB32" s="19" t="s">
        <v>661</v>
      </c>
      <c r="AC32" s="47">
        <v>0</v>
      </c>
      <c r="AD32" s="47" t="s">
        <v>552</v>
      </c>
      <c r="AE32" s="19" t="s">
        <v>95</v>
      </c>
      <c r="AG32" t="str">
        <f t="shared" si="5"/>
        <v>strictclock_pos1</v>
      </c>
      <c r="AI32" s="2" t="s">
        <v>422</v>
      </c>
    </row>
    <row r="33" spans="1:35">
      <c r="A33" s="8">
        <v>18</v>
      </c>
      <c r="B33" t="s">
        <v>8</v>
      </c>
      <c r="C33" t="str">
        <f t="shared" si="0"/>
        <v>/drives/GDrive/__GDrive_projects/2016-07-31_divide_and_conquer_starBEAST/_01_data_stats/treelength_calcs/</v>
      </c>
      <c r="E33" t="s">
        <v>685</v>
      </c>
      <c r="F33" t="str">
        <f t="shared" si="1"/>
        <v>ENSACAP00000009622_exon2</v>
      </c>
      <c r="G33" t="str">
        <f t="shared" si="6"/>
        <v>ENSACAP00000009622_exon2.NT.TN</v>
      </c>
      <c r="H33" t="str">
        <f t="shared" si="3"/>
        <v>pos1_ENSACAP00000009622_exon2.NT.TN</v>
      </c>
      <c r="I33">
        <v>2</v>
      </c>
      <c r="J33">
        <v>1</v>
      </c>
      <c r="L33">
        <v>3</v>
      </c>
      <c r="N33" s="2" t="s">
        <v>24</v>
      </c>
      <c r="O33" s="2" t="s">
        <v>568</v>
      </c>
      <c r="P33" s="2"/>
      <c r="Q33" s="19" t="s">
        <v>400</v>
      </c>
      <c r="R33" t="str">
        <f t="shared" si="4"/>
        <v>siteModel_pos1</v>
      </c>
      <c r="S33" s="19" t="s">
        <v>88</v>
      </c>
      <c r="T33" s="19" t="s">
        <v>462</v>
      </c>
      <c r="V33" s="19" t="s">
        <v>660</v>
      </c>
      <c r="W33" s="19"/>
      <c r="X33" s="19"/>
      <c r="AA33" s="47">
        <v>4</v>
      </c>
      <c r="AB33" s="19" t="s">
        <v>661</v>
      </c>
      <c r="AC33" s="47">
        <v>0</v>
      </c>
      <c r="AD33" s="47" t="s">
        <v>552</v>
      </c>
      <c r="AE33" s="19" t="s">
        <v>95</v>
      </c>
      <c r="AG33" t="str">
        <f t="shared" si="5"/>
        <v>strictclock_pos1</v>
      </c>
      <c r="AI33" s="2" t="s">
        <v>422</v>
      </c>
    </row>
    <row r="34" spans="1:35">
      <c r="A34" s="8">
        <v>19</v>
      </c>
      <c r="B34" t="s">
        <v>8</v>
      </c>
      <c r="C34" t="str">
        <f t="shared" si="0"/>
        <v>/drives/GDrive/__GDrive_projects/2016-07-31_divide_and_conquer_starBEAST/_01_data_stats/treelength_calcs/</v>
      </c>
      <c r="E34" t="s">
        <v>686</v>
      </c>
      <c r="F34" t="str">
        <f t="shared" si="1"/>
        <v>ENSACAP00000021167_exon1</v>
      </c>
      <c r="G34" t="str">
        <f t="shared" si="6"/>
        <v>ENSACAP00000021167_exon1.NT.TN</v>
      </c>
      <c r="H34" t="str">
        <f t="shared" si="3"/>
        <v>pos1_ENSACAP00000021167_exon1.NT.TN</v>
      </c>
      <c r="I34">
        <v>2</v>
      </c>
      <c r="J34">
        <v>1</v>
      </c>
      <c r="L34">
        <v>3</v>
      </c>
      <c r="N34" s="2" t="s">
        <v>24</v>
      </c>
      <c r="O34" s="2" t="s">
        <v>569</v>
      </c>
      <c r="P34" s="2"/>
      <c r="Q34" s="19" t="s">
        <v>400</v>
      </c>
      <c r="R34" t="str">
        <f t="shared" si="4"/>
        <v>siteModel_pos1</v>
      </c>
      <c r="S34" s="19" t="s">
        <v>88</v>
      </c>
      <c r="T34" s="19" t="s">
        <v>462</v>
      </c>
      <c r="V34" s="19" t="s">
        <v>660</v>
      </c>
      <c r="W34" s="19"/>
      <c r="X34" s="19"/>
      <c r="AA34" s="47">
        <v>4</v>
      </c>
      <c r="AB34" s="19" t="s">
        <v>661</v>
      </c>
      <c r="AC34" s="47">
        <v>0</v>
      </c>
      <c r="AD34" s="47" t="s">
        <v>552</v>
      </c>
      <c r="AE34" s="19" t="s">
        <v>95</v>
      </c>
      <c r="AG34" t="str">
        <f t="shared" si="5"/>
        <v>strictclock_pos1</v>
      </c>
      <c r="AI34" s="2" t="s">
        <v>422</v>
      </c>
    </row>
    <row r="35" spans="1:35">
      <c r="A35" s="8">
        <v>20</v>
      </c>
      <c r="B35" t="s">
        <v>8</v>
      </c>
      <c r="C35" t="str">
        <f t="shared" si="0"/>
        <v>/drives/GDrive/__GDrive_projects/2016-07-31_divide_and_conquer_starBEAST/_01_data_stats/treelength_calcs/</v>
      </c>
      <c r="E35" t="s">
        <v>687</v>
      </c>
      <c r="F35" t="str">
        <f t="shared" si="1"/>
        <v>ENSACAP00000008493_exon4</v>
      </c>
      <c r="G35" t="str">
        <f t="shared" si="6"/>
        <v>ENSACAP00000008493_exon4.NT.TN</v>
      </c>
      <c r="H35" t="str">
        <f t="shared" si="3"/>
        <v>pos1_ENSACAP00000008493_exon4.NT.TN</v>
      </c>
      <c r="I35">
        <v>2</v>
      </c>
      <c r="J35">
        <v>1</v>
      </c>
      <c r="L35">
        <v>3</v>
      </c>
      <c r="N35" s="2" t="s">
        <v>24</v>
      </c>
      <c r="O35" s="2" t="s">
        <v>570</v>
      </c>
      <c r="P35" s="2"/>
      <c r="Q35" s="19" t="s">
        <v>400</v>
      </c>
      <c r="R35" t="str">
        <f t="shared" si="4"/>
        <v>siteModel_pos1</v>
      </c>
      <c r="S35" s="19" t="s">
        <v>88</v>
      </c>
      <c r="T35" s="19" t="s">
        <v>462</v>
      </c>
      <c r="V35" s="19" t="s">
        <v>660</v>
      </c>
      <c r="W35" s="19"/>
      <c r="X35" s="19"/>
      <c r="AA35" s="47">
        <v>4</v>
      </c>
      <c r="AB35" s="19" t="s">
        <v>661</v>
      </c>
      <c r="AC35" s="47">
        <v>0</v>
      </c>
      <c r="AD35" s="47" t="s">
        <v>552</v>
      </c>
      <c r="AE35" s="19" t="s">
        <v>95</v>
      </c>
      <c r="AG35" t="str">
        <f t="shared" si="5"/>
        <v>strictclock_pos1</v>
      </c>
      <c r="AI35" s="2" t="s">
        <v>422</v>
      </c>
    </row>
    <row r="36" spans="1:35">
      <c r="A36" s="8">
        <v>21</v>
      </c>
      <c r="B36" t="s">
        <v>8</v>
      </c>
      <c r="C36" t="str">
        <f t="shared" si="0"/>
        <v>/drives/GDrive/__GDrive_projects/2016-07-31_divide_and_conquer_starBEAST/_01_data_stats/treelength_calcs/</v>
      </c>
      <c r="E36" t="s">
        <v>688</v>
      </c>
      <c r="F36" t="str">
        <f t="shared" si="1"/>
        <v>ENSACAP00000020519_exon23</v>
      </c>
      <c r="G36" t="str">
        <f t="shared" si="6"/>
        <v>ENSACAP00000020519_exon23.NT.TN</v>
      </c>
      <c r="H36" t="str">
        <f t="shared" si="3"/>
        <v>pos1_ENSACAP00000020519_exon23.NT.TN</v>
      </c>
      <c r="I36">
        <v>2</v>
      </c>
      <c r="J36">
        <v>1</v>
      </c>
      <c r="L36">
        <v>3</v>
      </c>
      <c r="N36" s="2" t="s">
        <v>24</v>
      </c>
      <c r="O36" s="2" t="s">
        <v>571</v>
      </c>
      <c r="P36" s="2"/>
      <c r="Q36" s="19" t="s">
        <v>400</v>
      </c>
      <c r="R36" t="str">
        <f t="shared" si="4"/>
        <v>siteModel_pos1</v>
      </c>
      <c r="S36" s="19" t="s">
        <v>88</v>
      </c>
      <c r="T36" s="19" t="s">
        <v>462</v>
      </c>
      <c r="V36" s="19" t="s">
        <v>660</v>
      </c>
      <c r="W36" s="19"/>
      <c r="X36" s="19"/>
      <c r="AA36" s="47">
        <v>4</v>
      </c>
      <c r="AB36" s="19" t="s">
        <v>661</v>
      </c>
      <c r="AC36" s="47">
        <v>0</v>
      </c>
      <c r="AD36" s="47" t="s">
        <v>552</v>
      </c>
      <c r="AE36" s="19" t="s">
        <v>95</v>
      </c>
      <c r="AG36" t="str">
        <f t="shared" si="5"/>
        <v>strictclock_pos1</v>
      </c>
      <c r="AI36" s="2" t="s">
        <v>422</v>
      </c>
    </row>
    <row r="37" spans="1:35">
      <c r="A37" s="8">
        <v>22</v>
      </c>
      <c r="B37" t="s">
        <v>8</v>
      </c>
      <c r="C37" t="str">
        <f t="shared" si="0"/>
        <v>/drives/GDrive/__GDrive_projects/2016-07-31_divide_and_conquer_starBEAST/_01_data_stats/treelength_calcs/</v>
      </c>
      <c r="E37" t="s">
        <v>689</v>
      </c>
      <c r="F37" t="str">
        <f t="shared" si="1"/>
        <v>ENSACAP00000003818_exon2</v>
      </c>
      <c r="G37" t="str">
        <f t="shared" si="6"/>
        <v>ENSACAP00000003818_exon2.NT.TN</v>
      </c>
      <c r="H37" t="str">
        <f t="shared" si="3"/>
        <v>pos1_ENSACAP00000003818_exon2.NT.TN</v>
      </c>
      <c r="I37">
        <v>2</v>
      </c>
      <c r="J37">
        <v>1</v>
      </c>
      <c r="L37">
        <v>3</v>
      </c>
      <c r="N37" s="2" t="s">
        <v>24</v>
      </c>
      <c r="O37" s="2" t="s">
        <v>572</v>
      </c>
      <c r="P37" s="2"/>
      <c r="Q37" s="19" t="s">
        <v>400</v>
      </c>
      <c r="R37" t="str">
        <f t="shared" si="4"/>
        <v>siteModel_pos1</v>
      </c>
      <c r="S37" s="19" t="s">
        <v>88</v>
      </c>
      <c r="T37" s="19" t="s">
        <v>462</v>
      </c>
      <c r="V37" s="19" t="s">
        <v>660</v>
      </c>
      <c r="W37" s="19"/>
      <c r="X37" s="19"/>
      <c r="AA37" s="47">
        <v>4</v>
      </c>
      <c r="AB37" s="19" t="s">
        <v>661</v>
      </c>
      <c r="AC37" s="47">
        <v>0</v>
      </c>
      <c r="AD37" s="47" t="s">
        <v>552</v>
      </c>
      <c r="AE37" s="19" t="s">
        <v>95</v>
      </c>
      <c r="AG37" t="str">
        <f t="shared" si="5"/>
        <v>strictclock_pos1</v>
      </c>
      <c r="AI37" s="2" t="s">
        <v>422</v>
      </c>
    </row>
    <row r="38" spans="1:35">
      <c r="A38" s="8">
        <v>23</v>
      </c>
      <c r="B38" t="s">
        <v>8</v>
      </c>
      <c r="C38" t="str">
        <f t="shared" si="0"/>
        <v>/drives/GDrive/__GDrive_projects/2016-07-31_divide_and_conquer_starBEAST/_01_data_stats/treelength_calcs/</v>
      </c>
      <c r="E38" t="s">
        <v>690</v>
      </c>
      <c r="F38" t="str">
        <f t="shared" si="1"/>
        <v>ENSACAP00000003719_exon1</v>
      </c>
      <c r="G38" t="str">
        <f t="shared" si="6"/>
        <v>ENSACAP00000003719_exon1.NT.TN</v>
      </c>
      <c r="H38" t="str">
        <f t="shared" si="3"/>
        <v>pos1_ENSACAP00000003719_exon1.NT.TN</v>
      </c>
      <c r="I38">
        <v>2</v>
      </c>
      <c r="J38">
        <v>1</v>
      </c>
      <c r="L38">
        <v>3</v>
      </c>
      <c r="N38" s="2" t="s">
        <v>24</v>
      </c>
      <c r="O38" s="2" t="s">
        <v>573</v>
      </c>
      <c r="P38" s="2"/>
      <c r="Q38" s="19" t="s">
        <v>400</v>
      </c>
      <c r="R38" t="str">
        <f t="shared" si="4"/>
        <v>siteModel_pos1</v>
      </c>
      <c r="S38" s="19" t="s">
        <v>88</v>
      </c>
      <c r="T38" s="19" t="s">
        <v>462</v>
      </c>
      <c r="V38" s="19" t="s">
        <v>660</v>
      </c>
      <c r="W38" s="19"/>
      <c r="X38" s="19"/>
      <c r="AA38" s="47">
        <v>4</v>
      </c>
      <c r="AB38" s="19" t="s">
        <v>661</v>
      </c>
      <c r="AC38" s="47">
        <v>0</v>
      </c>
      <c r="AD38" s="47" t="s">
        <v>552</v>
      </c>
      <c r="AE38" s="19" t="s">
        <v>95</v>
      </c>
      <c r="AG38" t="str">
        <f t="shared" si="5"/>
        <v>strictclock_pos1</v>
      </c>
      <c r="AI38" s="2" t="s">
        <v>422</v>
      </c>
    </row>
    <row r="39" spans="1:35">
      <c r="A39" s="8">
        <v>24</v>
      </c>
      <c r="B39" t="s">
        <v>8</v>
      </c>
      <c r="C39" t="str">
        <f t="shared" si="0"/>
        <v>/drives/GDrive/__GDrive_projects/2016-07-31_divide_and_conquer_starBEAST/_01_data_stats/treelength_calcs/</v>
      </c>
      <c r="E39" t="s">
        <v>691</v>
      </c>
      <c r="F39" t="str">
        <f t="shared" si="1"/>
        <v>ENSACAP00000016896_exon2</v>
      </c>
      <c r="G39" t="str">
        <f t="shared" si="6"/>
        <v>ENSACAP00000016896_exon2.NT.TN</v>
      </c>
      <c r="H39" t="str">
        <f t="shared" si="3"/>
        <v>pos1_ENSACAP00000016896_exon2.NT.TN</v>
      </c>
      <c r="I39">
        <v>2</v>
      </c>
      <c r="J39">
        <v>1</v>
      </c>
      <c r="L39">
        <v>3</v>
      </c>
      <c r="N39" s="2" t="s">
        <v>24</v>
      </c>
      <c r="O39" s="2" t="s">
        <v>574</v>
      </c>
      <c r="P39" s="2"/>
      <c r="Q39" s="19" t="s">
        <v>400</v>
      </c>
      <c r="R39" t="str">
        <f t="shared" si="4"/>
        <v>siteModel_pos1</v>
      </c>
      <c r="S39" s="19" t="s">
        <v>88</v>
      </c>
      <c r="T39" s="19" t="s">
        <v>462</v>
      </c>
      <c r="V39" s="19" t="s">
        <v>660</v>
      </c>
      <c r="W39" s="19"/>
      <c r="X39" s="19"/>
      <c r="AA39" s="47">
        <v>4</v>
      </c>
      <c r="AB39" s="19" t="s">
        <v>661</v>
      </c>
      <c r="AC39" s="47">
        <v>0</v>
      </c>
      <c r="AD39" s="47" t="s">
        <v>552</v>
      </c>
      <c r="AE39" s="19" t="s">
        <v>95</v>
      </c>
      <c r="AG39" t="str">
        <f t="shared" si="5"/>
        <v>strictclock_pos1</v>
      </c>
      <c r="AI39" s="2" t="s">
        <v>422</v>
      </c>
    </row>
    <row r="40" spans="1:35">
      <c r="A40" s="8">
        <v>25</v>
      </c>
      <c r="B40" t="s">
        <v>8</v>
      </c>
      <c r="C40" t="str">
        <f t="shared" si="0"/>
        <v>/drives/GDrive/__GDrive_projects/2016-07-31_divide_and_conquer_starBEAST/_01_data_stats/treelength_calcs/</v>
      </c>
      <c r="E40" t="s">
        <v>692</v>
      </c>
      <c r="F40" t="str">
        <f t="shared" si="1"/>
        <v>ENSACAP00000003910_exon1</v>
      </c>
      <c r="G40" t="str">
        <f t="shared" si="6"/>
        <v>ENSACAP00000003910_exon1.NT.TN</v>
      </c>
      <c r="H40" t="str">
        <f t="shared" si="3"/>
        <v>pos1_ENSACAP00000003910_exon1.NT.TN</v>
      </c>
      <c r="I40">
        <v>2</v>
      </c>
      <c r="J40">
        <v>1</v>
      </c>
      <c r="L40">
        <v>3</v>
      </c>
      <c r="N40" s="2" t="s">
        <v>24</v>
      </c>
      <c r="O40" s="2" t="s">
        <v>575</v>
      </c>
      <c r="P40" s="2"/>
      <c r="Q40" s="19" t="s">
        <v>400</v>
      </c>
      <c r="R40" t="str">
        <f t="shared" si="4"/>
        <v>siteModel_pos1</v>
      </c>
      <c r="S40" s="19" t="s">
        <v>88</v>
      </c>
      <c r="T40" s="19" t="s">
        <v>462</v>
      </c>
      <c r="V40" s="19" t="s">
        <v>660</v>
      </c>
      <c r="W40" s="19"/>
      <c r="X40" s="19"/>
      <c r="AA40" s="47">
        <v>4</v>
      </c>
      <c r="AB40" s="19" t="s">
        <v>661</v>
      </c>
      <c r="AC40" s="47">
        <v>0</v>
      </c>
      <c r="AD40" s="47" t="s">
        <v>552</v>
      </c>
      <c r="AE40" s="19" t="s">
        <v>95</v>
      </c>
      <c r="AG40" t="str">
        <f t="shared" si="5"/>
        <v>strictclock_pos1</v>
      </c>
      <c r="AI40" s="2" t="s">
        <v>422</v>
      </c>
    </row>
    <row r="41" spans="1:35">
      <c r="A41" s="8">
        <v>26</v>
      </c>
      <c r="B41" t="s">
        <v>8</v>
      </c>
      <c r="C41" t="str">
        <f t="shared" si="0"/>
        <v>/drives/GDrive/__GDrive_projects/2016-07-31_divide_and_conquer_starBEAST/_01_data_stats/treelength_calcs/</v>
      </c>
      <c r="E41" t="s">
        <v>693</v>
      </c>
      <c r="F41" t="str">
        <f t="shared" si="1"/>
        <v>ENSACAP00000015885_exon1</v>
      </c>
      <c r="G41" t="str">
        <f t="shared" si="6"/>
        <v>ENSACAP00000015885_exon1.NT.TN</v>
      </c>
      <c r="H41" t="str">
        <f t="shared" si="3"/>
        <v>pos1_ENSACAP00000015885_exon1.NT.TN</v>
      </c>
      <c r="I41">
        <v>2</v>
      </c>
      <c r="J41">
        <v>1</v>
      </c>
      <c r="L41">
        <v>3</v>
      </c>
      <c r="N41" s="2" t="s">
        <v>24</v>
      </c>
      <c r="O41" s="2" t="s">
        <v>576</v>
      </c>
      <c r="P41" s="2"/>
      <c r="Q41" s="19" t="s">
        <v>400</v>
      </c>
      <c r="R41" t="str">
        <f t="shared" si="4"/>
        <v>siteModel_pos1</v>
      </c>
      <c r="S41" s="19" t="s">
        <v>88</v>
      </c>
      <c r="T41" s="19" t="s">
        <v>462</v>
      </c>
      <c r="V41" s="19" t="s">
        <v>660</v>
      </c>
      <c r="W41" s="19"/>
      <c r="X41" s="19"/>
      <c r="AA41" s="47">
        <v>4</v>
      </c>
      <c r="AB41" s="19" t="s">
        <v>661</v>
      </c>
      <c r="AC41" s="47">
        <v>0</v>
      </c>
      <c r="AD41" s="47" t="s">
        <v>552</v>
      </c>
      <c r="AE41" s="19" t="s">
        <v>95</v>
      </c>
      <c r="AG41" t="str">
        <f t="shared" si="5"/>
        <v>strictclock_pos1</v>
      </c>
      <c r="AI41" s="2" t="s">
        <v>422</v>
      </c>
    </row>
    <row r="42" spans="1:35">
      <c r="A42" s="8">
        <v>27</v>
      </c>
      <c r="B42" t="s">
        <v>8</v>
      </c>
      <c r="C42" t="str">
        <f t="shared" si="0"/>
        <v>/drives/GDrive/__GDrive_projects/2016-07-31_divide_and_conquer_starBEAST/_01_data_stats/treelength_calcs/</v>
      </c>
      <c r="E42" t="s">
        <v>694</v>
      </c>
      <c r="F42" t="str">
        <f t="shared" si="1"/>
        <v>ENSACAP00000003617_exon1</v>
      </c>
      <c r="G42" t="str">
        <f t="shared" si="6"/>
        <v>ENSACAP00000003617_exon1.NT.TN</v>
      </c>
      <c r="H42" t="str">
        <f t="shared" si="3"/>
        <v>pos1_ENSACAP00000003617_exon1.NT.TN</v>
      </c>
      <c r="I42">
        <v>2</v>
      </c>
      <c r="J42">
        <v>1</v>
      </c>
      <c r="L42">
        <v>3</v>
      </c>
      <c r="N42" s="2" t="s">
        <v>24</v>
      </c>
      <c r="O42" s="2" t="s">
        <v>577</v>
      </c>
      <c r="P42" s="2"/>
      <c r="Q42" s="19" t="s">
        <v>400</v>
      </c>
      <c r="R42" t="str">
        <f t="shared" si="4"/>
        <v>siteModel_pos1</v>
      </c>
      <c r="S42" s="19" t="s">
        <v>88</v>
      </c>
      <c r="T42" s="19" t="s">
        <v>462</v>
      </c>
      <c r="V42" s="19" t="s">
        <v>660</v>
      </c>
      <c r="W42" s="19"/>
      <c r="X42" s="19"/>
      <c r="AA42" s="47">
        <v>4</v>
      </c>
      <c r="AB42" s="19" t="s">
        <v>661</v>
      </c>
      <c r="AC42" s="47">
        <v>0</v>
      </c>
      <c r="AD42" s="47" t="s">
        <v>552</v>
      </c>
      <c r="AE42" s="19" t="s">
        <v>95</v>
      </c>
      <c r="AG42" t="str">
        <f t="shared" si="5"/>
        <v>strictclock_pos1</v>
      </c>
      <c r="AI42" s="2" t="s">
        <v>422</v>
      </c>
    </row>
    <row r="43" spans="1:35">
      <c r="A43" s="8">
        <v>28</v>
      </c>
      <c r="B43" t="s">
        <v>8</v>
      </c>
      <c r="C43" t="str">
        <f t="shared" si="0"/>
        <v>/drives/GDrive/__GDrive_projects/2016-07-31_divide_and_conquer_starBEAST/_01_data_stats/treelength_calcs/</v>
      </c>
      <c r="E43" t="s">
        <v>695</v>
      </c>
      <c r="F43" t="str">
        <f t="shared" si="1"/>
        <v>ENSACAP00000018298_exon2</v>
      </c>
      <c r="G43" t="str">
        <f t="shared" si="6"/>
        <v>ENSACAP00000018298_exon2.NT.TN</v>
      </c>
      <c r="H43" t="str">
        <f t="shared" si="3"/>
        <v>pos1_ENSACAP00000018298_exon2.NT.TN</v>
      </c>
      <c r="I43">
        <v>2</v>
      </c>
      <c r="J43">
        <v>1</v>
      </c>
      <c r="L43">
        <v>3</v>
      </c>
      <c r="N43" s="2" t="s">
        <v>24</v>
      </c>
      <c r="O43" s="2" t="s">
        <v>578</v>
      </c>
      <c r="P43" s="2"/>
      <c r="Q43" s="19" t="s">
        <v>400</v>
      </c>
      <c r="R43" t="str">
        <f t="shared" si="4"/>
        <v>siteModel_pos1</v>
      </c>
      <c r="S43" s="19" t="s">
        <v>88</v>
      </c>
      <c r="T43" s="19" t="s">
        <v>462</v>
      </c>
      <c r="V43" s="19" t="s">
        <v>660</v>
      </c>
      <c r="W43" s="19"/>
      <c r="X43" s="19"/>
      <c r="AA43" s="47">
        <v>4</v>
      </c>
      <c r="AB43" s="19" t="s">
        <v>661</v>
      </c>
      <c r="AC43" s="47">
        <v>0</v>
      </c>
      <c r="AD43" s="47" t="s">
        <v>552</v>
      </c>
      <c r="AE43" s="19" t="s">
        <v>95</v>
      </c>
      <c r="AG43" t="str">
        <f t="shared" si="5"/>
        <v>strictclock_pos1</v>
      </c>
      <c r="AI43" s="2" t="s">
        <v>422</v>
      </c>
    </row>
    <row r="44" spans="1:35">
      <c r="A44" s="8">
        <v>29</v>
      </c>
      <c r="B44" t="s">
        <v>8</v>
      </c>
      <c r="C44" t="str">
        <f t="shared" si="0"/>
        <v>/drives/GDrive/__GDrive_projects/2016-07-31_divide_and_conquer_starBEAST/_01_data_stats/treelength_calcs/</v>
      </c>
      <c r="E44" t="s">
        <v>696</v>
      </c>
      <c r="F44" t="str">
        <f t="shared" si="1"/>
        <v>ENSACAP00000013517_exon1</v>
      </c>
      <c r="G44" t="str">
        <f t="shared" si="6"/>
        <v>ENSACAP00000013517_exon1.NT.TN</v>
      </c>
      <c r="H44" t="str">
        <f t="shared" si="3"/>
        <v>pos1_ENSACAP00000013517_exon1.NT.TN</v>
      </c>
      <c r="I44">
        <v>2</v>
      </c>
      <c r="J44">
        <v>1</v>
      </c>
      <c r="L44">
        <v>3</v>
      </c>
      <c r="N44" s="2" t="s">
        <v>24</v>
      </c>
      <c r="O44" s="2" t="s">
        <v>579</v>
      </c>
      <c r="P44" s="2"/>
      <c r="Q44" s="19" t="s">
        <v>400</v>
      </c>
      <c r="R44" t="str">
        <f t="shared" si="4"/>
        <v>siteModel_pos1</v>
      </c>
      <c r="S44" s="19" t="s">
        <v>88</v>
      </c>
      <c r="T44" s="19" t="s">
        <v>462</v>
      </c>
      <c r="V44" s="19" t="s">
        <v>660</v>
      </c>
      <c r="W44" s="19"/>
      <c r="X44" s="19"/>
      <c r="AA44" s="47">
        <v>4</v>
      </c>
      <c r="AB44" s="19" t="s">
        <v>661</v>
      </c>
      <c r="AC44" s="47">
        <v>0</v>
      </c>
      <c r="AD44" s="47" t="s">
        <v>552</v>
      </c>
      <c r="AE44" s="19" t="s">
        <v>95</v>
      </c>
      <c r="AG44" t="str">
        <f t="shared" si="5"/>
        <v>strictclock_pos1</v>
      </c>
      <c r="AI44" s="2" t="s">
        <v>422</v>
      </c>
    </row>
    <row r="45" spans="1:35">
      <c r="A45" s="8">
        <v>30</v>
      </c>
      <c r="B45" t="s">
        <v>8</v>
      </c>
      <c r="C45" t="str">
        <f t="shared" si="0"/>
        <v>/drives/GDrive/__GDrive_projects/2016-07-31_divide_and_conquer_starBEAST/_01_data_stats/treelength_calcs/</v>
      </c>
      <c r="E45" t="s">
        <v>697</v>
      </c>
      <c r="F45" t="str">
        <f t="shared" si="1"/>
        <v>ENSACAP00000012148_exon2</v>
      </c>
      <c r="G45" t="str">
        <f t="shared" si="6"/>
        <v>ENSACAP00000012148_exon2.NT.TN</v>
      </c>
      <c r="H45" t="str">
        <f t="shared" si="3"/>
        <v>pos1_ENSACAP00000012148_exon2.NT.TN</v>
      </c>
      <c r="I45">
        <v>2</v>
      </c>
      <c r="J45">
        <v>1</v>
      </c>
      <c r="L45">
        <v>3</v>
      </c>
      <c r="N45" s="2" t="s">
        <v>24</v>
      </c>
      <c r="O45" s="2" t="s">
        <v>580</v>
      </c>
      <c r="P45" s="2"/>
      <c r="Q45" s="19" t="s">
        <v>400</v>
      </c>
      <c r="R45" t="str">
        <f t="shared" si="4"/>
        <v>siteModel_pos1</v>
      </c>
      <c r="S45" s="19" t="s">
        <v>88</v>
      </c>
      <c r="T45" s="19" t="s">
        <v>462</v>
      </c>
      <c r="V45" s="19" t="s">
        <v>660</v>
      </c>
      <c r="W45" s="19"/>
      <c r="X45" s="19"/>
      <c r="AA45" s="47">
        <v>4</v>
      </c>
      <c r="AB45" s="19" t="s">
        <v>661</v>
      </c>
      <c r="AC45" s="47">
        <v>0</v>
      </c>
      <c r="AD45" s="47" t="s">
        <v>552</v>
      </c>
      <c r="AE45" s="19" t="s">
        <v>95</v>
      </c>
      <c r="AG45" t="str">
        <f t="shared" si="5"/>
        <v>strictclock_pos1</v>
      </c>
      <c r="AI45" s="2" t="s">
        <v>422</v>
      </c>
    </row>
    <row r="46" spans="1:35">
      <c r="A46" s="8">
        <v>31</v>
      </c>
      <c r="B46" t="s">
        <v>8</v>
      </c>
      <c r="C46" t="str">
        <f t="shared" si="0"/>
        <v>/drives/GDrive/__GDrive_projects/2016-07-31_divide_and_conquer_starBEAST/_01_data_stats/treelength_calcs/</v>
      </c>
      <c r="E46" t="s">
        <v>698</v>
      </c>
      <c r="F46" t="str">
        <f t="shared" si="1"/>
        <v>ENSACAP00000002201_exon1</v>
      </c>
      <c r="G46" t="str">
        <f t="shared" si="6"/>
        <v>ENSACAP00000002201_exon1.NT.TN</v>
      </c>
      <c r="H46" t="str">
        <f t="shared" si="3"/>
        <v>pos1_ENSACAP00000002201_exon1.NT.TN</v>
      </c>
      <c r="I46">
        <v>2</v>
      </c>
      <c r="J46">
        <v>1</v>
      </c>
      <c r="L46">
        <v>3</v>
      </c>
      <c r="N46" s="2" t="s">
        <v>24</v>
      </c>
      <c r="O46" s="2" t="s">
        <v>581</v>
      </c>
      <c r="P46" s="2"/>
      <c r="Q46" s="19" t="s">
        <v>400</v>
      </c>
      <c r="R46" t="str">
        <f t="shared" si="4"/>
        <v>siteModel_pos1</v>
      </c>
      <c r="S46" s="19" t="s">
        <v>88</v>
      </c>
      <c r="T46" s="19" t="s">
        <v>462</v>
      </c>
      <c r="V46" s="19" t="s">
        <v>660</v>
      </c>
      <c r="W46" s="19"/>
      <c r="X46" s="19"/>
      <c r="AA46" s="47">
        <v>4</v>
      </c>
      <c r="AB46" s="19" t="s">
        <v>661</v>
      </c>
      <c r="AC46" s="47">
        <v>0</v>
      </c>
      <c r="AD46" s="47" t="s">
        <v>552</v>
      </c>
      <c r="AE46" s="19" t="s">
        <v>95</v>
      </c>
      <c r="AG46" t="str">
        <f t="shared" si="5"/>
        <v>strictclock_pos1</v>
      </c>
      <c r="AI46" s="2" t="s">
        <v>422</v>
      </c>
    </row>
    <row r="47" spans="1:35">
      <c r="A47" s="8">
        <v>32</v>
      </c>
      <c r="B47" t="s">
        <v>8</v>
      </c>
      <c r="C47" t="str">
        <f t="shared" si="0"/>
        <v>/drives/GDrive/__GDrive_projects/2016-07-31_divide_and_conquer_starBEAST/_01_data_stats/treelength_calcs/</v>
      </c>
      <c r="E47" t="s">
        <v>699</v>
      </c>
      <c r="F47" t="str">
        <f t="shared" si="1"/>
        <v>ENSACAP00000017277_exon6</v>
      </c>
      <c r="G47" t="str">
        <f t="shared" si="6"/>
        <v>ENSACAP00000017277_exon6.NT.TN</v>
      </c>
      <c r="H47" t="str">
        <f t="shared" si="3"/>
        <v>pos1_ENSACAP00000017277_exon6.NT.TN</v>
      </c>
      <c r="I47">
        <v>2</v>
      </c>
      <c r="J47">
        <v>1</v>
      </c>
      <c r="L47">
        <v>3</v>
      </c>
      <c r="N47" s="2" t="s">
        <v>24</v>
      </c>
      <c r="O47" s="2" t="s">
        <v>582</v>
      </c>
      <c r="P47" s="2"/>
      <c r="Q47" s="19" t="s">
        <v>400</v>
      </c>
      <c r="R47" t="str">
        <f t="shared" si="4"/>
        <v>siteModel_pos1</v>
      </c>
      <c r="S47" s="19" t="s">
        <v>88</v>
      </c>
      <c r="T47" s="19" t="s">
        <v>462</v>
      </c>
      <c r="V47" s="19" t="s">
        <v>660</v>
      </c>
      <c r="W47" s="19"/>
      <c r="X47" s="19"/>
      <c r="AA47" s="47">
        <v>4</v>
      </c>
      <c r="AB47" s="19" t="s">
        <v>661</v>
      </c>
      <c r="AC47" s="47">
        <v>0</v>
      </c>
      <c r="AD47" s="47" t="s">
        <v>552</v>
      </c>
      <c r="AE47" s="19" t="s">
        <v>95</v>
      </c>
      <c r="AG47" t="str">
        <f t="shared" si="5"/>
        <v>strictclock_pos1</v>
      </c>
      <c r="AI47" s="2" t="s">
        <v>422</v>
      </c>
    </row>
    <row r="48" spans="1:35">
      <c r="A48" s="8">
        <v>33</v>
      </c>
      <c r="B48" t="s">
        <v>8</v>
      </c>
      <c r="C48" t="str">
        <f t="shared" si="0"/>
        <v>/drives/GDrive/__GDrive_projects/2016-07-31_divide_and_conquer_starBEAST/_01_data_stats/treelength_calcs/</v>
      </c>
      <c r="E48" t="s">
        <v>700</v>
      </c>
      <c r="F48" t="str">
        <f t="shared" si="1"/>
        <v>ENSACAP00000004369_exon10</v>
      </c>
      <c r="G48" t="str">
        <f t="shared" si="6"/>
        <v>ENSACAP00000004369_exon10.NT.TN</v>
      </c>
      <c r="H48" t="str">
        <f t="shared" si="3"/>
        <v>pos1_ENSACAP00000004369_exon10.NT.TN</v>
      </c>
      <c r="I48">
        <v>2</v>
      </c>
      <c r="J48">
        <v>1</v>
      </c>
      <c r="L48">
        <v>3</v>
      </c>
      <c r="N48" s="2" t="s">
        <v>24</v>
      </c>
      <c r="O48" s="2" t="s">
        <v>583</v>
      </c>
      <c r="P48" s="2"/>
      <c r="Q48" s="19" t="s">
        <v>400</v>
      </c>
      <c r="R48" t="str">
        <f t="shared" si="4"/>
        <v>siteModel_pos1</v>
      </c>
      <c r="S48" s="19" t="s">
        <v>88</v>
      </c>
      <c r="T48" s="19" t="s">
        <v>462</v>
      </c>
      <c r="V48" s="19" t="s">
        <v>660</v>
      </c>
      <c r="W48" s="19"/>
      <c r="X48" s="19"/>
      <c r="AA48" s="47">
        <v>4</v>
      </c>
      <c r="AB48" s="19" t="s">
        <v>661</v>
      </c>
      <c r="AC48" s="47">
        <v>0</v>
      </c>
      <c r="AD48" s="47" t="s">
        <v>552</v>
      </c>
      <c r="AE48" s="19" t="s">
        <v>95</v>
      </c>
      <c r="AG48" t="str">
        <f t="shared" si="5"/>
        <v>strictclock_pos1</v>
      </c>
      <c r="AI48" s="2" t="s">
        <v>422</v>
      </c>
    </row>
    <row r="49" spans="1:35">
      <c r="A49" s="8">
        <v>34</v>
      </c>
      <c r="B49" t="s">
        <v>8</v>
      </c>
      <c r="C49" t="str">
        <f t="shared" si="0"/>
        <v>/drives/GDrive/__GDrive_projects/2016-07-31_divide_and_conquer_starBEAST/_01_data_stats/treelength_calcs/</v>
      </c>
      <c r="E49" t="s">
        <v>701</v>
      </c>
      <c r="F49" t="str">
        <f t="shared" si="1"/>
        <v>ENSACAP00000005152_exon24</v>
      </c>
      <c r="G49" t="str">
        <f t="shared" si="6"/>
        <v>ENSACAP00000005152_exon24.NT.TN</v>
      </c>
      <c r="H49" t="str">
        <f t="shared" si="3"/>
        <v>pos1_ENSACAP00000005152_exon24.NT.TN</v>
      </c>
      <c r="I49">
        <v>2</v>
      </c>
      <c r="J49">
        <v>1</v>
      </c>
      <c r="L49">
        <v>3</v>
      </c>
      <c r="N49" s="2" t="s">
        <v>24</v>
      </c>
      <c r="O49" s="2" t="s">
        <v>584</v>
      </c>
      <c r="P49" s="2"/>
      <c r="Q49" s="19" t="s">
        <v>400</v>
      </c>
      <c r="R49" t="str">
        <f t="shared" si="4"/>
        <v>siteModel_pos1</v>
      </c>
      <c r="S49" s="19" t="s">
        <v>88</v>
      </c>
      <c r="T49" s="19" t="s">
        <v>462</v>
      </c>
      <c r="V49" s="19" t="s">
        <v>660</v>
      </c>
      <c r="W49" s="19"/>
      <c r="X49" s="19"/>
      <c r="AA49" s="47">
        <v>4</v>
      </c>
      <c r="AB49" s="19" t="s">
        <v>661</v>
      </c>
      <c r="AC49" s="47">
        <v>0</v>
      </c>
      <c r="AD49" s="47" t="s">
        <v>552</v>
      </c>
      <c r="AE49" s="19" t="s">
        <v>95</v>
      </c>
      <c r="AG49" t="str">
        <f t="shared" si="5"/>
        <v>strictclock_pos1</v>
      </c>
      <c r="AI49" s="2" t="s">
        <v>422</v>
      </c>
    </row>
    <row r="50" spans="1:35">
      <c r="A50" s="8">
        <v>35</v>
      </c>
      <c r="B50" t="s">
        <v>8</v>
      </c>
      <c r="C50" t="str">
        <f t="shared" si="0"/>
        <v>/drives/GDrive/__GDrive_projects/2016-07-31_divide_and_conquer_starBEAST/_01_data_stats/treelength_calcs/</v>
      </c>
      <c r="E50" t="s">
        <v>702</v>
      </c>
      <c r="F50" t="str">
        <f t="shared" si="1"/>
        <v>ENSACAP00000014072_exon2</v>
      </c>
      <c r="G50" t="str">
        <f t="shared" si="6"/>
        <v>ENSACAP00000014072_exon2.NT.TN</v>
      </c>
      <c r="H50" t="str">
        <f t="shared" si="3"/>
        <v>pos1_ENSACAP00000014072_exon2.NT.TN</v>
      </c>
      <c r="I50">
        <v>2</v>
      </c>
      <c r="J50">
        <v>1</v>
      </c>
      <c r="L50">
        <v>3</v>
      </c>
      <c r="N50" s="2" t="s">
        <v>24</v>
      </c>
      <c r="O50" s="2" t="s">
        <v>585</v>
      </c>
      <c r="P50" s="2"/>
      <c r="Q50" s="19" t="s">
        <v>400</v>
      </c>
      <c r="R50" t="str">
        <f t="shared" si="4"/>
        <v>siteModel_pos1</v>
      </c>
      <c r="S50" s="19" t="s">
        <v>88</v>
      </c>
      <c r="T50" s="19" t="s">
        <v>462</v>
      </c>
      <c r="V50" s="19" t="s">
        <v>660</v>
      </c>
      <c r="W50" s="19"/>
      <c r="X50" s="19"/>
      <c r="AA50" s="47">
        <v>4</v>
      </c>
      <c r="AB50" s="19" t="s">
        <v>661</v>
      </c>
      <c r="AC50" s="47">
        <v>0</v>
      </c>
      <c r="AD50" s="47" t="s">
        <v>552</v>
      </c>
      <c r="AE50" s="19" t="s">
        <v>95</v>
      </c>
      <c r="AG50" t="str">
        <f t="shared" si="5"/>
        <v>strictclock_pos1</v>
      </c>
      <c r="AI50" s="2" t="s">
        <v>422</v>
      </c>
    </row>
    <row r="51" spans="1:35">
      <c r="A51" s="8">
        <v>36</v>
      </c>
      <c r="B51" t="s">
        <v>8</v>
      </c>
      <c r="C51" t="str">
        <f t="shared" si="0"/>
        <v>/drives/GDrive/__GDrive_projects/2016-07-31_divide_and_conquer_starBEAST/_01_data_stats/treelength_calcs/</v>
      </c>
      <c r="E51" t="s">
        <v>703</v>
      </c>
      <c r="F51" t="str">
        <f t="shared" si="1"/>
        <v>ENSACAP00000001380_exon1</v>
      </c>
      <c r="G51" t="str">
        <f t="shared" si="6"/>
        <v>ENSACAP00000001380_exon1.NT.TN</v>
      </c>
      <c r="H51" t="str">
        <f t="shared" si="3"/>
        <v>pos1_ENSACAP00000001380_exon1.NT.TN</v>
      </c>
      <c r="I51">
        <v>2</v>
      </c>
      <c r="J51">
        <v>1</v>
      </c>
      <c r="L51">
        <v>3</v>
      </c>
      <c r="N51" s="2" t="s">
        <v>24</v>
      </c>
      <c r="O51" s="2" t="s">
        <v>586</v>
      </c>
      <c r="P51" s="2"/>
      <c r="Q51" s="19" t="s">
        <v>400</v>
      </c>
      <c r="R51" t="str">
        <f t="shared" si="4"/>
        <v>siteModel_pos1</v>
      </c>
      <c r="S51" s="19" t="s">
        <v>88</v>
      </c>
      <c r="T51" s="19" t="s">
        <v>462</v>
      </c>
      <c r="V51" s="19" t="s">
        <v>660</v>
      </c>
      <c r="W51" s="19"/>
      <c r="X51" s="19"/>
      <c r="AA51" s="47">
        <v>4</v>
      </c>
      <c r="AB51" s="19" t="s">
        <v>661</v>
      </c>
      <c r="AC51" s="47">
        <v>0</v>
      </c>
      <c r="AD51" s="47" t="s">
        <v>552</v>
      </c>
      <c r="AE51" s="19" t="s">
        <v>95</v>
      </c>
      <c r="AG51" t="str">
        <f t="shared" si="5"/>
        <v>strictclock_pos1</v>
      </c>
      <c r="AI51" s="2" t="s">
        <v>422</v>
      </c>
    </row>
    <row r="52" spans="1:35">
      <c r="A52" s="8">
        <v>37</v>
      </c>
      <c r="B52" t="s">
        <v>8</v>
      </c>
      <c r="C52" t="str">
        <f t="shared" si="0"/>
        <v>/drives/GDrive/__GDrive_projects/2016-07-31_divide_and_conquer_starBEAST/_01_data_stats/treelength_calcs/</v>
      </c>
      <c r="E52" t="s">
        <v>704</v>
      </c>
      <c r="F52" t="str">
        <f t="shared" si="1"/>
        <v>ENSACAP00000012057_exon1</v>
      </c>
      <c r="G52" t="str">
        <f t="shared" si="6"/>
        <v>ENSACAP00000012057_exon1.NT.TN</v>
      </c>
      <c r="H52" t="str">
        <f t="shared" si="3"/>
        <v>pos1_ENSACAP00000012057_exon1.NT.TN</v>
      </c>
      <c r="I52">
        <v>2</v>
      </c>
      <c r="J52">
        <v>1</v>
      </c>
      <c r="L52">
        <v>3</v>
      </c>
      <c r="N52" s="2" t="s">
        <v>24</v>
      </c>
      <c r="O52" s="2" t="s">
        <v>587</v>
      </c>
      <c r="P52" s="2"/>
      <c r="Q52" s="19" t="s">
        <v>400</v>
      </c>
      <c r="R52" t="str">
        <f t="shared" si="4"/>
        <v>siteModel_pos1</v>
      </c>
      <c r="S52" s="19" t="s">
        <v>88</v>
      </c>
      <c r="T52" s="19" t="s">
        <v>462</v>
      </c>
      <c r="V52" s="19" t="s">
        <v>660</v>
      </c>
      <c r="W52" s="19"/>
      <c r="X52" s="19"/>
      <c r="AA52" s="47">
        <v>4</v>
      </c>
      <c r="AB52" s="19" t="s">
        <v>661</v>
      </c>
      <c r="AC52" s="47">
        <v>0</v>
      </c>
      <c r="AD52" s="47" t="s">
        <v>552</v>
      </c>
      <c r="AE52" s="19" t="s">
        <v>95</v>
      </c>
      <c r="AG52" t="str">
        <f t="shared" si="5"/>
        <v>strictclock_pos1</v>
      </c>
      <c r="AI52" s="2" t="s">
        <v>422</v>
      </c>
    </row>
    <row r="53" spans="1:35">
      <c r="A53" s="8">
        <v>38</v>
      </c>
      <c r="B53" t="s">
        <v>8</v>
      </c>
      <c r="C53" t="str">
        <f t="shared" si="0"/>
        <v>/drives/GDrive/__GDrive_projects/2016-07-31_divide_and_conquer_starBEAST/_01_data_stats/treelength_calcs/</v>
      </c>
      <c r="E53" t="s">
        <v>705</v>
      </c>
      <c r="F53" t="str">
        <f t="shared" si="1"/>
        <v>ENSACAP00000003643_exon1</v>
      </c>
      <c r="G53" t="str">
        <f t="shared" si="6"/>
        <v>ENSACAP00000003643_exon1.NT.TN</v>
      </c>
      <c r="H53" t="str">
        <f t="shared" si="3"/>
        <v>pos1_ENSACAP00000003643_exon1.NT.TN</v>
      </c>
      <c r="I53">
        <v>2</v>
      </c>
      <c r="J53">
        <v>1</v>
      </c>
      <c r="L53">
        <v>3</v>
      </c>
      <c r="N53" s="2" t="s">
        <v>24</v>
      </c>
      <c r="O53" s="2" t="s">
        <v>588</v>
      </c>
      <c r="P53" s="2"/>
      <c r="Q53" s="19" t="s">
        <v>400</v>
      </c>
      <c r="R53" t="str">
        <f t="shared" si="4"/>
        <v>siteModel_pos1</v>
      </c>
      <c r="S53" s="19" t="s">
        <v>88</v>
      </c>
      <c r="T53" s="19" t="s">
        <v>462</v>
      </c>
      <c r="V53" s="19" t="s">
        <v>660</v>
      </c>
      <c r="W53" s="19"/>
      <c r="X53" s="19"/>
      <c r="AA53" s="47">
        <v>4</v>
      </c>
      <c r="AB53" s="19" t="s">
        <v>661</v>
      </c>
      <c r="AC53" s="47">
        <v>0</v>
      </c>
      <c r="AD53" s="47" t="s">
        <v>552</v>
      </c>
      <c r="AE53" s="19" t="s">
        <v>95</v>
      </c>
      <c r="AG53" t="str">
        <f t="shared" si="5"/>
        <v>strictclock_pos1</v>
      </c>
      <c r="AI53" s="2" t="s">
        <v>422</v>
      </c>
    </row>
    <row r="54" spans="1:35">
      <c r="A54" s="8">
        <v>39</v>
      </c>
      <c r="B54" t="s">
        <v>8</v>
      </c>
      <c r="C54" t="str">
        <f t="shared" si="0"/>
        <v>/drives/GDrive/__GDrive_projects/2016-07-31_divide_and_conquer_starBEAST/_01_data_stats/treelength_calcs/</v>
      </c>
      <c r="E54" t="s">
        <v>706</v>
      </c>
      <c r="F54" t="str">
        <f t="shared" si="1"/>
        <v>ENSACAP00000011042_exon1</v>
      </c>
      <c r="G54" t="str">
        <f t="shared" si="6"/>
        <v>ENSACAP00000011042_exon1.NT.TN</v>
      </c>
      <c r="H54" t="str">
        <f t="shared" si="3"/>
        <v>pos1_ENSACAP00000011042_exon1.NT.TN</v>
      </c>
      <c r="I54">
        <v>2</v>
      </c>
      <c r="J54">
        <v>1</v>
      </c>
      <c r="L54">
        <v>3</v>
      </c>
      <c r="N54" s="2" t="s">
        <v>24</v>
      </c>
      <c r="O54" s="2" t="s">
        <v>589</v>
      </c>
      <c r="P54" s="2"/>
      <c r="Q54" s="19" t="s">
        <v>400</v>
      </c>
      <c r="R54" t="str">
        <f t="shared" si="4"/>
        <v>siteModel_pos1</v>
      </c>
      <c r="S54" s="19" t="s">
        <v>88</v>
      </c>
      <c r="T54" s="19" t="s">
        <v>462</v>
      </c>
      <c r="V54" s="19" t="s">
        <v>660</v>
      </c>
      <c r="W54" s="19"/>
      <c r="X54" s="19"/>
      <c r="AA54" s="47">
        <v>4</v>
      </c>
      <c r="AB54" s="19" t="s">
        <v>661</v>
      </c>
      <c r="AC54" s="47">
        <v>0</v>
      </c>
      <c r="AD54" s="47" t="s">
        <v>552</v>
      </c>
      <c r="AE54" s="19" t="s">
        <v>95</v>
      </c>
      <c r="AG54" t="str">
        <f t="shared" si="5"/>
        <v>strictclock_pos1</v>
      </c>
      <c r="AI54" s="2" t="s">
        <v>422</v>
      </c>
    </row>
    <row r="55" spans="1:35">
      <c r="A55" s="8">
        <v>40</v>
      </c>
      <c r="B55" t="s">
        <v>8</v>
      </c>
      <c r="C55" t="str">
        <f t="shared" si="0"/>
        <v>/drives/GDrive/__GDrive_projects/2016-07-31_divide_and_conquer_starBEAST/_01_data_stats/treelength_calcs/</v>
      </c>
      <c r="E55" t="s">
        <v>707</v>
      </c>
      <c r="F55" t="str">
        <f t="shared" si="1"/>
        <v>ENSACAP00000018565_exon1</v>
      </c>
      <c r="G55" t="str">
        <f t="shared" si="6"/>
        <v>ENSACAP00000018565_exon1.NT.TN</v>
      </c>
      <c r="H55" t="str">
        <f t="shared" si="3"/>
        <v>pos1_ENSACAP00000018565_exon1.NT.TN</v>
      </c>
      <c r="I55">
        <v>2</v>
      </c>
      <c r="J55">
        <v>1</v>
      </c>
      <c r="L55">
        <v>3</v>
      </c>
      <c r="N55" s="2" t="s">
        <v>24</v>
      </c>
      <c r="O55" s="2" t="s">
        <v>590</v>
      </c>
      <c r="P55" s="2"/>
      <c r="Q55" s="19" t="s">
        <v>400</v>
      </c>
      <c r="R55" t="str">
        <f t="shared" si="4"/>
        <v>siteModel_pos1</v>
      </c>
      <c r="S55" s="19" t="s">
        <v>88</v>
      </c>
      <c r="T55" s="19" t="s">
        <v>462</v>
      </c>
      <c r="V55" s="19" t="s">
        <v>660</v>
      </c>
      <c r="W55" s="19"/>
      <c r="X55" s="19"/>
      <c r="AA55" s="47">
        <v>4</v>
      </c>
      <c r="AB55" s="19" t="s">
        <v>661</v>
      </c>
      <c r="AC55" s="47">
        <v>0</v>
      </c>
      <c r="AD55" s="47" t="s">
        <v>552</v>
      </c>
      <c r="AE55" s="19" t="s">
        <v>95</v>
      </c>
      <c r="AG55" t="str">
        <f t="shared" si="5"/>
        <v>strictclock_pos1</v>
      </c>
      <c r="AI55" s="2" t="s">
        <v>422</v>
      </c>
    </row>
    <row r="56" spans="1:35">
      <c r="A56" s="8">
        <v>41</v>
      </c>
      <c r="B56" t="s">
        <v>8</v>
      </c>
      <c r="C56" t="str">
        <f t="shared" si="0"/>
        <v>/drives/GDrive/__GDrive_projects/2016-07-31_divide_and_conquer_starBEAST/_01_data_stats/treelength_calcs/</v>
      </c>
      <c r="E56" t="s">
        <v>708</v>
      </c>
      <c r="F56" t="str">
        <f t="shared" si="1"/>
        <v>ENSACAP00000000252_exon26</v>
      </c>
      <c r="G56" t="str">
        <f t="shared" si="6"/>
        <v>ENSACAP00000000252_exon26.NT.TN</v>
      </c>
      <c r="H56" t="str">
        <f t="shared" si="3"/>
        <v>pos1_ENSACAP00000000252_exon26.NT.TN</v>
      </c>
      <c r="I56">
        <v>2</v>
      </c>
      <c r="J56">
        <v>1</v>
      </c>
      <c r="L56">
        <v>3</v>
      </c>
      <c r="N56" s="2" t="s">
        <v>24</v>
      </c>
      <c r="O56" s="2" t="s">
        <v>591</v>
      </c>
      <c r="P56" s="2"/>
      <c r="Q56" s="19" t="s">
        <v>400</v>
      </c>
      <c r="R56" t="str">
        <f t="shared" si="4"/>
        <v>siteModel_pos1</v>
      </c>
      <c r="S56" s="19" t="s">
        <v>88</v>
      </c>
      <c r="T56" s="19" t="s">
        <v>462</v>
      </c>
      <c r="V56" s="19" t="s">
        <v>660</v>
      </c>
      <c r="W56" s="19"/>
      <c r="X56" s="19"/>
      <c r="AA56" s="47">
        <v>4</v>
      </c>
      <c r="AB56" s="19" t="s">
        <v>661</v>
      </c>
      <c r="AC56" s="47">
        <v>0</v>
      </c>
      <c r="AD56" s="47" t="s">
        <v>552</v>
      </c>
      <c r="AE56" s="19" t="s">
        <v>95</v>
      </c>
      <c r="AG56" t="str">
        <f t="shared" si="5"/>
        <v>strictclock_pos1</v>
      </c>
      <c r="AI56" s="2" t="s">
        <v>422</v>
      </c>
    </row>
    <row r="57" spans="1:35">
      <c r="A57" s="8">
        <v>42</v>
      </c>
      <c r="B57" t="s">
        <v>8</v>
      </c>
      <c r="C57" t="str">
        <f t="shared" si="0"/>
        <v>/drives/GDrive/__GDrive_projects/2016-07-31_divide_and_conquer_starBEAST/_01_data_stats/treelength_calcs/</v>
      </c>
      <c r="E57" t="s">
        <v>709</v>
      </c>
      <c r="F57" t="str">
        <f t="shared" si="1"/>
        <v>ENSACAP00000012153_exon12</v>
      </c>
      <c r="G57" t="str">
        <f t="shared" si="6"/>
        <v>ENSACAP00000012153_exon12.NT.TN</v>
      </c>
      <c r="H57" t="str">
        <f t="shared" si="3"/>
        <v>pos1_ENSACAP00000012153_exon12.NT.TN</v>
      </c>
      <c r="I57">
        <v>2</v>
      </c>
      <c r="J57">
        <v>1</v>
      </c>
      <c r="L57">
        <v>3</v>
      </c>
      <c r="N57" s="2" t="s">
        <v>24</v>
      </c>
      <c r="O57" s="2" t="s">
        <v>592</v>
      </c>
      <c r="P57" s="2"/>
      <c r="Q57" s="19" t="s">
        <v>400</v>
      </c>
      <c r="R57" t="str">
        <f t="shared" si="4"/>
        <v>siteModel_pos1</v>
      </c>
      <c r="S57" s="19" t="s">
        <v>88</v>
      </c>
      <c r="T57" s="19" t="s">
        <v>462</v>
      </c>
      <c r="V57" s="19" t="s">
        <v>660</v>
      </c>
      <c r="W57" s="19"/>
      <c r="X57" s="19"/>
      <c r="AA57" s="47">
        <v>4</v>
      </c>
      <c r="AB57" s="19" t="s">
        <v>661</v>
      </c>
      <c r="AC57" s="47">
        <v>0</v>
      </c>
      <c r="AD57" s="47" t="s">
        <v>552</v>
      </c>
      <c r="AE57" s="19" t="s">
        <v>95</v>
      </c>
      <c r="AG57" t="str">
        <f t="shared" si="5"/>
        <v>strictclock_pos1</v>
      </c>
      <c r="AI57" s="2" t="s">
        <v>422</v>
      </c>
    </row>
    <row r="58" spans="1:35">
      <c r="A58" s="8">
        <v>43</v>
      </c>
      <c r="B58" t="s">
        <v>8</v>
      </c>
      <c r="C58" t="str">
        <f t="shared" si="0"/>
        <v>/drives/GDrive/__GDrive_projects/2016-07-31_divide_and_conquer_starBEAST/_01_data_stats/treelength_calcs/</v>
      </c>
      <c r="E58" t="s">
        <v>710</v>
      </c>
      <c r="F58" t="str">
        <f t="shared" si="1"/>
        <v>ENSACAP00000016245_exon1</v>
      </c>
      <c r="G58" t="str">
        <f t="shared" si="6"/>
        <v>ENSACAP00000016245_exon1.NT.TN</v>
      </c>
      <c r="H58" t="str">
        <f t="shared" si="3"/>
        <v>pos1_ENSACAP00000016245_exon1.NT.TN</v>
      </c>
      <c r="I58">
        <v>2</v>
      </c>
      <c r="J58">
        <v>1</v>
      </c>
      <c r="L58">
        <v>3</v>
      </c>
      <c r="N58" s="2" t="s">
        <v>24</v>
      </c>
      <c r="O58" s="2" t="s">
        <v>593</v>
      </c>
      <c r="P58" s="2"/>
      <c r="Q58" s="19" t="s">
        <v>400</v>
      </c>
      <c r="R58" t="str">
        <f t="shared" si="4"/>
        <v>siteModel_pos1</v>
      </c>
      <c r="S58" s="19" t="s">
        <v>88</v>
      </c>
      <c r="T58" s="19" t="s">
        <v>462</v>
      </c>
      <c r="V58" s="19" t="s">
        <v>660</v>
      </c>
      <c r="W58" s="19"/>
      <c r="X58" s="19"/>
      <c r="AA58" s="47">
        <v>4</v>
      </c>
      <c r="AB58" s="19" t="s">
        <v>661</v>
      </c>
      <c r="AC58" s="47">
        <v>0</v>
      </c>
      <c r="AD58" s="47" t="s">
        <v>552</v>
      </c>
      <c r="AE58" s="19" t="s">
        <v>95</v>
      </c>
      <c r="AG58" t="str">
        <f t="shared" si="5"/>
        <v>strictclock_pos1</v>
      </c>
      <c r="AI58" s="2" t="s">
        <v>422</v>
      </c>
    </row>
    <row r="59" spans="1:35">
      <c r="A59" s="8">
        <v>44</v>
      </c>
      <c r="B59" t="s">
        <v>8</v>
      </c>
      <c r="C59" t="str">
        <f t="shared" si="0"/>
        <v>/drives/GDrive/__GDrive_projects/2016-07-31_divide_and_conquer_starBEAST/_01_data_stats/treelength_calcs/</v>
      </c>
      <c r="E59" t="s">
        <v>711</v>
      </c>
      <c r="F59" t="str">
        <f t="shared" si="1"/>
        <v>ENSACAP00000014084_exon1</v>
      </c>
      <c r="G59" t="str">
        <f t="shared" si="6"/>
        <v>ENSACAP00000014084_exon1.NT.TN</v>
      </c>
      <c r="H59" t="str">
        <f t="shared" si="3"/>
        <v>pos1_ENSACAP00000014084_exon1.NT.TN</v>
      </c>
      <c r="I59">
        <v>2</v>
      </c>
      <c r="J59">
        <v>1</v>
      </c>
      <c r="L59">
        <v>3</v>
      </c>
      <c r="N59" s="2" t="s">
        <v>24</v>
      </c>
      <c r="O59" s="2" t="s">
        <v>594</v>
      </c>
      <c r="P59" s="2"/>
      <c r="Q59" s="19" t="s">
        <v>400</v>
      </c>
      <c r="R59" t="str">
        <f t="shared" si="4"/>
        <v>siteModel_pos1</v>
      </c>
      <c r="S59" s="19" t="s">
        <v>88</v>
      </c>
      <c r="T59" s="19" t="s">
        <v>462</v>
      </c>
      <c r="V59" s="19" t="s">
        <v>660</v>
      </c>
      <c r="W59" s="19"/>
      <c r="X59" s="19"/>
      <c r="AA59" s="47">
        <v>4</v>
      </c>
      <c r="AB59" s="19" t="s">
        <v>661</v>
      </c>
      <c r="AC59" s="47">
        <v>0</v>
      </c>
      <c r="AD59" s="47" t="s">
        <v>552</v>
      </c>
      <c r="AE59" s="19" t="s">
        <v>95</v>
      </c>
      <c r="AG59" t="str">
        <f t="shared" si="5"/>
        <v>strictclock_pos1</v>
      </c>
      <c r="AI59" s="2" t="s">
        <v>422</v>
      </c>
    </row>
    <row r="60" spans="1:35">
      <c r="A60" s="8">
        <v>45</v>
      </c>
      <c r="B60" t="s">
        <v>8</v>
      </c>
      <c r="C60" t="str">
        <f t="shared" si="0"/>
        <v>/drives/GDrive/__GDrive_projects/2016-07-31_divide_and_conquer_starBEAST/_01_data_stats/treelength_calcs/</v>
      </c>
      <c r="E60" t="s">
        <v>712</v>
      </c>
      <c r="F60" t="str">
        <f t="shared" si="1"/>
        <v>ENSACAP00000017397_exon7</v>
      </c>
      <c r="G60" t="str">
        <f t="shared" si="6"/>
        <v>ENSACAP00000017397_exon7.NT.TN</v>
      </c>
      <c r="H60" t="str">
        <f t="shared" si="3"/>
        <v>pos1_ENSACAP00000017397_exon7.NT.TN</v>
      </c>
      <c r="I60">
        <v>2</v>
      </c>
      <c r="J60">
        <v>1</v>
      </c>
      <c r="L60">
        <v>3</v>
      </c>
      <c r="N60" s="2" t="s">
        <v>24</v>
      </c>
      <c r="O60" s="2" t="s">
        <v>595</v>
      </c>
      <c r="P60" s="2"/>
      <c r="Q60" s="19" t="s">
        <v>400</v>
      </c>
      <c r="R60" t="str">
        <f t="shared" si="4"/>
        <v>siteModel_pos1</v>
      </c>
      <c r="S60" s="19" t="s">
        <v>88</v>
      </c>
      <c r="T60" s="19" t="s">
        <v>462</v>
      </c>
      <c r="V60" s="19" t="s">
        <v>660</v>
      </c>
      <c r="W60" s="19"/>
      <c r="X60" s="19"/>
      <c r="AA60" s="47">
        <v>4</v>
      </c>
      <c r="AB60" s="19" t="s">
        <v>661</v>
      </c>
      <c r="AC60" s="47">
        <v>0</v>
      </c>
      <c r="AD60" s="47" t="s">
        <v>552</v>
      </c>
      <c r="AE60" s="19" t="s">
        <v>95</v>
      </c>
      <c r="AG60" t="str">
        <f t="shared" si="5"/>
        <v>strictclock_pos1</v>
      </c>
      <c r="AI60" s="2" t="s">
        <v>422</v>
      </c>
    </row>
    <row r="61" spans="1:35">
      <c r="A61" s="8">
        <v>46</v>
      </c>
      <c r="B61" t="s">
        <v>8</v>
      </c>
      <c r="C61" t="str">
        <f t="shared" si="0"/>
        <v>/drives/GDrive/__GDrive_projects/2016-07-31_divide_and_conquer_starBEAST/_01_data_stats/treelength_calcs/</v>
      </c>
      <c r="E61" t="s">
        <v>713</v>
      </c>
      <c r="F61" t="str">
        <f t="shared" si="1"/>
        <v>ENSACAP00000011559_exon4</v>
      </c>
      <c r="G61" t="str">
        <f t="shared" si="6"/>
        <v>ENSACAP00000011559_exon4.NT.TN</v>
      </c>
      <c r="H61" t="str">
        <f t="shared" si="3"/>
        <v>pos1_ENSACAP00000011559_exon4.NT.TN</v>
      </c>
      <c r="I61">
        <v>2</v>
      </c>
      <c r="J61">
        <v>1</v>
      </c>
      <c r="L61">
        <v>3</v>
      </c>
      <c r="N61" s="2" t="s">
        <v>24</v>
      </c>
      <c r="O61" s="2" t="s">
        <v>596</v>
      </c>
      <c r="P61" s="2"/>
      <c r="Q61" s="19" t="s">
        <v>400</v>
      </c>
      <c r="R61" t="str">
        <f t="shared" si="4"/>
        <v>siteModel_pos1</v>
      </c>
      <c r="S61" s="19" t="s">
        <v>88</v>
      </c>
      <c r="T61" s="19" t="s">
        <v>462</v>
      </c>
      <c r="V61" s="19" t="s">
        <v>660</v>
      </c>
      <c r="W61" s="19"/>
      <c r="X61" s="19"/>
      <c r="AA61" s="47">
        <v>4</v>
      </c>
      <c r="AB61" s="19" t="s">
        <v>661</v>
      </c>
      <c r="AC61" s="47">
        <v>0</v>
      </c>
      <c r="AD61" s="47" t="s">
        <v>552</v>
      </c>
      <c r="AE61" s="19" t="s">
        <v>95</v>
      </c>
      <c r="AG61" t="str">
        <f t="shared" si="5"/>
        <v>strictclock_pos1</v>
      </c>
      <c r="AI61" s="2" t="s">
        <v>422</v>
      </c>
    </row>
    <row r="62" spans="1:35">
      <c r="A62" s="8">
        <v>47</v>
      </c>
      <c r="B62" t="s">
        <v>8</v>
      </c>
      <c r="C62" t="str">
        <f t="shared" si="0"/>
        <v>/drives/GDrive/__GDrive_projects/2016-07-31_divide_and_conquer_starBEAST/_01_data_stats/treelength_calcs/</v>
      </c>
      <c r="E62" t="s">
        <v>714</v>
      </c>
      <c r="F62" t="str">
        <f t="shared" si="1"/>
        <v>ENSACAP00000010133_exon19</v>
      </c>
      <c r="G62" t="str">
        <f t="shared" si="6"/>
        <v>ENSACAP00000010133_exon19.NT.TN</v>
      </c>
      <c r="H62" t="str">
        <f t="shared" si="3"/>
        <v>pos1_ENSACAP00000010133_exon19.NT.TN</v>
      </c>
      <c r="I62">
        <v>2</v>
      </c>
      <c r="J62">
        <v>1</v>
      </c>
      <c r="L62">
        <v>3</v>
      </c>
      <c r="N62" s="2" t="s">
        <v>24</v>
      </c>
      <c r="O62" s="2" t="s">
        <v>597</v>
      </c>
      <c r="P62" s="2"/>
      <c r="Q62" s="19" t="s">
        <v>400</v>
      </c>
      <c r="R62" t="str">
        <f t="shared" si="4"/>
        <v>siteModel_pos1</v>
      </c>
      <c r="S62" s="19" t="s">
        <v>88</v>
      </c>
      <c r="T62" s="19" t="s">
        <v>462</v>
      </c>
      <c r="V62" s="19" t="s">
        <v>660</v>
      </c>
      <c r="W62" s="19"/>
      <c r="X62" s="19"/>
      <c r="AA62" s="47">
        <v>4</v>
      </c>
      <c r="AB62" s="19" t="s">
        <v>661</v>
      </c>
      <c r="AC62" s="47">
        <v>0</v>
      </c>
      <c r="AD62" s="47" t="s">
        <v>552</v>
      </c>
      <c r="AE62" s="19" t="s">
        <v>95</v>
      </c>
      <c r="AG62" t="str">
        <f t="shared" si="5"/>
        <v>strictclock_pos1</v>
      </c>
      <c r="AI62" s="2" t="s">
        <v>422</v>
      </c>
    </row>
    <row r="63" spans="1:35">
      <c r="A63" s="8">
        <v>48</v>
      </c>
      <c r="B63" t="s">
        <v>8</v>
      </c>
      <c r="C63" t="str">
        <f t="shared" si="0"/>
        <v>/drives/GDrive/__GDrive_projects/2016-07-31_divide_and_conquer_starBEAST/_01_data_stats/treelength_calcs/</v>
      </c>
      <c r="E63" t="s">
        <v>715</v>
      </c>
      <c r="F63" t="str">
        <f t="shared" si="1"/>
        <v>ENSACAP00000011314_exon5</v>
      </c>
      <c r="G63" t="str">
        <f t="shared" si="6"/>
        <v>ENSACAP00000011314_exon5.NT.TN</v>
      </c>
      <c r="H63" t="str">
        <f t="shared" si="3"/>
        <v>pos1_ENSACAP00000011314_exon5.NT.TN</v>
      </c>
      <c r="I63">
        <v>2</v>
      </c>
      <c r="J63">
        <v>1</v>
      </c>
      <c r="L63">
        <v>3</v>
      </c>
      <c r="N63" s="2" t="s">
        <v>24</v>
      </c>
      <c r="O63" s="2" t="s">
        <v>598</v>
      </c>
      <c r="P63" s="2"/>
      <c r="Q63" s="19" t="s">
        <v>400</v>
      </c>
      <c r="R63" t="str">
        <f t="shared" si="4"/>
        <v>siteModel_pos1</v>
      </c>
      <c r="S63" s="19" t="s">
        <v>88</v>
      </c>
      <c r="T63" s="19" t="s">
        <v>462</v>
      </c>
      <c r="V63" s="19" t="s">
        <v>660</v>
      </c>
      <c r="W63" s="19"/>
      <c r="X63" s="19"/>
      <c r="AA63" s="47">
        <v>4</v>
      </c>
      <c r="AB63" s="19" t="s">
        <v>661</v>
      </c>
      <c r="AC63" s="47">
        <v>0</v>
      </c>
      <c r="AD63" s="47" t="s">
        <v>552</v>
      </c>
      <c r="AE63" s="19" t="s">
        <v>95</v>
      </c>
      <c r="AG63" t="str">
        <f t="shared" si="5"/>
        <v>strictclock_pos1</v>
      </c>
      <c r="AI63" s="2" t="s">
        <v>422</v>
      </c>
    </row>
    <row r="64" spans="1:35">
      <c r="A64" s="8">
        <v>49</v>
      </c>
      <c r="B64" t="s">
        <v>8</v>
      </c>
      <c r="C64" t="str">
        <f t="shared" si="0"/>
        <v>/drives/GDrive/__GDrive_projects/2016-07-31_divide_and_conquer_starBEAST/_01_data_stats/treelength_calcs/</v>
      </c>
      <c r="E64" t="s">
        <v>716</v>
      </c>
      <c r="F64" t="str">
        <f t="shared" si="1"/>
        <v>ENSACAP00000000554_exon1</v>
      </c>
      <c r="G64" t="str">
        <f t="shared" si="6"/>
        <v>ENSACAP00000000554_exon1.NT.TN</v>
      </c>
      <c r="H64" t="str">
        <f t="shared" si="3"/>
        <v>pos1_ENSACAP00000000554_exon1.NT.TN</v>
      </c>
      <c r="I64">
        <v>2</v>
      </c>
      <c r="J64">
        <v>1</v>
      </c>
      <c r="L64">
        <v>3</v>
      </c>
      <c r="N64" s="2" t="s">
        <v>24</v>
      </c>
      <c r="O64" s="2" t="s">
        <v>599</v>
      </c>
      <c r="P64" s="2"/>
      <c r="Q64" s="19" t="s">
        <v>400</v>
      </c>
      <c r="R64" t="str">
        <f t="shared" si="4"/>
        <v>siteModel_pos1</v>
      </c>
      <c r="S64" s="19" t="s">
        <v>88</v>
      </c>
      <c r="T64" s="19" t="s">
        <v>462</v>
      </c>
      <c r="V64" s="19" t="s">
        <v>660</v>
      </c>
      <c r="W64" s="19"/>
      <c r="X64" s="19"/>
      <c r="AA64" s="47">
        <v>4</v>
      </c>
      <c r="AB64" s="19" t="s">
        <v>661</v>
      </c>
      <c r="AC64" s="47">
        <v>0</v>
      </c>
      <c r="AD64" s="47" t="s">
        <v>552</v>
      </c>
      <c r="AE64" s="19" t="s">
        <v>95</v>
      </c>
      <c r="AG64" t="str">
        <f t="shared" si="5"/>
        <v>strictclock_pos1</v>
      </c>
      <c r="AI64" s="2" t="s">
        <v>422</v>
      </c>
    </row>
    <row r="65" spans="1:35">
      <c r="A65" s="8">
        <v>50</v>
      </c>
      <c r="B65" t="s">
        <v>9</v>
      </c>
      <c r="C65" t="str">
        <f t="shared" si="0"/>
        <v>/drives/GDrive/__GDrive_projects/2016-07-31_divide_and_conquer_starBEAST/_01_data_stats/treelength_calcs/</v>
      </c>
      <c r="E65" t="s">
        <v>717</v>
      </c>
      <c r="F65" t="str">
        <f t="shared" si="1"/>
        <v>ENSACAP00000001363_exon1</v>
      </c>
      <c r="G65" t="str">
        <f t="shared" si="6"/>
        <v>ENSACAP00000001363_exon1.NT.TN</v>
      </c>
      <c r="H65" t="str">
        <f t="shared" si="3"/>
        <v>pos1_ENSACAP00000001363_exon1.NT.TN</v>
      </c>
      <c r="I65">
        <v>2</v>
      </c>
      <c r="J65">
        <v>1</v>
      </c>
      <c r="L65">
        <v>3</v>
      </c>
      <c r="N65" s="2" t="s">
        <v>24</v>
      </c>
      <c r="O65" s="2" t="s">
        <v>600</v>
      </c>
      <c r="P65" s="2"/>
      <c r="Q65" s="19" t="s">
        <v>400</v>
      </c>
      <c r="R65" t="str">
        <f t="shared" si="4"/>
        <v>siteModel_pos1</v>
      </c>
      <c r="S65" s="19" t="s">
        <v>88</v>
      </c>
      <c r="T65" s="19" t="s">
        <v>462</v>
      </c>
      <c r="V65" s="19" t="s">
        <v>660</v>
      </c>
      <c r="W65" s="19"/>
      <c r="X65" s="19"/>
      <c r="AA65" s="47">
        <v>4</v>
      </c>
      <c r="AB65" s="19" t="s">
        <v>661</v>
      </c>
      <c r="AC65" s="47">
        <v>0</v>
      </c>
      <c r="AD65" s="47" t="s">
        <v>552</v>
      </c>
      <c r="AE65" s="19" t="s">
        <v>95</v>
      </c>
      <c r="AG65" t="str">
        <f t="shared" si="5"/>
        <v>strictclock_pos1</v>
      </c>
      <c r="AI65" s="2" t="s">
        <v>422</v>
      </c>
    </row>
    <row r="66" spans="1:35">
      <c r="A66" s="8">
        <v>51</v>
      </c>
      <c r="B66" t="s">
        <v>8</v>
      </c>
      <c r="C66" t="str">
        <f t="shared" si="0"/>
        <v>/drives/GDrive/__GDrive_projects/2016-07-31_divide_and_conquer_starBEAST/_01_data_stats/treelength_calcs/</v>
      </c>
      <c r="E66" t="s">
        <v>718</v>
      </c>
      <c r="F66" t="str">
        <f t="shared" si="1"/>
        <v>ENSACAP00000019951_exon1</v>
      </c>
      <c r="G66" t="str">
        <f t="shared" si="6"/>
        <v>ENSACAP00000019951_exon1.NT.TN</v>
      </c>
      <c r="H66" t="str">
        <f t="shared" si="3"/>
        <v>pos1_ENSACAP00000019951_exon1.NT.TN</v>
      </c>
      <c r="I66">
        <v>2</v>
      </c>
      <c r="J66">
        <v>1</v>
      </c>
      <c r="L66">
        <v>3</v>
      </c>
      <c r="N66" s="2" t="s">
        <v>24</v>
      </c>
      <c r="O66" s="2" t="s">
        <v>601</v>
      </c>
      <c r="P66" s="2"/>
      <c r="Q66" s="19" t="s">
        <v>400</v>
      </c>
      <c r="R66" t="str">
        <f t="shared" si="4"/>
        <v>siteModel_pos1</v>
      </c>
      <c r="S66" s="19" t="s">
        <v>88</v>
      </c>
      <c r="T66" s="19" t="s">
        <v>462</v>
      </c>
      <c r="V66" s="19" t="s">
        <v>660</v>
      </c>
      <c r="W66" s="19"/>
      <c r="X66" s="19"/>
      <c r="AA66" s="47">
        <v>4</v>
      </c>
      <c r="AB66" s="19" t="s">
        <v>661</v>
      </c>
      <c r="AC66" s="47">
        <v>0</v>
      </c>
      <c r="AD66" s="47" t="s">
        <v>552</v>
      </c>
      <c r="AE66" s="19" t="s">
        <v>95</v>
      </c>
      <c r="AG66" t="str">
        <f t="shared" si="5"/>
        <v>strictclock_pos1</v>
      </c>
      <c r="AI66" s="2" t="s">
        <v>422</v>
      </c>
    </row>
    <row r="67" spans="1:35">
      <c r="A67" s="8">
        <v>52</v>
      </c>
      <c r="B67" t="s">
        <v>8</v>
      </c>
      <c r="C67" t="str">
        <f t="shared" si="0"/>
        <v>/drives/GDrive/__GDrive_projects/2016-07-31_divide_and_conquer_starBEAST/_01_data_stats/treelength_calcs/</v>
      </c>
      <c r="E67" t="s">
        <v>719</v>
      </c>
      <c r="F67" t="str">
        <f t="shared" si="1"/>
        <v>ENSACAP00000008277_exon1</v>
      </c>
      <c r="G67" t="str">
        <f t="shared" si="6"/>
        <v>ENSACAP00000008277_exon1.NT.TN</v>
      </c>
      <c r="H67" t="str">
        <f t="shared" si="3"/>
        <v>pos1_ENSACAP00000008277_exon1.NT.TN</v>
      </c>
      <c r="I67">
        <v>2</v>
      </c>
      <c r="J67">
        <v>1</v>
      </c>
      <c r="L67">
        <v>3</v>
      </c>
      <c r="N67" s="2" t="s">
        <v>24</v>
      </c>
      <c r="O67" s="2" t="s">
        <v>602</v>
      </c>
      <c r="P67" s="2"/>
      <c r="Q67" s="19" t="s">
        <v>400</v>
      </c>
      <c r="R67" t="str">
        <f t="shared" si="4"/>
        <v>siteModel_pos1</v>
      </c>
      <c r="S67" s="19" t="s">
        <v>88</v>
      </c>
      <c r="T67" s="19" t="s">
        <v>462</v>
      </c>
      <c r="V67" s="19" t="s">
        <v>660</v>
      </c>
      <c r="W67" s="19"/>
      <c r="X67" s="19"/>
      <c r="AA67" s="47">
        <v>4</v>
      </c>
      <c r="AB67" s="19" t="s">
        <v>661</v>
      </c>
      <c r="AC67" s="47">
        <v>0</v>
      </c>
      <c r="AD67" s="47" t="s">
        <v>552</v>
      </c>
      <c r="AE67" s="19" t="s">
        <v>95</v>
      </c>
      <c r="AG67" t="str">
        <f t="shared" si="5"/>
        <v>strictclock_pos1</v>
      </c>
      <c r="AI67" s="2" t="s">
        <v>422</v>
      </c>
    </row>
    <row r="68" spans="1:35">
      <c r="A68" s="8">
        <v>53</v>
      </c>
      <c r="B68" t="s">
        <v>8</v>
      </c>
      <c r="C68" t="str">
        <f t="shared" si="0"/>
        <v>/drives/GDrive/__GDrive_projects/2016-07-31_divide_and_conquer_starBEAST/_01_data_stats/treelength_calcs/</v>
      </c>
      <c r="E68" t="s">
        <v>720</v>
      </c>
      <c r="F68" t="str">
        <f t="shared" si="1"/>
        <v>ENSACAP00000001497_exon1</v>
      </c>
      <c r="G68" t="str">
        <f t="shared" si="6"/>
        <v>ENSACAP00000001497_exon1.NT.TN</v>
      </c>
      <c r="H68" t="str">
        <f t="shared" si="3"/>
        <v>pos1_ENSACAP00000001497_exon1.NT.TN</v>
      </c>
      <c r="I68">
        <v>2</v>
      </c>
      <c r="J68">
        <v>1</v>
      </c>
      <c r="L68">
        <v>3</v>
      </c>
      <c r="N68" s="2" t="s">
        <v>24</v>
      </c>
      <c r="O68" s="2" t="s">
        <v>603</v>
      </c>
      <c r="P68" s="2"/>
      <c r="Q68" s="19" t="s">
        <v>400</v>
      </c>
      <c r="R68" t="str">
        <f t="shared" si="4"/>
        <v>siteModel_pos1</v>
      </c>
      <c r="S68" s="19" t="s">
        <v>88</v>
      </c>
      <c r="T68" s="19" t="s">
        <v>462</v>
      </c>
      <c r="V68" s="19" t="s">
        <v>660</v>
      </c>
      <c r="W68" s="19"/>
      <c r="X68" s="19"/>
      <c r="AA68" s="47">
        <v>4</v>
      </c>
      <c r="AB68" s="19" t="s">
        <v>661</v>
      </c>
      <c r="AC68" s="47">
        <v>0</v>
      </c>
      <c r="AD68" s="47" t="s">
        <v>552</v>
      </c>
      <c r="AE68" s="19" t="s">
        <v>95</v>
      </c>
      <c r="AG68" t="str">
        <f t="shared" si="5"/>
        <v>strictclock_pos1</v>
      </c>
      <c r="AI68" s="2" t="s">
        <v>422</v>
      </c>
    </row>
    <row r="69" spans="1:35">
      <c r="A69" s="8">
        <v>54</v>
      </c>
      <c r="B69" t="s">
        <v>8</v>
      </c>
      <c r="C69" t="str">
        <f t="shared" si="0"/>
        <v>/drives/GDrive/__GDrive_projects/2016-07-31_divide_and_conquer_starBEAST/_01_data_stats/treelength_calcs/</v>
      </c>
      <c r="E69" t="s">
        <v>721</v>
      </c>
      <c r="F69" t="str">
        <f t="shared" si="1"/>
        <v>ENSACAP00000001523_exon2</v>
      </c>
      <c r="G69" t="str">
        <f t="shared" si="6"/>
        <v>ENSACAP00000001523_exon2.NT.TN</v>
      </c>
      <c r="H69" t="str">
        <f t="shared" si="3"/>
        <v>pos1_ENSACAP00000001523_exon2.NT.TN</v>
      </c>
      <c r="I69">
        <v>2</v>
      </c>
      <c r="J69">
        <v>1</v>
      </c>
      <c r="L69">
        <v>3</v>
      </c>
      <c r="N69" s="2" t="s">
        <v>24</v>
      </c>
      <c r="O69" s="2" t="s">
        <v>604</v>
      </c>
      <c r="P69" s="2"/>
      <c r="Q69" s="19" t="s">
        <v>400</v>
      </c>
      <c r="R69" t="str">
        <f t="shared" si="4"/>
        <v>siteModel_pos1</v>
      </c>
      <c r="S69" s="19" t="s">
        <v>88</v>
      </c>
      <c r="T69" s="19" t="s">
        <v>462</v>
      </c>
      <c r="V69" s="19" t="s">
        <v>660</v>
      </c>
      <c r="W69" s="19"/>
      <c r="X69" s="19"/>
      <c r="AA69" s="47">
        <v>4</v>
      </c>
      <c r="AB69" s="19" t="s">
        <v>661</v>
      </c>
      <c r="AC69" s="47">
        <v>0</v>
      </c>
      <c r="AD69" s="47" t="s">
        <v>552</v>
      </c>
      <c r="AE69" s="19" t="s">
        <v>95</v>
      </c>
      <c r="AG69" t="str">
        <f t="shared" si="5"/>
        <v>strictclock_pos1</v>
      </c>
      <c r="AI69" s="2" t="s">
        <v>422</v>
      </c>
    </row>
    <row r="70" spans="1:35">
      <c r="A70" s="8">
        <v>55</v>
      </c>
      <c r="B70" t="s">
        <v>8</v>
      </c>
      <c r="C70" t="str">
        <f t="shared" si="0"/>
        <v>/drives/GDrive/__GDrive_projects/2016-07-31_divide_and_conquer_starBEAST/_01_data_stats/treelength_calcs/</v>
      </c>
      <c r="E70" t="s">
        <v>722</v>
      </c>
      <c r="F70" t="str">
        <f t="shared" si="1"/>
        <v>ENSACAP00000006981_exon1</v>
      </c>
      <c r="G70" t="str">
        <f t="shared" si="6"/>
        <v>ENSACAP00000006981_exon1.NT.TN</v>
      </c>
      <c r="H70" t="str">
        <f t="shared" si="3"/>
        <v>pos1_ENSACAP00000006981_exon1.NT.TN</v>
      </c>
      <c r="I70">
        <v>2</v>
      </c>
      <c r="J70">
        <v>1</v>
      </c>
      <c r="L70">
        <v>3</v>
      </c>
      <c r="N70" s="2" t="s">
        <v>24</v>
      </c>
      <c r="O70" s="2" t="s">
        <v>605</v>
      </c>
      <c r="P70" s="2"/>
      <c r="Q70" s="19" t="s">
        <v>400</v>
      </c>
      <c r="R70" t="str">
        <f t="shared" si="4"/>
        <v>siteModel_pos1</v>
      </c>
      <c r="S70" s="19" t="s">
        <v>88</v>
      </c>
      <c r="T70" s="19" t="s">
        <v>462</v>
      </c>
      <c r="V70" s="19" t="s">
        <v>660</v>
      </c>
      <c r="W70" s="19"/>
      <c r="X70" s="19"/>
      <c r="AA70" s="47">
        <v>4</v>
      </c>
      <c r="AB70" s="19" t="s">
        <v>661</v>
      </c>
      <c r="AC70" s="47">
        <v>0</v>
      </c>
      <c r="AD70" s="47" t="s">
        <v>552</v>
      </c>
      <c r="AE70" s="19" t="s">
        <v>95</v>
      </c>
      <c r="AG70" t="str">
        <f t="shared" si="5"/>
        <v>strictclock_pos1</v>
      </c>
      <c r="AI70" s="2" t="s">
        <v>422</v>
      </c>
    </row>
    <row r="71" spans="1:35">
      <c r="A71" s="8">
        <v>56</v>
      </c>
      <c r="B71" t="s">
        <v>8</v>
      </c>
      <c r="C71" t="str">
        <f t="shared" si="0"/>
        <v>/drives/GDrive/__GDrive_projects/2016-07-31_divide_and_conquer_starBEAST/_01_data_stats/treelength_calcs/</v>
      </c>
      <c r="E71" t="s">
        <v>723</v>
      </c>
      <c r="F71" t="str">
        <f t="shared" si="1"/>
        <v>ENSACAP00000002399_exon16</v>
      </c>
      <c r="G71" t="str">
        <f t="shared" si="6"/>
        <v>ENSACAP00000002399_exon16.NT.TN</v>
      </c>
      <c r="H71" t="str">
        <f t="shared" si="3"/>
        <v>pos1_ENSACAP00000002399_exon16.NT.TN</v>
      </c>
      <c r="I71">
        <v>2</v>
      </c>
      <c r="J71">
        <v>1</v>
      </c>
      <c r="L71">
        <v>3</v>
      </c>
      <c r="N71" s="2" t="s">
        <v>24</v>
      </c>
      <c r="O71" s="2" t="s">
        <v>606</v>
      </c>
      <c r="P71" s="2"/>
      <c r="Q71" s="19" t="s">
        <v>400</v>
      </c>
      <c r="R71" t="str">
        <f t="shared" si="4"/>
        <v>siteModel_pos1</v>
      </c>
      <c r="S71" s="19" t="s">
        <v>88</v>
      </c>
      <c r="T71" s="19" t="s">
        <v>462</v>
      </c>
      <c r="V71" s="19" t="s">
        <v>660</v>
      </c>
      <c r="W71" s="19"/>
      <c r="X71" s="19"/>
      <c r="AA71" s="47">
        <v>4</v>
      </c>
      <c r="AB71" s="19" t="s">
        <v>661</v>
      </c>
      <c r="AC71" s="47">
        <v>0</v>
      </c>
      <c r="AD71" s="47" t="s">
        <v>552</v>
      </c>
      <c r="AE71" s="19" t="s">
        <v>95</v>
      </c>
      <c r="AG71" t="str">
        <f t="shared" si="5"/>
        <v>strictclock_pos1</v>
      </c>
      <c r="AI71" s="2" t="s">
        <v>422</v>
      </c>
    </row>
    <row r="72" spans="1:35">
      <c r="A72" s="8">
        <v>57</v>
      </c>
      <c r="B72" t="s">
        <v>8</v>
      </c>
      <c r="C72" t="str">
        <f t="shared" si="0"/>
        <v>/drives/GDrive/__GDrive_projects/2016-07-31_divide_and_conquer_starBEAST/_01_data_stats/treelength_calcs/</v>
      </c>
      <c r="E72" t="s">
        <v>724</v>
      </c>
      <c r="F72" t="str">
        <f t="shared" si="1"/>
        <v>ENSACAP00000011041_exon6</v>
      </c>
      <c r="G72" t="str">
        <f t="shared" si="6"/>
        <v>ENSACAP00000011041_exon6.NT.TN</v>
      </c>
      <c r="H72" t="str">
        <f t="shared" si="3"/>
        <v>pos1_ENSACAP00000011041_exon6.NT.TN</v>
      </c>
      <c r="I72">
        <v>2</v>
      </c>
      <c r="J72">
        <v>1</v>
      </c>
      <c r="L72">
        <v>3</v>
      </c>
      <c r="N72" s="2" t="s">
        <v>24</v>
      </c>
      <c r="O72" s="2" t="s">
        <v>609</v>
      </c>
      <c r="P72" s="2"/>
      <c r="Q72" s="19" t="s">
        <v>400</v>
      </c>
      <c r="R72" t="str">
        <f t="shared" si="4"/>
        <v>siteModel_pos1</v>
      </c>
      <c r="S72" s="19" t="s">
        <v>88</v>
      </c>
      <c r="T72" s="19" t="s">
        <v>462</v>
      </c>
      <c r="V72" s="19" t="s">
        <v>660</v>
      </c>
      <c r="W72" s="19"/>
      <c r="X72" s="19"/>
      <c r="AA72" s="47">
        <v>4</v>
      </c>
      <c r="AB72" s="19" t="s">
        <v>661</v>
      </c>
      <c r="AC72" s="47">
        <v>0</v>
      </c>
      <c r="AD72" s="47" t="s">
        <v>552</v>
      </c>
      <c r="AE72" s="19" t="s">
        <v>95</v>
      </c>
      <c r="AG72" t="str">
        <f t="shared" si="5"/>
        <v>strictclock_pos1</v>
      </c>
      <c r="AI72" s="2" t="s">
        <v>422</v>
      </c>
    </row>
    <row r="73" spans="1:35">
      <c r="A73" s="8">
        <v>58</v>
      </c>
      <c r="B73" t="s">
        <v>8</v>
      </c>
      <c r="C73" t="str">
        <f t="shared" si="0"/>
        <v>/drives/GDrive/__GDrive_projects/2016-07-31_divide_and_conquer_starBEAST/_01_data_stats/treelength_calcs/</v>
      </c>
      <c r="E73" t="s">
        <v>725</v>
      </c>
      <c r="F73" t="str">
        <f t="shared" si="1"/>
        <v>ENSACAP00000007432_exon6</v>
      </c>
      <c r="G73" t="str">
        <f t="shared" si="6"/>
        <v>ENSACAP00000007432_exon6.NT.TN</v>
      </c>
      <c r="H73" t="str">
        <f t="shared" si="3"/>
        <v>pos1_ENSACAP00000007432_exon6.NT.TN</v>
      </c>
      <c r="I73">
        <v>2</v>
      </c>
      <c r="J73">
        <v>1</v>
      </c>
      <c r="L73">
        <v>3</v>
      </c>
      <c r="N73" s="2" t="s">
        <v>24</v>
      </c>
      <c r="O73" s="2" t="s">
        <v>610</v>
      </c>
      <c r="P73" s="2"/>
      <c r="Q73" s="19" t="s">
        <v>400</v>
      </c>
      <c r="R73" t="str">
        <f t="shared" si="4"/>
        <v>siteModel_pos1</v>
      </c>
      <c r="S73" s="19" t="s">
        <v>88</v>
      </c>
      <c r="T73" s="19" t="s">
        <v>462</v>
      </c>
      <c r="V73" s="19" t="s">
        <v>660</v>
      </c>
      <c r="W73" s="19"/>
      <c r="X73" s="19"/>
      <c r="AA73" s="47">
        <v>4</v>
      </c>
      <c r="AB73" s="19" t="s">
        <v>661</v>
      </c>
      <c r="AC73" s="47">
        <v>0</v>
      </c>
      <c r="AD73" s="47" t="s">
        <v>552</v>
      </c>
      <c r="AE73" s="19" t="s">
        <v>95</v>
      </c>
      <c r="AG73" t="str">
        <f t="shared" si="5"/>
        <v>strictclock_pos1</v>
      </c>
      <c r="AI73" s="2" t="s">
        <v>422</v>
      </c>
    </row>
    <row r="74" spans="1:35">
      <c r="A74" s="8">
        <v>59</v>
      </c>
      <c r="B74" t="s">
        <v>8</v>
      </c>
      <c r="C74" t="str">
        <f t="shared" si="0"/>
        <v>/drives/GDrive/__GDrive_projects/2016-07-31_divide_and_conquer_starBEAST/_01_data_stats/treelength_calcs/</v>
      </c>
      <c r="E74" t="s">
        <v>726</v>
      </c>
      <c r="F74" t="str">
        <f t="shared" si="1"/>
        <v>ENSACAP00000004321_exon1</v>
      </c>
      <c r="G74" t="str">
        <f t="shared" si="6"/>
        <v>ENSACAP00000004321_exon1.NT.TN</v>
      </c>
      <c r="H74" t="str">
        <f t="shared" si="3"/>
        <v>pos1_ENSACAP00000004321_exon1.NT.TN</v>
      </c>
      <c r="I74">
        <v>2</v>
      </c>
      <c r="J74">
        <v>1</v>
      </c>
      <c r="L74">
        <v>3</v>
      </c>
      <c r="N74" s="2" t="s">
        <v>24</v>
      </c>
      <c r="O74" s="2" t="s">
        <v>611</v>
      </c>
      <c r="P74" s="2"/>
      <c r="Q74" s="19" t="s">
        <v>400</v>
      </c>
      <c r="R74" t="str">
        <f t="shared" si="4"/>
        <v>siteModel_pos1</v>
      </c>
      <c r="S74" s="19" t="s">
        <v>88</v>
      </c>
      <c r="T74" s="19" t="s">
        <v>462</v>
      </c>
      <c r="V74" s="19" t="s">
        <v>660</v>
      </c>
      <c r="W74" s="19"/>
      <c r="X74" s="19"/>
      <c r="AA74" s="47">
        <v>4</v>
      </c>
      <c r="AB74" s="19" t="s">
        <v>661</v>
      </c>
      <c r="AC74" s="47">
        <v>0</v>
      </c>
      <c r="AD74" s="47" t="s">
        <v>552</v>
      </c>
      <c r="AE74" s="19" t="s">
        <v>95</v>
      </c>
      <c r="AG74" t="str">
        <f t="shared" si="5"/>
        <v>strictclock_pos1</v>
      </c>
      <c r="AI74" s="2" t="s">
        <v>422</v>
      </c>
    </row>
    <row r="75" spans="1:35">
      <c r="A75" s="8">
        <v>60</v>
      </c>
      <c r="B75" t="s">
        <v>8</v>
      </c>
      <c r="C75" t="str">
        <f t="shared" si="0"/>
        <v>/drives/GDrive/__GDrive_projects/2016-07-31_divide_and_conquer_starBEAST/_01_data_stats/treelength_calcs/</v>
      </c>
      <c r="E75" t="s">
        <v>727</v>
      </c>
      <c r="F75" t="str">
        <f t="shared" si="1"/>
        <v>ENSACAP00000014575_exon6</v>
      </c>
      <c r="G75" t="str">
        <f t="shared" si="6"/>
        <v>ENSACAP00000014575_exon6.NT.TN</v>
      </c>
      <c r="H75" t="str">
        <f t="shared" si="3"/>
        <v>pos1_ENSACAP00000014575_exon6.NT.TN</v>
      </c>
      <c r="I75">
        <v>2</v>
      </c>
      <c r="J75">
        <v>1</v>
      </c>
      <c r="L75">
        <v>3</v>
      </c>
      <c r="N75" s="2" t="s">
        <v>24</v>
      </c>
      <c r="O75" s="2" t="s">
        <v>612</v>
      </c>
      <c r="P75" s="2"/>
      <c r="Q75" s="19" t="s">
        <v>400</v>
      </c>
      <c r="R75" t="str">
        <f t="shared" si="4"/>
        <v>siteModel_pos1</v>
      </c>
      <c r="S75" s="19" t="s">
        <v>88</v>
      </c>
      <c r="T75" s="19" t="s">
        <v>462</v>
      </c>
      <c r="V75" s="19" t="s">
        <v>660</v>
      </c>
      <c r="W75" s="19"/>
      <c r="X75" s="19"/>
      <c r="AA75" s="47">
        <v>4</v>
      </c>
      <c r="AB75" s="19" t="s">
        <v>661</v>
      </c>
      <c r="AC75" s="47">
        <v>0</v>
      </c>
      <c r="AD75" s="47" t="s">
        <v>552</v>
      </c>
      <c r="AE75" s="19" t="s">
        <v>95</v>
      </c>
      <c r="AG75" t="str">
        <f t="shared" si="5"/>
        <v>strictclock_pos1</v>
      </c>
      <c r="AI75" s="2" t="s">
        <v>422</v>
      </c>
    </row>
    <row r="76" spans="1:35">
      <c r="A76" s="8">
        <v>61</v>
      </c>
      <c r="B76" t="s">
        <v>8</v>
      </c>
      <c r="C76" t="str">
        <f t="shared" si="0"/>
        <v>/drives/GDrive/__GDrive_projects/2016-07-31_divide_and_conquer_starBEAST/_01_data_stats/treelength_calcs/</v>
      </c>
      <c r="E76" t="s">
        <v>728</v>
      </c>
      <c r="F76" t="str">
        <f t="shared" si="1"/>
        <v>ENSACAP00000015952_exon1</v>
      </c>
      <c r="G76" t="str">
        <f t="shared" si="6"/>
        <v>ENSACAP00000015952_exon1.NT.TN</v>
      </c>
      <c r="H76" t="str">
        <f t="shared" si="3"/>
        <v>pos1_ENSACAP00000015952_exon1.NT.TN</v>
      </c>
      <c r="I76">
        <v>2</v>
      </c>
      <c r="J76">
        <v>1</v>
      </c>
      <c r="L76">
        <v>3</v>
      </c>
      <c r="N76" s="2" t="s">
        <v>24</v>
      </c>
      <c r="O76" s="2" t="s">
        <v>613</v>
      </c>
      <c r="P76" s="2"/>
      <c r="Q76" s="19" t="s">
        <v>400</v>
      </c>
      <c r="R76" t="str">
        <f t="shared" si="4"/>
        <v>siteModel_pos1</v>
      </c>
      <c r="S76" s="19" t="s">
        <v>88</v>
      </c>
      <c r="T76" s="19" t="s">
        <v>462</v>
      </c>
      <c r="V76" s="19" t="s">
        <v>660</v>
      </c>
      <c r="W76" s="19"/>
      <c r="X76" s="19"/>
      <c r="AA76" s="47">
        <v>4</v>
      </c>
      <c r="AB76" s="19" t="s">
        <v>661</v>
      </c>
      <c r="AC76" s="47">
        <v>0</v>
      </c>
      <c r="AD76" s="47" t="s">
        <v>552</v>
      </c>
      <c r="AE76" s="19" t="s">
        <v>95</v>
      </c>
      <c r="AG76" t="str">
        <f t="shared" si="5"/>
        <v>strictclock_pos1</v>
      </c>
      <c r="AI76" s="2" t="s">
        <v>422</v>
      </c>
    </row>
    <row r="77" spans="1:35">
      <c r="A77" s="8">
        <v>62</v>
      </c>
      <c r="B77" t="s">
        <v>8</v>
      </c>
      <c r="C77" t="str">
        <f t="shared" si="0"/>
        <v>/drives/GDrive/__GDrive_projects/2016-07-31_divide_and_conquer_starBEAST/_01_data_stats/treelength_calcs/</v>
      </c>
      <c r="E77" t="s">
        <v>729</v>
      </c>
      <c r="F77" t="str">
        <f t="shared" si="1"/>
        <v>ENSACAP00000001848_exon1</v>
      </c>
      <c r="G77" t="str">
        <f t="shared" si="6"/>
        <v>ENSACAP00000001848_exon1.NT.TN</v>
      </c>
      <c r="H77" t="str">
        <f t="shared" si="3"/>
        <v>pos1_ENSACAP00000001848_exon1.NT.TN</v>
      </c>
      <c r="I77">
        <v>2</v>
      </c>
      <c r="J77">
        <v>1</v>
      </c>
      <c r="L77">
        <v>3</v>
      </c>
      <c r="N77" s="2" t="s">
        <v>24</v>
      </c>
      <c r="O77" s="2" t="s">
        <v>614</v>
      </c>
      <c r="P77" s="2"/>
      <c r="Q77" s="19" t="s">
        <v>400</v>
      </c>
      <c r="R77" t="str">
        <f t="shared" si="4"/>
        <v>siteModel_pos1</v>
      </c>
      <c r="S77" s="19" t="s">
        <v>88</v>
      </c>
      <c r="T77" s="19" t="s">
        <v>462</v>
      </c>
      <c r="V77" s="19" t="s">
        <v>660</v>
      </c>
      <c r="W77" s="19"/>
      <c r="X77" s="19"/>
      <c r="AA77" s="47">
        <v>4</v>
      </c>
      <c r="AB77" s="19" t="s">
        <v>661</v>
      </c>
      <c r="AC77" s="47">
        <v>0</v>
      </c>
      <c r="AD77" s="47" t="s">
        <v>552</v>
      </c>
      <c r="AE77" s="19" t="s">
        <v>95</v>
      </c>
      <c r="AG77" t="str">
        <f t="shared" si="5"/>
        <v>strictclock_pos1</v>
      </c>
      <c r="AI77" s="2" t="s">
        <v>422</v>
      </c>
    </row>
    <row r="78" spans="1:35">
      <c r="A78" s="8">
        <v>63</v>
      </c>
      <c r="B78" t="s">
        <v>8</v>
      </c>
      <c r="C78" t="str">
        <f t="shared" si="0"/>
        <v>/drives/GDrive/__GDrive_projects/2016-07-31_divide_and_conquer_starBEAST/_01_data_stats/treelength_calcs/</v>
      </c>
      <c r="E78" t="s">
        <v>730</v>
      </c>
      <c r="F78" t="str">
        <f t="shared" si="1"/>
        <v>ENSACAP00000013201_exon1</v>
      </c>
      <c r="G78" t="str">
        <f t="shared" si="6"/>
        <v>ENSACAP00000013201_exon1.NT.TN</v>
      </c>
      <c r="H78" t="str">
        <f t="shared" si="3"/>
        <v>pos1_ENSACAP00000013201_exon1.NT.TN</v>
      </c>
      <c r="I78">
        <v>2</v>
      </c>
      <c r="J78">
        <v>1</v>
      </c>
      <c r="L78">
        <v>3</v>
      </c>
      <c r="N78" s="2" t="s">
        <v>24</v>
      </c>
      <c r="O78" s="2" t="s">
        <v>615</v>
      </c>
      <c r="P78" s="2"/>
      <c r="Q78" s="19" t="s">
        <v>400</v>
      </c>
      <c r="R78" t="str">
        <f t="shared" si="4"/>
        <v>siteModel_pos1</v>
      </c>
      <c r="S78" s="19" t="s">
        <v>88</v>
      </c>
      <c r="T78" s="19" t="s">
        <v>462</v>
      </c>
      <c r="V78" s="19" t="s">
        <v>660</v>
      </c>
      <c r="W78" s="19"/>
      <c r="X78" s="19"/>
      <c r="AA78" s="47">
        <v>4</v>
      </c>
      <c r="AB78" s="19" t="s">
        <v>661</v>
      </c>
      <c r="AC78" s="47">
        <v>0</v>
      </c>
      <c r="AD78" s="47" t="s">
        <v>552</v>
      </c>
      <c r="AE78" s="19" t="s">
        <v>95</v>
      </c>
      <c r="AG78" t="str">
        <f t="shared" si="5"/>
        <v>strictclock_pos1</v>
      </c>
      <c r="AI78" s="2" t="s">
        <v>422</v>
      </c>
    </row>
    <row r="79" spans="1:35">
      <c r="A79" s="8">
        <v>64</v>
      </c>
      <c r="B79" t="s">
        <v>8</v>
      </c>
      <c r="C79" t="str">
        <f t="shared" si="0"/>
        <v>/drives/GDrive/__GDrive_projects/2016-07-31_divide_and_conquer_starBEAST/_01_data_stats/treelength_calcs/</v>
      </c>
      <c r="E79" t="s">
        <v>731</v>
      </c>
      <c r="F79" t="str">
        <f t="shared" si="1"/>
        <v>ENSACAP00000007768_exon1</v>
      </c>
      <c r="G79" t="str">
        <f t="shared" si="6"/>
        <v>ENSACAP00000007768_exon1.NT.TN</v>
      </c>
      <c r="H79" t="str">
        <f t="shared" si="3"/>
        <v>pos1_ENSACAP00000007768_exon1.NT.TN</v>
      </c>
      <c r="I79">
        <v>2</v>
      </c>
      <c r="J79">
        <v>1</v>
      </c>
      <c r="L79">
        <v>3</v>
      </c>
      <c r="N79" s="2" t="s">
        <v>24</v>
      </c>
      <c r="O79" s="2" t="s">
        <v>616</v>
      </c>
      <c r="P79" s="2"/>
      <c r="Q79" s="19" t="s">
        <v>400</v>
      </c>
      <c r="R79" t="str">
        <f t="shared" si="4"/>
        <v>siteModel_pos1</v>
      </c>
      <c r="S79" s="19" t="s">
        <v>88</v>
      </c>
      <c r="T79" s="19" t="s">
        <v>462</v>
      </c>
      <c r="V79" s="19" t="s">
        <v>660</v>
      </c>
      <c r="W79" s="19"/>
      <c r="X79" s="19"/>
      <c r="AA79" s="47">
        <v>4</v>
      </c>
      <c r="AB79" s="19" t="s">
        <v>661</v>
      </c>
      <c r="AC79" s="47">
        <v>0</v>
      </c>
      <c r="AD79" s="47" t="s">
        <v>552</v>
      </c>
      <c r="AE79" s="19" t="s">
        <v>95</v>
      </c>
      <c r="AG79" t="str">
        <f t="shared" si="5"/>
        <v>strictclock_pos1</v>
      </c>
      <c r="AI79" s="2" t="s">
        <v>422</v>
      </c>
    </row>
    <row r="80" spans="1:35">
      <c r="A80" s="8">
        <v>65</v>
      </c>
      <c r="B80" t="s">
        <v>8</v>
      </c>
      <c r="C80" t="str">
        <f t="shared" si="0"/>
        <v>/drives/GDrive/__GDrive_projects/2016-07-31_divide_and_conquer_starBEAST/_01_data_stats/treelength_calcs/</v>
      </c>
      <c r="E80" t="s">
        <v>732</v>
      </c>
      <c r="F80" t="str">
        <f t="shared" si="1"/>
        <v>ENSACAP00000004349_exon1</v>
      </c>
      <c r="G80" t="str">
        <f t="shared" si="6"/>
        <v>ENSACAP00000004349_exon1.NT.TN</v>
      </c>
      <c r="H80" t="str">
        <f t="shared" si="3"/>
        <v>pos1_ENSACAP00000004349_exon1.NT.TN</v>
      </c>
      <c r="I80">
        <v>2</v>
      </c>
      <c r="J80">
        <v>1</v>
      </c>
      <c r="L80">
        <v>3</v>
      </c>
      <c r="N80" s="2" t="s">
        <v>24</v>
      </c>
      <c r="O80" s="2" t="s">
        <v>617</v>
      </c>
      <c r="P80" s="2"/>
      <c r="Q80" s="19" t="s">
        <v>400</v>
      </c>
      <c r="R80" t="str">
        <f t="shared" si="4"/>
        <v>siteModel_pos1</v>
      </c>
      <c r="S80" s="19" t="s">
        <v>88</v>
      </c>
      <c r="T80" s="19" t="s">
        <v>462</v>
      </c>
      <c r="V80" s="19" t="s">
        <v>660</v>
      </c>
      <c r="W80" s="19"/>
      <c r="X80" s="19"/>
      <c r="AA80" s="47">
        <v>4</v>
      </c>
      <c r="AB80" s="19" t="s">
        <v>661</v>
      </c>
      <c r="AC80" s="47">
        <v>0</v>
      </c>
      <c r="AD80" s="47" t="s">
        <v>552</v>
      </c>
      <c r="AE80" s="19" t="s">
        <v>95</v>
      </c>
      <c r="AG80" t="str">
        <f t="shared" si="5"/>
        <v>strictclock_pos1</v>
      </c>
      <c r="AI80" s="2" t="s">
        <v>422</v>
      </c>
    </row>
    <row r="81" spans="1:35">
      <c r="A81" s="8">
        <v>66</v>
      </c>
      <c r="B81" t="s">
        <v>8</v>
      </c>
      <c r="C81" t="str">
        <f t="shared" ref="C81:C144" si="7">C$13</f>
        <v>/drives/GDrive/__GDrive_projects/2016-07-31_divide_and_conquer_starBEAST/_01_data_stats/treelength_calcs/</v>
      </c>
      <c r="E81" t="s">
        <v>733</v>
      </c>
      <c r="F81" t="str">
        <f t="shared" ref="F81:F144" si="8">LEFT(E81,(LEN(E81)-25))</f>
        <v>ENSACAP00000011624_exon27</v>
      </c>
      <c r="G81" t="str">
        <f t="shared" si="6"/>
        <v>ENSACAP00000011624_exon27.NT.TN</v>
      </c>
      <c r="H81" t="str">
        <f t="shared" ref="H81:H144" si="9">"pos"&amp;J81&amp;"_"&amp;G81</f>
        <v>pos1_ENSACAP00000011624_exon27.NT.TN</v>
      </c>
      <c r="I81">
        <v>2</v>
      </c>
      <c r="J81">
        <v>1</v>
      </c>
      <c r="L81">
        <v>3</v>
      </c>
      <c r="N81" s="2" t="s">
        <v>24</v>
      </c>
      <c r="O81" s="2" t="s">
        <v>618</v>
      </c>
      <c r="P81" s="2"/>
      <c r="Q81" s="19" t="s">
        <v>400</v>
      </c>
      <c r="R81" t="str">
        <f t="shared" ref="R81:R144" si="10">"siteModel_pos"&amp;J81</f>
        <v>siteModel_pos1</v>
      </c>
      <c r="S81" s="19" t="s">
        <v>88</v>
      </c>
      <c r="T81" s="19" t="s">
        <v>462</v>
      </c>
      <c r="V81" s="19" t="s">
        <v>660</v>
      </c>
      <c r="W81" s="19"/>
      <c r="X81" s="19"/>
      <c r="AA81" s="47">
        <v>4</v>
      </c>
      <c r="AB81" s="19" t="s">
        <v>661</v>
      </c>
      <c r="AC81" s="47">
        <v>0</v>
      </c>
      <c r="AD81" s="47" t="s">
        <v>552</v>
      </c>
      <c r="AE81" s="19" t="s">
        <v>95</v>
      </c>
      <c r="AG81" t="str">
        <f t="shared" ref="AG81:AG144" si="11">"strictclock_pos"&amp;J81</f>
        <v>strictclock_pos1</v>
      </c>
      <c r="AI81" s="2" t="s">
        <v>422</v>
      </c>
    </row>
    <row r="82" spans="1:35">
      <c r="A82" s="8">
        <v>67</v>
      </c>
      <c r="B82" t="s">
        <v>8</v>
      </c>
      <c r="C82" t="str">
        <f t="shared" si="7"/>
        <v>/drives/GDrive/__GDrive_projects/2016-07-31_divide_and_conquer_starBEAST/_01_data_stats/treelength_calcs/</v>
      </c>
      <c r="E82" t="s">
        <v>734</v>
      </c>
      <c r="F82" t="str">
        <f t="shared" si="8"/>
        <v>ENSACAP00000010117_exon1</v>
      </c>
      <c r="G82" t="str">
        <f t="shared" si="6"/>
        <v>ENSACAP00000010117_exon1.NT.TN</v>
      </c>
      <c r="H82" t="str">
        <f t="shared" si="9"/>
        <v>pos1_ENSACAP00000010117_exon1.NT.TN</v>
      </c>
      <c r="I82">
        <v>2</v>
      </c>
      <c r="J82">
        <v>1</v>
      </c>
      <c r="L82">
        <v>3</v>
      </c>
      <c r="N82" s="2" t="s">
        <v>24</v>
      </c>
      <c r="O82" s="2" t="s">
        <v>619</v>
      </c>
      <c r="P82" s="2"/>
      <c r="Q82" s="19" t="s">
        <v>400</v>
      </c>
      <c r="R82" t="str">
        <f t="shared" si="10"/>
        <v>siteModel_pos1</v>
      </c>
      <c r="S82" s="19" t="s">
        <v>88</v>
      </c>
      <c r="T82" s="19" t="s">
        <v>462</v>
      </c>
      <c r="V82" s="19" t="s">
        <v>660</v>
      </c>
      <c r="W82" s="19"/>
      <c r="X82" s="19"/>
      <c r="AA82" s="47">
        <v>4</v>
      </c>
      <c r="AB82" s="19" t="s">
        <v>661</v>
      </c>
      <c r="AC82" s="47">
        <v>0</v>
      </c>
      <c r="AD82" s="47" t="s">
        <v>552</v>
      </c>
      <c r="AE82" s="19" t="s">
        <v>95</v>
      </c>
      <c r="AG82" t="str">
        <f t="shared" si="11"/>
        <v>strictclock_pos1</v>
      </c>
      <c r="AI82" s="2" t="s">
        <v>422</v>
      </c>
    </row>
    <row r="83" spans="1:35">
      <c r="A83" s="8">
        <v>68</v>
      </c>
      <c r="B83" t="s">
        <v>8</v>
      </c>
      <c r="C83" t="str">
        <f t="shared" si="7"/>
        <v>/drives/GDrive/__GDrive_projects/2016-07-31_divide_and_conquer_starBEAST/_01_data_stats/treelength_calcs/</v>
      </c>
      <c r="E83" t="s">
        <v>735</v>
      </c>
      <c r="F83" t="str">
        <f t="shared" si="8"/>
        <v>ENSACAP00000013262_exon63</v>
      </c>
      <c r="G83" t="str">
        <f t="shared" si="6"/>
        <v>ENSACAP00000013262_exon63.NT.TN</v>
      </c>
      <c r="H83" t="str">
        <f t="shared" si="9"/>
        <v>pos1_ENSACAP00000013262_exon63.NT.TN</v>
      </c>
      <c r="I83">
        <v>2</v>
      </c>
      <c r="J83">
        <v>1</v>
      </c>
      <c r="L83">
        <v>3</v>
      </c>
      <c r="N83" s="2" t="s">
        <v>24</v>
      </c>
      <c r="O83" s="2" t="s">
        <v>620</v>
      </c>
      <c r="P83" s="2"/>
      <c r="Q83" s="19" t="s">
        <v>400</v>
      </c>
      <c r="R83" t="str">
        <f t="shared" si="10"/>
        <v>siteModel_pos1</v>
      </c>
      <c r="S83" s="19" t="s">
        <v>88</v>
      </c>
      <c r="T83" s="19" t="s">
        <v>462</v>
      </c>
      <c r="V83" s="19" t="s">
        <v>660</v>
      </c>
      <c r="W83" s="19"/>
      <c r="X83" s="19"/>
      <c r="AA83" s="47">
        <v>4</v>
      </c>
      <c r="AB83" s="19" t="s">
        <v>661</v>
      </c>
      <c r="AC83" s="47">
        <v>0</v>
      </c>
      <c r="AD83" s="47" t="s">
        <v>552</v>
      </c>
      <c r="AE83" s="19" t="s">
        <v>95</v>
      </c>
      <c r="AG83" t="str">
        <f t="shared" si="11"/>
        <v>strictclock_pos1</v>
      </c>
      <c r="AI83" s="2" t="s">
        <v>422</v>
      </c>
    </row>
    <row r="84" spans="1:35">
      <c r="A84" s="8">
        <v>69</v>
      </c>
      <c r="B84" t="s">
        <v>8</v>
      </c>
      <c r="C84" t="str">
        <f t="shared" si="7"/>
        <v>/drives/GDrive/__GDrive_projects/2016-07-31_divide_and_conquer_starBEAST/_01_data_stats/treelength_calcs/</v>
      </c>
      <c r="E84" t="s">
        <v>736</v>
      </c>
      <c r="F84" t="str">
        <f t="shared" si="8"/>
        <v>ENSACAP00000011140_exon1</v>
      </c>
      <c r="G84" t="str">
        <f t="shared" si="6"/>
        <v>ENSACAP00000011140_exon1.NT.TN</v>
      </c>
      <c r="H84" t="str">
        <f t="shared" si="9"/>
        <v>pos1_ENSACAP00000011140_exon1.NT.TN</v>
      </c>
      <c r="I84">
        <v>2</v>
      </c>
      <c r="J84">
        <v>1</v>
      </c>
      <c r="L84">
        <v>3</v>
      </c>
      <c r="N84" s="2" t="s">
        <v>24</v>
      </c>
      <c r="O84" s="2" t="s">
        <v>621</v>
      </c>
      <c r="P84" s="2"/>
      <c r="Q84" s="19" t="s">
        <v>400</v>
      </c>
      <c r="R84" t="str">
        <f t="shared" si="10"/>
        <v>siteModel_pos1</v>
      </c>
      <c r="S84" s="19" t="s">
        <v>88</v>
      </c>
      <c r="T84" s="19" t="s">
        <v>462</v>
      </c>
      <c r="V84" s="19" t="s">
        <v>660</v>
      </c>
      <c r="W84" s="19"/>
      <c r="X84" s="19"/>
      <c r="AA84" s="47">
        <v>4</v>
      </c>
      <c r="AB84" s="19" t="s">
        <v>661</v>
      </c>
      <c r="AC84" s="47">
        <v>0</v>
      </c>
      <c r="AD84" s="47" t="s">
        <v>552</v>
      </c>
      <c r="AE84" s="19" t="s">
        <v>95</v>
      </c>
      <c r="AG84" t="str">
        <f t="shared" si="11"/>
        <v>strictclock_pos1</v>
      </c>
      <c r="AI84" s="2" t="s">
        <v>422</v>
      </c>
    </row>
    <row r="85" spans="1:35">
      <c r="A85" s="8">
        <v>70</v>
      </c>
      <c r="B85" t="s">
        <v>8</v>
      </c>
      <c r="C85" t="str">
        <f t="shared" si="7"/>
        <v>/drives/GDrive/__GDrive_projects/2016-07-31_divide_and_conquer_starBEAST/_01_data_stats/treelength_calcs/</v>
      </c>
      <c r="E85" t="s">
        <v>737</v>
      </c>
      <c r="F85" t="str">
        <f t="shared" si="8"/>
        <v>ENSACAP00000007541_exon5</v>
      </c>
      <c r="G85" t="str">
        <f t="shared" si="6"/>
        <v>ENSACAP00000007541_exon5.NT.TN</v>
      </c>
      <c r="H85" t="str">
        <f t="shared" si="9"/>
        <v>pos1_ENSACAP00000007541_exon5.NT.TN</v>
      </c>
      <c r="I85">
        <v>2</v>
      </c>
      <c r="J85">
        <v>1</v>
      </c>
      <c r="L85">
        <v>3</v>
      </c>
      <c r="N85" s="2" t="s">
        <v>24</v>
      </c>
      <c r="O85" s="2" t="s">
        <v>622</v>
      </c>
      <c r="P85" s="2"/>
      <c r="Q85" s="19" t="s">
        <v>400</v>
      </c>
      <c r="R85" t="str">
        <f t="shared" si="10"/>
        <v>siteModel_pos1</v>
      </c>
      <c r="S85" s="19" t="s">
        <v>88</v>
      </c>
      <c r="T85" s="19" t="s">
        <v>462</v>
      </c>
      <c r="V85" s="19" t="s">
        <v>660</v>
      </c>
      <c r="W85" s="19"/>
      <c r="X85" s="19"/>
      <c r="AA85" s="47">
        <v>4</v>
      </c>
      <c r="AB85" s="19" t="s">
        <v>661</v>
      </c>
      <c r="AC85" s="47">
        <v>0</v>
      </c>
      <c r="AD85" s="47" t="s">
        <v>552</v>
      </c>
      <c r="AE85" s="19" t="s">
        <v>95</v>
      </c>
      <c r="AG85" t="str">
        <f t="shared" si="11"/>
        <v>strictclock_pos1</v>
      </c>
      <c r="AI85" s="2" t="s">
        <v>422</v>
      </c>
    </row>
    <row r="86" spans="1:35">
      <c r="A86" s="8">
        <v>71</v>
      </c>
      <c r="B86" t="s">
        <v>8</v>
      </c>
      <c r="C86" t="str">
        <f t="shared" si="7"/>
        <v>/drives/GDrive/__GDrive_projects/2016-07-31_divide_and_conquer_starBEAST/_01_data_stats/treelength_calcs/</v>
      </c>
      <c r="E86" t="s">
        <v>738</v>
      </c>
      <c r="F86" t="str">
        <f t="shared" si="8"/>
        <v>ENSACAP00000004057_exon14</v>
      </c>
      <c r="G86" t="str">
        <f t="shared" si="6"/>
        <v>ENSACAP00000004057_exon14.NT.TN</v>
      </c>
      <c r="H86" t="str">
        <f t="shared" si="9"/>
        <v>pos1_ENSACAP00000004057_exon14.NT.TN</v>
      </c>
      <c r="I86">
        <v>2</v>
      </c>
      <c r="J86">
        <v>1</v>
      </c>
      <c r="L86">
        <v>3</v>
      </c>
      <c r="N86" s="2" t="s">
        <v>24</v>
      </c>
      <c r="O86" s="2" t="s">
        <v>623</v>
      </c>
      <c r="P86" s="2"/>
      <c r="Q86" s="19" t="s">
        <v>400</v>
      </c>
      <c r="R86" t="str">
        <f t="shared" si="10"/>
        <v>siteModel_pos1</v>
      </c>
      <c r="S86" s="19" t="s">
        <v>88</v>
      </c>
      <c r="T86" s="19" t="s">
        <v>462</v>
      </c>
      <c r="V86" s="19" t="s">
        <v>660</v>
      </c>
      <c r="W86" s="19"/>
      <c r="X86" s="19"/>
      <c r="AA86" s="47">
        <v>4</v>
      </c>
      <c r="AB86" s="19" t="s">
        <v>661</v>
      </c>
      <c r="AC86" s="47">
        <v>0</v>
      </c>
      <c r="AD86" s="47" t="s">
        <v>552</v>
      </c>
      <c r="AE86" s="19" t="s">
        <v>95</v>
      </c>
      <c r="AG86" t="str">
        <f t="shared" si="11"/>
        <v>strictclock_pos1</v>
      </c>
      <c r="AI86" s="2" t="s">
        <v>422</v>
      </c>
    </row>
    <row r="87" spans="1:35">
      <c r="A87" s="8">
        <v>72</v>
      </c>
      <c r="B87" t="s">
        <v>8</v>
      </c>
      <c r="C87" t="str">
        <f t="shared" si="7"/>
        <v>/drives/GDrive/__GDrive_projects/2016-07-31_divide_and_conquer_starBEAST/_01_data_stats/treelength_calcs/</v>
      </c>
      <c r="E87" t="s">
        <v>739</v>
      </c>
      <c r="F87" t="str">
        <f t="shared" si="8"/>
        <v>ENSACAP00000015396_exon1</v>
      </c>
      <c r="G87" t="str">
        <f t="shared" si="6"/>
        <v>ENSACAP00000015396_exon1.NT.TN</v>
      </c>
      <c r="H87" t="str">
        <f t="shared" si="9"/>
        <v>pos1_ENSACAP00000015396_exon1.NT.TN</v>
      </c>
      <c r="I87">
        <v>2</v>
      </c>
      <c r="J87">
        <v>1</v>
      </c>
      <c r="L87">
        <v>3</v>
      </c>
      <c r="N87" s="2" t="s">
        <v>24</v>
      </c>
      <c r="O87" s="2" t="s">
        <v>624</v>
      </c>
      <c r="P87" s="2"/>
      <c r="Q87" s="19" t="s">
        <v>400</v>
      </c>
      <c r="R87" t="str">
        <f t="shared" si="10"/>
        <v>siteModel_pos1</v>
      </c>
      <c r="S87" s="19" t="s">
        <v>88</v>
      </c>
      <c r="T87" s="19" t="s">
        <v>462</v>
      </c>
      <c r="V87" s="19" t="s">
        <v>660</v>
      </c>
      <c r="W87" s="19"/>
      <c r="X87" s="19"/>
      <c r="AA87" s="47">
        <v>4</v>
      </c>
      <c r="AB87" s="19" t="s">
        <v>661</v>
      </c>
      <c r="AC87" s="47">
        <v>0</v>
      </c>
      <c r="AD87" s="47" t="s">
        <v>552</v>
      </c>
      <c r="AE87" s="19" t="s">
        <v>95</v>
      </c>
      <c r="AG87" t="str">
        <f t="shared" si="11"/>
        <v>strictclock_pos1</v>
      </c>
      <c r="AI87" s="2" t="s">
        <v>422</v>
      </c>
    </row>
    <row r="88" spans="1:35">
      <c r="A88" s="8">
        <v>73</v>
      </c>
      <c r="B88" t="s">
        <v>8</v>
      </c>
      <c r="C88" t="str">
        <f t="shared" si="7"/>
        <v>/drives/GDrive/__GDrive_projects/2016-07-31_divide_and_conquer_starBEAST/_01_data_stats/treelength_calcs/</v>
      </c>
      <c r="E88" t="s">
        <v>740</v>
      </c>
      <c r="F88" t="str">
        <f t="shared" si="8"/>
        <v>ENSACAP00000012225_exon1</v>
      </c>
      <c r="G88" t="str">
        <f t="shared" ref="G88:G122" si="12">LEFT(E88,(LEN(E88)-19))</f>
        <v>ENSACAP00000012225_exon1.NT.TN</v>
      </c>
      <c r="H88" t="str">
        <f t="shared" si="9"/>
        <v>pos1_ENSACAP00000012225_exon1.NT.TN</v>
      </c>
      <c r="I88">
        <v>2</v>
      </c>
      <c r="J88">
        <v>1</v>
      </c>
      <c r="L88">
        <v>3</v>
      </c>
      <c r="N88" s="2" t="s">
        <v>24</v>
      </c>
      <c r="O88" s="2" t="s">
        <v>625</v>
      </c>
      <c r="P88" s="2"/>
      <c r="Q88" s="19" t="s">
        <v>400</v>
      </c>
      <c r="R88" t="str">
        <f t="shared" si="10"/>
        <v>siteModel_pos1</v>
      </c>
      <c r="S88" s="19" t="s">
        <v>88</v>
      </c>
      <c r="T88" s="19" t="s">
        <v>462</v>
      </c>
      <c r="V88" s="19" t="s">
        <v>660</v>
      </c>
      <c r="W88" s="19"/>
      <c r="X88" s="19"/>
      <c r="AA88" s="47">
        <v>4</v>
      </c>
      <c r="AB88" s="19" t="s">
        <v>661</v>
      </c>
      <c r="AC88" s="47">
        <v>0</v>
      </c>
      <c r="AD88" s="47" t="s">
        <v>552</v>
      </c>
      <c r="AE88" s="19" t="s">
        <v>95</v>
      </c>
      <c r="AG88" t="str">
        <f t="shared" si="11"/>
        <v>strictclock_pos1</v>
      </c>
      <c r="AI88" s="2" t="s">
        <v>422</v>
      </c>
    </row>
    <row r="89" spans="1:35">
      <c r="A89" s="8">
        <v>74</v>
      </c>
      <c r="B89" t="s">
        <v>8</v>
      </c>
      <c r="C89" t="str">
        <f t="shared" si="7"/>
        <v>/drives/GDrive/__GDrive_projects/2016-07-31_divide_and_conquer_starBEAST/_01_data_stats/treelength_calcs/</v>
      </c>
      <c r="E89" t="s">
        <v>741</v>
      </c>
      <c r="F89" t="str">
        <f t="shared" si="8"/>
        <v>ENSACAP00000000366_exon21</v>
      </c>
      <c r="G89" t="str">
        <f t="shared" si="12"/>
        <v>ENSACAP00000000366_exon21.NT.TN</v>
      </c>
      <c r="H89" t="str">
        <f t="shared" si="9"/>
        <v>pos1_ENSACAP00000000366_exon21.NT.TN</v>
      </c>
      <c r="I89">
        <v>2</v>
      </c>
      <c r="J89">
        <v>1</v>
      </c>
      <c r="L89">
        <v>3</v>
      </c>
      <c r="N89" s="2" t="s">
        <v>24</v>
      </c>
      <c r="O89" s="2" t="s">
        <v>626</v>
      </c>
      <c r="P89" s="2"/>
      <c r="Q89" s="19" t="s">
        <v>400</v>
      </c>
      <c r="R89" t="str">
        <f t="shared" si="10"/>
        <v>siteModel_pos1</v>
      </c>
      <c r="S89" s="19" t="s">
        <v>88</v>
      </c>
      <c r="T89" s="19" t="s">
        <v>462</v>
      </c>
      <c r="V89" s="19" t="s">
        <v>660</v>
      </c>
      <c r="W89" s="19"/>
      <c r="X89" s="19"/>
      <c r="AA89" s="47">
        <v>4</v>
      </c>
      <c r="AB89" s="19" t="s">
        <v>661</v>
      </c>
      <c r="AC89" s="47">
        <v>0</v>
      </c>
      <c r="AD89" s="47" t="s">
        <v>552</v>
      </c>
      <c r="AE89" s="19" t="s">
        <v>95</v>
      </c>
      <c r="AG89" t="str">
        <f t="shared" si="11"/>
        <v>strictclock_pos1</v>
      </c>
      <c r="AI89" s="2" t="s">
        <v>422</v>
      </c>
    </row>
    <row r="90" spans="1:35">
      <c r="A90" s="8">
        <v>75</v>
      </c>
      <c r="B90" t="s">
        <v>8</v>
      </c>
      <c r="C90" t="str">
        <f t="shared" si="7"/>
        <v>/drives/GDrive/__GDrive_projects/2016-07-31_divide_and_conquer_starBEAST/_01_data_stats/treelength_calcs/</v>
      </c>
      <c r="E90" t="s">
        <v>742</v>
      </c>
      <c r="F90" t="str">
        <f t="shared" si="8"/>
        <v>ENSACAP00000006565_exon4</v>
      </c>
      <c r="G90" t="str">
        <f t="shared" si="12"/>
        <v>ENSACAP00000006565_exon4.NT.TN</v>
      </c>
      <c r="H90" t="str">
        <f t="shared" si="9"/>
        <v>pos1_ENSACAP00000006565_exon4.NT.TN</v>
      </c>
      <c r="I90">
        <v>2</v>
      </c>
      <c r="J90">
        <v>1</v>
      </c>
      <c r="L90">
        <v>3</v>
      </c>
      <c r="N90" s="2" t="s">
        <v>24</v>
      </c>
      <c r="O90" s="2" t="s">
        <v>627</v>
      </c>
      <c r="P90" s="2"/>
      <c r="Q90" s="19" t="s">
        <v>400</v>
      </c>
      <c r="R90" t="str">
        <f t="shared" si="10"/>
        <v>siteModel_pos1</v>
      </c>
      <c r="S90" s="19" t="s">
        <v>88</v>
      </c>
      <c r="T90" s="19" t="s">
        <v>462</v>
      </c>
      <c r="V90" s="19" t="s">
        <v>660</v>
      </c>
      <c r="W90" s="19"/>
      <c r="X90" s="19"/>
      <c r="AA90" s="47">
        <v>4</v>
      </c>
      <c r="AB90" s="19" t="s">
        <v>661</v>
      </c>
      <c r="AC90" s="47">
        <v>0</v>
      </c>
      <c r="AD90" s="47" t="s">
        <v>552</v>
      </c>
      <c r="AE90" s="19" t="s">
        <v>95</v>
      </c>
      <c r="AG90" t="str">
        <f t="shared" si="11"/>
        <v>strictclock_pos1</v>
      </c>
      <c r="AI90" s="2" t="s">
        <v>422</v>
      </c>
    </row>
    <row r="91" spans="1:35">
      <c r="A91" s="8">
        <v>76</v>
      </c>
      <c r="B91" t="s">
        <v>8</v>
      </c>
      <c r="C91" t="str">
        <f t="shared" si="7"/>
        <v>/drives/GDrive/__GDrive_projects/2016-07-31_divide_and_conquer_starBEAST/_01_data_stats/treelength_calcs/</v>
      </c>
      <c r="E91" t="s">
        <v>743</v>
      </c>
      <c r="F91" t="str">
        <f t="shared" si="8"/>
        <v>ENSACAP00000014355_exon19</v>
      </c>
      <c r="G91" t="str">
        <f t="shared" si="12"/>
        <v>ENSACAP00000014355_exon19.NT.TN</v>
      </c>
      <c r="H91" t="str">
        <f t="shared" si="9"/>
        <v>pos1_ENSACAP00000014355_exon19.NT.TN</v>
      </c>
      <c r="I91">
        <v>2</v>
      </c>
      <c r="J91">
        <v>1</v>
      </c>
      <c r="L91">
        <v>3</v>
      </c>
      <c r="N91" s="2" t="s">
        <v>24</v>
      </c>
      <c r="O91" s="2" t="s">
        <v>628</v>
      </c>
      <c r="P91" s="2"/>
      <c r="Q91" s="19" t="s">
        <v>400</v>
      </c>
      <c r="R91" t="str">
        <f t="shared" si="10"/>
        <v>siteModel_pos1</v>
      </c>
      <c r="S91" s="19" t="s">
        <v>88</v>
      </c>
      <c r="T91" s="19" t="s">
        <v>462</v>
      </c>
      <c r="V91" s="19" t="s">
        <v>660</v>
      </c>
      <c r="W91" s="19"/>
      <c r="X91" s="19"/>
      <c r="AA91" s="47">
        <v>4</v>
      </c>
      <c r="AB91" s="19" t="s">
        <v>661</v>
      </c>
      <c r="AC91" s="47">
        <v>0</v>
      </c>
      <c r="AD91" s="47" t="s">
        <v>552</v>
      </c>
      <c r="AE91" s="19" t="s">
        <v>95</v>
      </c>
      <c r="AG91" t="str">
        <f t="shared" si="11"/>
        <v>strictclock_pos1</v>
      </c>
      <c r="AI91" s="2" t="s">
        <v>422</v>
      </c>
    </row>
    <row r="92" spans="1:35">
      <c r="A92" s="8">
        <v>77</v>
      </c>
      <c r="B92" t="s">
        <v>8</v>
      </c>
      <c r="C92" t="str">
        <f t="shared" si="7"/>
        <v>/drives/GDrive/__GDrive_projects/2016-07-31_divide_and_conquer_starBEAST/_01_data_stats/treelength_calcs/</v>
      </c>
      <c r="E92" t="s">
        <v>744</v>
      </c>
      <c r="F92" t="str">
        <f t="shared" si="8"/>
        <v>ENSACAP00000015257_exon11</v>
      </c>
      <c r="G92" t="str">
        <f t="shared" si="12"/>
        <v>ENSACAP00000015257_exon11.NT.TN</v>
      </c>
      <c r="H92" t="str">
        <f t="shared" si="9"/>
        <v>pos1_ENSACAP00000015257_exon11.NT.TN</v>
      </c>
      <c r="I92">
        <v>2</v>
      </c>
      <c r="J92">
        <v>1</v>
      </c>
      <c r="L92">
        <v>3</v>
      </c>
      <c r="N92" s="2" t="s">
        <v>24</v>
      </c>
      <c r="O92" s="2" t="s">
        <v>629</v>
      </c>
      <c r="P92" s="2"/>
      <c r="Q92" s="19" t="s">
        <v>400</v>
      </c>
      <c r="R92" t="str">
        <f t="shared" si="10"/>
        <v>siteModel_pos1</v>
      </c>
      <c r="S92" s="19" t="s">
        <v>88</v>
      </c>
      <c r="T92" s="19" t="s">
        <v>462</v>
      </c>
      <c r="V92" s="19" t="s">
        <v>660</v>
      </c>
      <c r="W92" s="19"/>
      <c r="X92" s="19"/>
      <c r="AA92" s="47">
        <v>4</v>
      </c>
      <c r="AB92" s="19" t="s">
        <v>661</v>
      </c>
      <c r="AC92" s="47">
        <v>0</v>
      </c>
      <c r="AD92" s="47" t="s">
        <v>552</v>
      </c>
      <c r="AE92" s="19" t="s">
        <v>95</v>
      </c>
      <c r="AG92" t="str">
        <f t="shared" si="11"/>
        <v>strictclock_pos1</v>
      </c>
      <c r="AI92" s="2" t="s">
        <v>422</v>
      </c>
    </row>
    <row r="93" spans="1:35">
      <c r="A93" s="8">
        <v>78</v>
      </c>
      <c r="B93" t="s">
        <v>8</v>
      </c>
      <c r="C93" t="str">
        <f t="shared" si="7"/>
        <v>/drives/GDrive/__GDrive_projects/2016-07-31_divide_and_conquer_starBEAST/_01_data_stats/treelength_calcs/</v>
      </c>
      <c r="E93" t="s">
        <v>745</v>
      </c>
      <c r="F93" t="str">
        <f t="shared" si="8"/>
        <v>ENSACAP00000007889_exon1</v>
      </c>
      <c r="G93" t="str">
        <f t="shared" si="12"/>
        <v>ENSACAP00000007889_exon1.NT.TN</v>
      </c>
      <c r="H93" t="str">
        <f t="shared" si="9"/>
        <v>pos1_ENSACAP00000007889_exon1.NT.TN</v>
      </c>
      <c r="I93">
        <v>2</v>
      </c>
      <c r="J93">
        <v>1</v>
      </c>
      <c r="L93">
        <v>3</v>
      </c>
      <c r="N93" s="2" t="s">
        <v>24</v>
      </c>
      <c r="O93" s="2" t="s">
        <v>630</v>
      </c>
      <c r="P93" s="2"/>
      <c r="Q93" s="19" t="s">
        <v>400</v>
      </c>
      <c r="R93" t="str">
        <f t="shared" si="10"/>
        <v>siteModel_pos1</v>
      </c>
      <c r="S93" s="19" t="s">
        <v>88</v>
      </c>
      <c r="T93" s="19" t="s">
        <v>462</v>
      </c>
      <c r="V93" s="19" t="s">
        <v>660</v>
      </c>
      <c r="W93" s="19"/>
      <c r="X93" s="19"/>
      <c r="AA93" s="47">
        <v>4</v>
      </c>
      <c r="AB93" s="19" t="s">
        <v>661</v>
      </c>
      <c r="AC93" s="47">
        <v>0</v>
      </c>
      <c r="AD93" s="47" t="s">
        <v>552</v>
      </c>
      <c r="AE93" s="19" t="s">
        <v>95</v>
      </c>
      <c r="AG93" t="str">
        <f t="shared" si="11"/>
        <v>strictclock_pos1</v>
      </c>
      <c r="AI93" s="2" t="s">
        <v>422</v>
      </c>
    </row>
    <row r="94" spans="1:35">
      <c r="A94" s="8">
        <v>79</v>
      </c>
      <c r="B94" t="s">
        <v>8</v>
      </c>
      <c r="C94" t="str">
        <f t="shared" si="7"/>
        <v>/drives/GDrive/__GDrive_projects/2016-07-31_divide_and_conquer_starBEAST/_01_data_stats/treelength_calcs/</v>
      </c>
      <c r="E94" t="s">
        <v>746</v>
      </c>
      <c r="F94" t="str">
        <f t="shared" si="8"/>
        <v>ENSACAP00000015194_exon21</v>
      </c>
      <c r="G94" t="str">
        <f t="shared" si="12"/>
        <v>ENSACAP00000015194_exon21.NT.TN</v>
      </c>
      <c r="H94" t="str">
        <f t="shared" si="9"/>
        <v>pos1_ENSACAP00000015194_exon21.NT.TN</v>
      </c>
      <c r="I94">
        <v>2</v>
      </c>
      <c r="J94">
        <v>1</v>
      </c>
      <c r="L94">
        <v>3</v>
      </c>
      <c r="N94" s="2" t="s">
        <v>24</v>
      </c>
      <c r="O94" s="2" t="s">
        <v>631</v>
      </c>
      <c r="P94" s="2"/>
      <c r="Q94" s="19" t="s">
        <v>400</v>
      </c>
      <c r="R94" t="str">
        <f t="shared" si="10"/>
        <v>siteModel_pos1</v>
      </c>
      <c r="S94" s="19" t="s">
        <v>88</v>
      </c>
      <c r="T94" s="19" t="s">
        <v>462</v>
      </c>
      <c r="V94" s="19" t="s">
        <v>660</v>
      </c>
      <c r="W94" s="19"/>
      <c r="X94" s="19"/>
      <c r="AA94" s="47">
        <v>4</v>
      </c>
      <c r="AB94" s="19" t="s">
        <v>661</v>
      </c>
      <c r="AC94" s="47">
        <v>0</v>
      </c>
      <c r="AD94" s="47" t="s">
        <v>552</v>
      </c>
      <c r="AE94" s="19" t="s">
        <v>95</v>
      </c>
      <c r="AG94" t="str">
        <f t="shared" si="11"/>
        <v>strictclock_pos1</v>
      </c>
      <c r="AI94" s="2" t="s">
        <v>422</v>
      </c>
    </row>
    <row r="95" spans="1:35">
      <c r="A95" s="8">
        <v>80</v>
      </c>
      <c r="B95" t="s">
        <v>8</v>
      </c>
      <c r="C95" t="str">
        <f t="shared" si="7"/>
        <v>/drives/GDrive/__GDrive_projects/2016-07-31_divide_and_conquer_starBEAST/_01_data_stats/treelength_calcs/</v>
      </c>
      <c r="E95" t="s">
        <v>747</v>
      </c>
      <c r="F95" t="str">
        <f t="shared" si="8"/>
        <v>ENSACAP00000001875_exon3</v>
      </c>
      <c r="G95" t="str">
        <f t="shared" si="12"/>
        <v>ENSACAP00000001875_exon3.NT.TN</v>
      </c>
      <c r="H95" t="str">
        <f t="shared" si="9"/>
        <v>pos1_ENSACAP00000001875_exon3.NT.TN</v>
      </c>
      <c r="I95">
        <v>2</v>
      </c>
      <c r="J95">
        <v>1</v>
      </c>
      <c r="L95">
        <v>3</v>
      </c>
      <c r="N95" s="2" t="s">
        <v>24</v>
      </c>
      <c r="O95" s="2" t="s">
        <v>632</v>
      </c>
      <c r="P95" s="2"/>
      <c r="Q95" s="19" t="s">
        <v>400</v>
      </c>
      <c r="R95" t="str">
        <f t="shared" si="10"/>
        <v>siteModel_pos1</v>
      </c>
      <c r="S95" s="19" t="s">
        <v>88</v>
      </c>
      <c r="T95" s="19" t="s">
        <v>462</v>
      </c>
      <c r="V95" s="19" t="s">
        <v>660</v>
      </c>
      <c r="W95" s="19"/>
      <c r="X95" s="19"/>
      <c r="AA95" s="47">
        <v>4</v>
      </c>
      <c r="AB95" s="19" t="s">
        <v>661</v>
      </c>
      <c r="AC95" s="47">
        <v>0</v>
      </c>
      <c r="AD95" s="47" t="s">
        <v>552</v>
      </c>
      <c r="AE95" s="19" t="s">
        <v>95</v>
      </c>
      <c r="AG95" t="str">
        <f t="shared" si="11"/>
        <v>strictclock_pos1</v>
      </c>
      <c r="AI95" s="2" t="s">
        <v>422</v>
      </c>
    </row>
    <row r="96" spans="1:35">
      <c r="A96" s="8">
        <v>81</v>
      </c>
      <c r="B96" t="s">
        <v>8</v>
      </c>
      <c r="C96" t="str">
        <f t="shared" si="7"/>
        <v>/drives/GDrive/__GDrive_projects/2016-07-31_divide_and_conquer_starBEAST/_01_data_stats/treelength_calcs/</v>
      </c>
      <c r="E96" t="s">
        <v>748</v>
      </c>
      <c r="F96" t="str">
        <f t="shared" si="8"/>
        <v>ENSACAP00000001416_exon1</v>
      </c>
      <c r="G96" t="str">
        <f t="shared" si="12"/>
        <v>ENSACAP00000001416_exon1.NT.TN</v>
      </c>
      <c r="H96" t="str">
        <f t="shared" si="9"/>
        <v>pos1_ENSACAP00000001416_exon1.NT.TN</v>
      </c>
      <c r="I96">
        <v>2</v>
      </c>
      <c r="J96">
        <v>1</v>
      </c>
      <c r="L96">
        <v>3</v>
      </c>
      <c r="N96" s="2" t="s">
        <v>24</v>
      </c>
      <c r="O96" s="2" t="s">
        <v>633</v>
      </c>
      <c r="P96" s="2"/>
      <c r="Q96" s="19" t="s">
        <v>400</v>
      </c>
      <c r="R96" t="str">
        <f t="shared" si="10"/>
        <v>siteModel_pos1</v>
      </c>
      <c r="S96" s="19" t="s">
        <v>88</v>
      </c>
      <c r="T96" s="19" t="s">
        <v>462</v>
      </c>
      <c r="V96" s="19" t="s">
        <v>660</v>
      </c>
      <c r="W96" s="19"/>
      <c r="X96" s="19"/>
      <c r="AA96" s="47">
        <v>4</v>
      </c>
      <c r="AB96" s="19" t="s">
        <v>661</v>
      </c>
      <c r="AC96" s="47">
        <v>0</v>
      </c>
      <c r="AD96" s="47" t="s">
        <v>552</v>
      </c>
      <c r="AE96" s="19" t="s">
        <v>95</v>
      </c>
      <c r="AG96" t="str">
        <f t="shared" si="11"/>
        <v>strictclock_pos1</v>
      </c>
      <c r="AI96" s="2" t="s">
        <v>422</v>
      </c>
    </row>
    <row r="97" spans="1:35">
      <c r="A97" s="8">
        <v>82</v>
      </c>
      <c r="B97" t="s">
        <v>8</v>
      </c>
      <c r="C97" t="str">
        <f t="shared" si="7"/>
        <v>/drives/GDrive/__GDrive_projects/2016-07-31_divide_and_conquer_starBEAST/_01_data_stats/treelength_calcs/</v>
      </c>
      <c r="E97" t="s">
        <v>749</v>
      </c>
      <c r="F97" t="str">
        <f t="shared" si="8"/>
        <v>ENSACAP00000007680_exon1</v>
      </c>
      <c r="G97" t="str">
        <f t="shared" si="12"/>
        <v>ENSACAP00000007680_exon1.NT.TN</v>
      </c>
      <c r="H97" t="str">
        <f t="shared" si="9"/>
        <v>pos1_ENSACAP00000007680_exon1.NT.TN</v>
      </c>
      <c r="I97">
        <v>2</v>
      </c>
      <c r="J97">
        <v>1</v>
      </c>
      <c r="L97">
        <v>3</v>
      </c>
      <c r="N97" s="2" t="s">
        <v>24</v>
      </c>
      <c r="O97" s="2" t="s">
        <v>634</v>
      </c>
      <c r="P97" s="2"/>
      <c r="Q97" s="19" t="s">
        <v>400</v>
      </c>
      <c r="R97" t="str">
        <f t="shared" si="10"/>
        <v>siteModel_pos1</v>
      </c>
      <c r="S97" s="19" t="s">
        <v>88</v>
      </c>
      <c r="T97" s="19" t="s">
        <v>462</v>
      </c>
      <c r="V97" s="19" t="s">
        <v>660</v>
      </c>
      <c r="W97" s="19"/>
      <c r="X97" s="19"/>
      <c r="AA97" s="47">
        <v>4</v>
      </c>
      <c r="AB97" s="19" t="s">
        <v>661</v>
      </c>
      <c r="AC97" s="47">
        <v>0</v>
      </c>
      <c r="AD97" s="47" t="s">
        <v>552</v>
      </c>
      <c r="AE97" s="19" t="s">
        <v>95</v>
      </c>
      <c r="AG97" t="str">
        <f t="shared" si="11"/>
        <v>strictclock_pos1</v>
      </c>
      <c r="AI97" s="2" t="s">
        <v>422</v>
      </c>
    </row>
    <row r="98" spans="1:35">
      <c r="A98" s="8">
        <v>83</v>
      </c>
      <c r="B98" t="s">
        <v>8</v>
      </c>
      <c r="C98" t="str">
        <f t="shared" si="7"/>
        <v>/drives/GDrive/__GDrive_projects/2016-07-31_divide_and_conquer_starBEAST/_01_data_stats/treelength_calcs/</v>
      </c>
      <c r="E98" t="s">
        <v>750</v>
      </c>
      <c r="F98" t="str">
        <f t="shared" si="8"/>
        <v>ENSACAP00000008031_exon9</v>
      </c>
      <c r="G98" t="str">
        <f t="shared" si="12"/>
        <v>ENSACAP00000008031_exon9.NT.TN</v>
      </c>
      <c r="H98" t="str">
        <f t="shared" si="9"/>
        <v>pos1_ENSACAP00000008031_exon9.NT.TN</v>
      </c>
      <c r="I98">
        <v>2</v>
      </c>
      <c r="J98">
        <v>1</v>
      </c>
      <c r="L98">
        <v>3</v>
      </c>
      <c r="N98" s="2" t="s">
        <v>24</v>
      </c>
      <c r="O98" s="2" t="s">
        <v>635</v>
      </c>
      <c r="P98" s="2"/>
      <c r="Q98" s="19" t="s">
        <v>400</v>
      </c>
      <c r="R98" t="str">
        <f t="shared" si="10"/>
        <v>siteModel_pos1</v>
      </c>
      <c r="S98" s="19" t="s">
        <v>88</v>
      </c>
      <c r="T98" s="19" t="s">
        <v>462</v>
      </c>
      <c r="V98" s="19" t="s">
        <v>660</v>
      </c>
      <c r="W98" s="19"/>
      <c r="X98" s="19"/>
      <c r="AA98" s="47">
        <v>4</v>
      </c>
      <c r="AB98" s="19" t="s">
        <v>661</v>
      </c>
      <c r="AC98" s="47">
        <v>0</v>
      </c>
      <c r="AD98" s="47" t="s">
        <v>552</v>
      </c>
      <c r="AE98" s="19" t="s">
        <v>95</v>
      </c>
      <c r="AG98" t="str">
        <f t="shared" si="11"/>
        <v>strictclock_pos1</v>
      </c>
      <c r="AI98" s="2" t="s">
        <v>422</v>
      </c>
    </row>
    <row r="99" spans="1:35">
      <c r="A99" s="8">
        <v>84</v>
      </c>
      <c r="B99" t="s">
        <v>8</v>
      </c>
      <c r="C99" t="str">
        <f t="shared" si="7"/>
        <v>/drives/GDrive/__GDrive_projects/2016-07-31_divide_and_conquer_starBEAST/_01_data_stats/treelength_calcs/</v>
      </c>
      <c r="E99" t="s">
        <v>751</v>
      </c>
      <c r="F99" t="str">
        <f t="shared" si="8"/>
        <v>ENSACAP00000004707_exon1</v>
      </c>
      <c r="G99" t="str">
        <f t="shared" si="12"/>
        <v>ENSACAP00000004707_exon1.NT.TN</v>
      </c>
      <c r="H99" t="str">
        <f t="shared" si="9"/>
        <v>pos1_ENSACAP00000004707_exon1.NT.TN</v>
      </c>
      <c r="I99">
        <v>2</v>
      </c>
      <c r="J99">
        <v>1</v>
      </c>
      <c r="L99">
        <v>3</v>
      </c>
      <c r="N99" s="2" t="s">
        <v>24</v>
      </c>
      <c r="O99" s="2" t="s">
        <v>636</v>
      </c>
      <c r="P99" s="2"/>
      <c r="Q99" s="19" t="s">
        <v>400</v>
      </c>
      <c r="R99" t="str">
        <f t="shared" si="10"/>
        <v>siteModel_pos1</v>
      </c>
      <c r="S99" s="19" t="s">
        <v>88</v>
      </c>
      <c r="T99" s="19" t="s">
        <v>462</v>
      </c>
      <c r="V99" s="19" t="s">
        <v>660</v>
      </c>
      <c r="W99" s="19"/>
      <c r="X99" s="19"/>
      <c r="AA99" s="47">
        <v>4</v>
      </c>
      <c r="AB99" s="19" t="s">
        <v>661</v>
      </c>
      <c r="AC99" s="47">
        <v>0</v>
      </c>
      <c r="AD99" s="47" t="s">
        <v>552</v>
      </c>
      <c r="AE99" s="19" t="s">
        <v>95</v>
      </c>
      <c r="AG99" t="str">
        <f t="shared" si="11"/>
        <v>strictclock_pos1</v>
      </c>
      <c r="AI99" s="2" t="s">
        <v>422</v>
      </c>
    </row>
    <row r="100" spans="1:35">
      <c r="A100" s="8">
        <v>85</v>
      </c>
      <c r="B100" t="s">
        <v>8</v>
      </c>
      <c r="C100" t="str">
        <f t="shared" si="7"/>
        <v>/drives/GDrive/__GDrive_projects/2016-07-31_divide_and_conquer_starBEAST/_01_data_stats/treelength_calcs/</v>
      </c>
      <c r="E100" t="s">
        <v>752</v>
      </c>
      <c r="F100" t="str">
        <f t="shared" si="8"/>
        <v>ENSACAP00000012027_exon1</v>
      </c>
      <c r="G100" t="str">
        <f t="shared" si="12"/>
        <v>ENSACAP00000012027_exon1.NT.TN</v>
      </c>
      <c r="H100" t="str">
        <f t="shared" si="9"/>
        <v>pos1_ENSACAP00000012027_exon1.NT.TN</v>
      </c>
      <c r="I100">
        <v>2</v>
      </c>
      <c r="J100">
        <v>1</v>
      </c>
      <c r="L100">
        <v>3</v>
      </c>
      <c r="N100" s="2" t="s">
        <v>24</v>
      </c>
      <c r="O100" s="2" t="s">
        <v>637</v>
      </c>
      <c r="P100" s="2"/>
      <c r="Q100" s="19" t="s">
        <v>400</v>
      </c>
      <c r="R100" t="str">
        <f t="shared" si="10"/>
        <v>siteModel_pos1</v>
      </c>
      <c r="S100" s="19" t="s">
        <v>88</v>
      </c>
      <c r="T100" s="19" t="s">
        <v>462</v>
      </c>
      <c r="V100" s="19" t="s">
        <v>660</v>
      </c>
      <c r="W100" s="19"/>
      <c r="X100" s="19"/>
      <c r="AA100" s="47">
        <v>4</v>
      </c>
      <c r="AB100" s="19" t="s">
        <v>661</v>
      </c>
      <c r="AC100" s="47">
        <v>0</v>
      </c>
      <c r="AD100" s="47" t="s">
        <v>552</v>
      </c>
      <c r="AE100" s="19" t="s">
        <v>95</v>
      </c>
      <c r="AG100" t="str">
        <f t="shared" si="11"/>
        <v>strictclock_pos1</v>
      </c>
      <c r="AI100" s="2" t="s">
        <v>422</v>
      </c>
    </row>
    <row r="101" spans="1:35">
      <c r="A101" s="8">
        <v>86</v>
      </c>
      <c r="B101" t="s">
        <v>8</v>
      </c>
      <c r="C101" t="str">
        <f t="shared" si="7"/>
        <v>/drives/GDrive/__GDrive_projects/2016-07-31_divide_and_conquer_starBEAST/_01_data_stats/treelength_calcs/</v>
      </c>
      <c r="E101" t="s">
        <v>753</v>
      </c>
      <c r="F101" t="str">
        <f t="shared" si="8"/>
        <v>ENSACAP00000002109_exon12</v>
      </c>
      <c r="G101" t="str">
        <f t="shared" si="12"/>
        <v>ENSACAP00000002109_exon12.NT.TN</v>
      </c>
      <c r="H101" t="str">
        <f t="shared" si="9"/>
        <v>pos1_ENSACAP00000002109_exon12.NT.TN</v>
      </c>
      <c r="I101">
        <v>2</v>
      </c>
      <c r="J101">
        <v>1</v>
      </c>
      <c r="L101">
        <v>3</v>
      </c>
      <c r="N101" s="2" t="s">
        <v>24</v>
      </c>
      <c r="O101" s="2" t="s">
        <v>638</v>
      </c>
      <c r="P101" s="2"/>
      <c r="Q101" s="19" t="s">
        <v>400</v>
      </c>
      <c r="R101" t="str">
        <f t="shared" si="10"/>
        <v>siteModel_pos1</v>
      </c>
      <c r="S101" s="19" t="s">
        <v>88</v>
      </c>
      <c r="T101" s="19" t="s">
        <v>462</v>
      </c>
      <c r="V101" s="19" t="s">
        <v>660</v>
      </c>
      <c r="W101" s="19"/>
      <c r="X101" s="19"/>
      <c r="AA101" s="47">
        <v>4</v>
      </c>
      <c r="AB101" s="19" t="s">
        <v>661</v>
      </c>
      <c r="AC101" s="47">
        <v>0</v>
      </c>
      <c r="AD101" s="47" t="s">
        <v>552</v>
      </c>
      <c r="AE101" s="19" t="s">
        <v>95</v>
      </c>
      <c r="AG101" t="str">
        <f t="shared" si="11"/>
        <v>strictclock_pos1</v>
      </c>
      <c r="AI101" s="2" t="s">
        <v>422</v>
      </c>
    </row>
    <row r="102" spans="1:35">
      <c r="A102" s="8">
        <v>87</v>
      </c>
      <c r="B102" t="s">
        <v>8</v>
      </c>
      <c r="C102" t="str">
        <f t="shared" si="7"/>
        <v>/drives/GDrive/__GDrive_projects/2016-07-31_divide_and_conquer_starBEAST/_01_data_stats/treelength_calcs/</v>
      </c>
      <c r="E102" t="s">
        <v>754</v>
      </c>
      <c r="F102" t="str">
        <f t="shared" si="8"/>
        <v>ENSACAP00000022005_exon1</v>
      </c>
      <c r="G102" t="str">
        <f t="shared" si="12"/>
        <v>ENSACAP00000022005_exon1.NT.TN</v>
      </c>
      <c r="H102" t="str">
        <f t="shared" si="9"/>
        <v>pos1_ENSACAP00000022005_exon1.NT.TN</v>
      </c>
      <c r="I102">
        <v>2</v>
      </c>
      <c r="J102">
        <v>1</v>
      </c>
      <c r="L102">
        <v>3</v>
      </c>
      <c r="N102" s="2" t="s">
        <v>24</v>
      </c>
      <c r="O102" s="2" t="s">
        <v>639</v>
      </c>
      <c r="P102" s="2"/>
      <c r="Q102" s="19" t="s">
        <v>400</v>
      </c>
      <c r="R102" t="str">
        <f t="shared" si="10"/>
        <v>siteModel_pos1</v>
      </c>
      <c r="S102" s="19" t="s">
        <v>88</v>
      </c>
      <c r="T102" s="19" t="s">
        <v>462</v>
      </c>
      <c r="V102" s="19" t="s">
        <v>660</v>
      </c>
      <c r="W102" s="19"/>
      <c r="X102" s="19"/>
      <c r="AA102" s="47">
        <v>4</v>
      </c>
      <c r="AB102" s="19" t="s">
        <v>661</v>
      </c>
      <c r="AC102" s="47">
        <v>0</v>
      </c>
      <c r="AD102" s="47" t="s">
        <v>552</v>
      </c>
      <c r="AE102" s="19" t="s">
        <v>95</v>
      </c>
      <c r="AG102" t="str">
        <f t="shared" si="11"/>
        <v>strictclock_pos1</v>
      </c>
      <c r="AI102" s="2" t="s">
        <v>422</v>
      </c>
    </row>
    <row r="103" spans="1:35">
      <c r="A103" s="8">
        <v>88</v>
      </c>
      <c r="B103" t="s">
        <v>8</v>
      </c>
      <c r="C103" t="str">
        <f t="shared" si="7"/>
        <v>/drives/GDrive/__GDrive_projects/2016-07-31_divide_and_conquer_starBEAST/_01_data_stats/treelength_calcs/</v>
      </c>
      <c r="E103" t="s">
        <v>755</v>
      </c>
      <c r="F103" t="str">
        <f t="shared" si="8"/>
        <v>ENSACAP00000007949_exon2</v>
      </c>
      <c r="G103" t="str">
        <f t="shared" si="12"/>
        <v>ENSACAP00000007949_exon2.NT.TN</v>
      </c>
      <c r="H103" t="str">
        <f t="shared" si="9"/>
        <v>pos1_ENSACAP00000007949_exon2.NT.TN</v>
      </c>
      <c r="I103">
        <v>2</v>
      </c>
      <c r="J103">
        <v>1</v>
      </c>
      <c r="L103">
        <v>3</v>
      </c>
      <c r="N103" s="2" t="s">
        <v>24</v>
      </c>
      <c r="O103" s="2" t="s">
        <v>640</v>
      </c>
      <c r="P103" s="2"/>
      <c r="Q103" s="19" t="s">
        <v>400</v>
      </c>
      <c r="R103" t="str">
        <f t="shared" si="10"/>
        <v>siteModel_pos1</v>
      </c>
      <c r="S103" s="19" t="s">
        <v>88</v>
      </c>
      <c r="T103" s="19" t="s">
        <v>462</v>
      </c>
      <c r="V103" s="19" t="s">
        <v>660</v>
      </c>
      <c r="W103" s="19"/>
      <c r="X103" s="19"/>
      <c r="AA103" s="47">
        <v>4</v>
      </c>
      <c r="AB103" s="19" t="s">
        <v>661</v>
      </c>
      <c r="AC103" s="47">
        <v>0</v>
      </c>
      <c r="AD103" s="47" t="s">
        <v>552</v>
      </c>
      <c r="AE103" s="19" t="s">
        <v>95</v>
      </c>
      <c r="AG103" t="str">
        <f t="shared" si="11"/>
        <v>strictclock_pos1</v>
      </c>
      <c r="AI103" s="2" t="s">
        <v>422</v>
      </c>
    </row>
    <row r="104" spans="1:35">
      <c r="A104" s="8">
        <v>89</v>
      </c>
      <c r="B104" t="s">
        <v>8</v>
      </c>
      <c r="C104" t="str">
        <f t="shared" si="7"/>
        <v>/drives/GDrive/__GDrive_projects/2016-07-31_divide_and_conquer_starBEAST/_01_data_stats/treelength_calcs/</v>
      </c>
      <c r="E104" t="s">
        <v>756</v>
      </c>
      <c r="F104" t="str">
        <f t="shared" si="8"/>
        <v>ENSACAP00000000368_exon4</v>
      </c>
      <c r="G104" t="str">
        <f t="shared" si="12"/>
        <v>ENSACAP00000000368_exon4.NT.TN</v>
      </c>
      <c r="H104" t="str">
        <f t="shared" si="9"/>
        <v>pos1_ENSACAP00000000368_exon4.NT.TN</v>
      </c>
      <c r="I104">
        <v>2</v>
      </c>
      <c r="J104">
        <v>1</v>
      </c>
      <c r="L104">
        <v>3</v>
      </c>
      <c r="N104" s="2" t="s">
        <v>24</v>
      </c>
      <c r="O104" s="2" t="s">
        <v>641</v>
      </c>
      <c r="P104" s="2"/>
      <c r="Q104" s="19" t="s">
        <v>400</v>
      </c>
      <c r="R104" t="str">
        <f t="shared" si="10"/>
        <v>siteModel_pos1</v>
      </c>
      <c r="S104" s="19" t="s">
        <v>88</v>
      </c>
      <c r="T104" s="19" t="s">
        <v>462</v>
      </c>
      <c r="V104" s="19" t="s">
        <v>660</v>
      </c>
      <c r="W104" s="19"/>
      <c r="X104" s="19"/>
      <c r="AA104" s="47">
        <v>4</v>
      </c>
      <c r="AB104" s="19" t="s">
        <v>661</v>
      </c>
      <c r="AC104" s="47">
        <v>0</v>
      </c>
      <c r="AD104" s="47" t="s">
        <v>552</v>
      </c>
      <c r="AE104" s="19" t="s">
        <v>95</v>
      </c>
      <c r="AG104" t="str">
        <f t="shared" si="11"/>
        <v>strictclock_pos1</v>
      </c>
      <c r="AI104" s="2" t="s">
        <v>422</v>
      </c>
    </row>
    <row r="105" spans="1:35">
      <c r="A105" s="8">
        <v>90</v>
      </c>
      <c r="B105" t="s">
        <v>8</v>
      </c>
      <c r="C105" t="str">
        <f t="shared" si="7"/>
        <v>/drives/GDrive/__GDrive_projects/2016-07-31_divide_and_conquer_starBEAST/_01_data_stats/treelength_calcs/</v>
      </c>
      <c r="E105" t="s">
        <v>757</v>
      </c>
      <c r="F105" t="str">
        <f t="shared" si="8"/>
        <v>ENSACAP00000016420_exon15</v>
      </c>
      <c r="G105" t="str">
        <f t="shared" si="12"/>
        <v>ENSACAP00000016420_exon15.NT.TN</v>
      </c>
      <c r="H105" t="str">
        <f t="shared" si="9"/>
        <v>pos1_ENSACAP00000016420_exon15.NT.TN</v>
      </c>
      <c r="I105">
        <v>2</v>
      </c>
      <c r="J105">
        <v>1</v>
      </c>
      <c r="L105">
        <v>3</v>
      </c>
      <c r="N105" s="2" t="s">
        <v>24</v>
      </c>
      <c r="O105" s="2" t="s">
        <v>642</v>
      </c>
      <c r="P105" s="2"/>
      <c r="Q105" s="19" t="s">
        <v>400</v>
      </c>
      <c r="R105" t="str">
        <f t="shared" si="10"/>
        <v>siteModel_pos1</v>
      </c>
      <c r="S105" s="19" t="s">
        <v>88</v>
      </c>
      <c r="T105" s="19" t="s">
        <v>462</v>
      </c>
      <c r="V105" s="19" t="s">
        <v>660</v>
      </c>
      <c r="W105" s="19"/>
      <c r="X105" s="19"/>
      <c r="AA105" s="47">
        <v>4</v>
      </c>
      <c r="AB105" s="19" t="s">
        <v>661</v>
      </c>
      <c r="AC105" s="47">
        <v>0</v>
      </c>
      <c r="AD105" s="47" t="s">
        <v>552</v>
      </c>
      <c r="AE105" s="19" t="s">
        <v>95</v>
      </c>
      <c r="AG105" t="str">
        <f t="shared" si="11"/>
        <v>strictclock_pos1</v>
      </c>
      <c r="AI105" s="2" t="s">
        <v>422</v>
      </c>
    </row>
    <row r="106" spans="1:35">
      <c r="A106" s="8">
        <v>91</v>
      </c>
      <c r="B106" t="s">
        <v>8</v>
      </c>
      <c r="C106" t="str">
        <f t="shared" si="7"/>
        <v>/drives/GDrive/__GDrive_projects/2016-07-31_divide_and_conquer_starBEAST/_01_data_stats/treelength_calcs/</v>
      </c>
      <c r="E106" t="s">
        <v>758</v>
      </c>
      <c r="F106" t="str">
        <f t="shared" si="8"/>
        <v>ENSACAP00000007154_exon18</v>
      </c>
      <c r="G106" t="str">
        <f t="shared" si="12"/>
        <v>ENSACAP00000007154_exon18.NT.TN</v>
      </c>
      <c r="H106" t="str">
        <f t="shared" si="9"/>
        <v>pos1_ENSACAP00000007154_exon18.NT.TN</v>
      </c>
      <c r="I106">
        <v>2</v>
      </c>
      <c r="J106">
        <v>1</v>
      </c>
      <c r="L106">
        <v>3</v>
      </c>
      <c r="N106" s="2" t="s">
        <v>24</v>
      </c>
      <c r="O106" s="2" t="s">
        <v>643</v>
      </c>
      <c r="P106" s="2"/>
      <c r="Q106" s="19" t="s">
        <v>400</v>
      </c>
      <c r="R106" t="str">
        <f t="shared" si="10"/>
        <v>siteModel_pos1</v>
      </c>
      <c r="S106" s="19" t="s">
        <v>88</v>
      </c>
      <c r="T106" s="19" t="s">
        <v>462</v>
      </c>
      <c r="V106" s="19" t="s">
        <v>660</v>
      </c>
      <c r="W106" s="19"/>
      <c r="X106" s="19"/>
      <c r="AA106" s="47">
        <v>4</v>
      </c>
      <c r="AB106" s="19" t="s">
        <v>661</v>
      </c>
      <c r="AC106" s="47">
        <v>0</v>
      </c>
      <c r="AD106" s="47" t="s">
        <v>552</v>
      </c>
      <c r="AE106" s="19" t="s">
        <v>95</v>
      </c>
      <c r="AG106" t="str">
        <f t="shared" si="11"/>
        <v>strictclock_pos1</v>
      </c>
      <c r="AI106" s="2" t="s">
        <v>422</v>
      </c>
    </row>
    <row r="107" spans="1:35">
      <c r="A107" s="8">
        <v>92</v>
      </c>
      <c r="B107" t="s">
        <v>8</v>
      </c>
      <c r="C107" t="str">
        <f t="shared" si="7"/>
        <v>/drives/GDrive/__GDrive_projects/2016-07-31_divide_and_conquer_starBEAST/_01_data_stats/treelength_calcs/</v>
      </c>
      <c r="E107" t="s">
        <v>759</v>
      </c>
      <c r="F107" t="str">
        <f t="shared" si="8"/>
        <v>ENSACAP00000011988_exon2</v>
      </c>
      <c r="G107" t="str">
        <f t="shared" si="12"/>
        <v>ENSACAP00000011988_exon2.NT.TN</v>
      </c>
      <c r="H107" t="str">
        <f t="shared" si="9"/>
        <v>pos1_ENSACAP00000011988_exon2.NT.TN</v>
      </c>
      <c r="I107">
        <v>2</v>
      </c>
      <c r="J107">
        <v>1</v>
      </c>
      <c r="L107">
        <v>3</v>
      </c>
      <c r="N107" s="2" t="s">
        <v>24</v>
      </c>
      <c r="O107" s="2" t="s">
        <v>644</v>
      </c>
      <c r="P107" s="2"/>
      <c r="Q107" s="19" t="s">
        <v>400</v>
      </c>
      <c r="R107" t="str">
        <f t="shared" si="10"/>
        <v>siteModel_pos1</v>
      </c>
      <c r="S107" s="19" t="s">
        <v>88</v>
      </c>
      <c r="T107" s="19" t="s">
        <v>462</v>
      </c>
      <c r="V107" s="19" t="s">
        <v>660</v>
      </c>
      <c r="W107" s="19"/>
      <c r="X107" s="19"/>
      <c r="AA107" s="47">
        <v>4</v>
      </c>
      <c r="AB107" s="19" t="s">
        <v>661</v>
      </c>
      <c r="AC107" s="47">
        <v>0</v>
      </c>
      <c r="AD107" s="47" t="s">
        <v>552</v>
      </c>
      <c r="AE107" s="19" t="s">
        <v>95</v>
      </c>
      <c r="AG107" t="str">
        <f t="shared" si="11"/>
        <v>strictclock_pos1</v>
      </c>
      <c r="AI107" s="2" t="s">
        <v>422</v>
      </c>
    </row>
    <row r="108" spans="1:35">
      <c r="A108" s="8">
        <v>93</v>
      </c>
      <c r="B108" t="s">
        <v>8</v>
      </c>
      <c r="C108" t="str">
        <f t="shared" si="7"/>
        <v>/drives/GDrive/__GDrive_projects/2016-07-31_divide_and_conquer_starBEAST/_01_data_stats/treelength_calcs/</v>
      </c>
      <c r="E108" t="s">
        <v>760</v>
      </c>
      <c r="F108" t="str">
        <f t="shared" si="8"/>
        <v>ENSACAP00000010184_exon4</v>
      </c>
      <c r="G108" t="str">
        <f t="shared" si="12"/>
        <v>ENSACAP00000010184_exon4.NT.TN</v>
      </c>
      <c r="H108" t="str">
        <f t="shared" si="9"/>
        <v>pos1_ENSACAP00000010184_exon4.NT.TN</v>
      </c>
      <c r="I108">
        <v>2</v>
      </c>
      <c r="J108">
        <v>1</v>
      </c>
      <c r="L108">
        <v>3</v>
      </c>
      <c r="N108" s="2" t="s">
        <v>24</v>
      </c>
      <c r="O108" s="2" t="s">
        <v>645</v>
      </c>
      <c r="P108" s="2"/>
      <c r="Q108" s="19" t="s">
        <v>400</v>
      </c>
      <c r="R108" t="str">
        <f t="shared" si="10"/>
        <v>siteModel_pos1</v>
      </c>
      <c r="S108" s="19" t="s">
        <v>88</v>
      </c>
      <c r="T108" s="19" t="s">
        <v>462</v>
      </c>
      <c r="V108" s="19" t="s">
        <v>660</v>
      </c>
      <c r="W108" s="19"/>
      <c r="X108" s="19"/>
      <c r="AA108" s="47">
        <v>4</v>
      </c>
      <c r="AB108" s="19" t="s">
        <v>661</v>
      </c>
      <c r="AC108" s="47">
        <v>0</v>
      </c>
      <c r="AD108" s="47" t="s">
        <v>552</v>
      </c>
      <c r="AE108" s="19" t="s">
        <v>95</v>
      </c>
      <c r="AG108" t="str">
        <f t="shared" si="11"/>
        <v>strictclock_pos1</v>
      </c>
      <c r="AI108" s="2" t="s">
        <v>422</v>
      </c>
    </row>
    <row r="109" spans="1:35">
      <c r="A109" s="8">
        <v>94</v>
      </c>
      <c r="B109" t="s">
        <v>8</v>
      </c>
      <c r="C109" t="str">
        <f t="shared" si="7"/>
        <v>/drives/GDrive/__GDrive_projects/2016-07-31_divide_and_conquer_starBEAST/_01_data_stats/treelength_calcs/</v>
      </c>
      <c r="E109" t="s">
        <v>761</v>
      </c>
      <c r="F109" t="str">
        <f t="shared" si="8"/>
        <v>ENSACAP00000011254_exon2</v>
      </c>
      <c r="G109" t="str">
        <f t="shared" si="12"/>
        <v>ENSACAP00000011254_exon2.NT.TN</v>
      </c>
      <c r="H109" t="str">
        <f t="shared" si="9"/>
        <v>pos1_ENSACAP00000011254_exon2.NT.TN</v>
      </c>
      <c r="I109">
        <v>2</v>
      </c>
      <c r="J109">
        <v>1</v>
      </c>
      <c r="L109">
        <v>3</v>
      </c>
      <c r="N109" s="2" t="s">
        <v>24</v>
      </c>
      <c r="O109" s="2" t="s">
        <v>646</v>
      </c>
      <c r="P109" s="2"/>
      <c r="Q109" s="19" t="s">
        <v>400</v>
      </c>
      <c r="R109" t="str">
        <f t="shared" si="10"/>
        <v>siteModel_pos1</v>
      </c>
      <c r="S109" s="19" t="s">
        <v>88</v>
      </c>
      <c r="T109" s="19" t="s">
        <v>462</v>
      </c>
      <c r="V109" s="19" t="s">
        <v>660</v>
      </c>
      <c r="W109" s="19"/>
      <c r="X109" s="19"/>
      <c r="AA109" s="47">
        <v>4</v>
      </c>
      <c r="AB109" s="19" t="s">
        <v>661</v>
      </c>
      <c r="AC109" s="47">
        <v>0</v>
      </c>
      <c r="AD109" s="47" t="s">
        <v>552</v>
      </c>
      <c r="AE109" s="19" t="s">
        <v>95</v>
      </c>
      <c r="AG109" t="str">
        <f t="shared" si="11"/>
        <v>strictclock_pos1</v>
      </c>
      <c r="AI109" s="2" t="s">
        <v>422</v>
      </c>
    </row>
    <row r="110" spans="1:35">
      <c r="A110" s="8">
        <v>95</v>
      </c>
      <c r="B110" t="s">
        <v>8</v>
      </c>
      <c r="C110" t="str">
        <f t="shared" si="7"/>
        <v>/drives/GDrive/__GDrive_projects/2016-07-31_divide_and_conquer_starBEAST/_01_data_stats/treelength_calcs/</v>
      </c>
      <c r="E110" t="s">
        <v>762</v>
      </c>
      <c r="F110" t="str">
        <f t="shared" si="8"/>
        <v>ENSACAP00000001619_exon1</v>
      </c>
      <c r="G110" t="str">
        <f t="shared" si="12"/>
        <v>ENSACAP00000001619_exon1.NT.TN</v>
      </c>
      <c r="H110" t="str">
        <f t="shared" si="9"/>
        <v>pos1_ENSACAP00000001619_exon1.NT.TN</v>
      </c>
      <c r="I110">
        <v>2</v>
      </c>
      <c r="J110">
        <v>1</v>
      </c>
      <c r="L110">
        <v>3</v>
      </c>
      <c r="N110" s="2" t="s">
        <v>24</v>
      </c>
      <c r="O110" s="2" t="s">
        <v>647</v>
      </c>
      <c r="P110" s="2"/>
      <c r="Q110" s="19" t="s">
        <v>400</v>
      </c>
      <c r="R110" t="str">
        <f t="shared" si="10"/>
        <v>siteModel_pos1</v>
      </c>
      <c r="S110" s="19" t="s">
        <v>88</v>
      </c>
      <c r="T110" s="19" t="s">
        <v>462</v>
      </c>
      <c r="V110" s="19" t="s">
        <v>660</v>
      </c>
      <c r="W110" s="19"/>
      <c r="X110" s="19"/>
      <c r="AA110" s="47">
        <v>4</v>
      </c>
      <c r="AB110" s="19" t="s">
        <v>661</v>
      </c>
      <c r="AC110" s="47">
        <v>0</v>
      </c>
      <c r="AD110" s="47" t="s">
        <v>552</v>
      </c>
      <c r="AE110" s="19" t="s">
        <v>95</v>
      </c>
      <c r="AG110" t="str">
        <f t="shared" si="11"/>
        <v>strictclock_pos1</v>
      </c>
      <c r="AI110" s="2" t="s">
        <v>422</v>
      </c>
    </row>
    <row r="111" spans="1:35">
      <c r="A111" s="8">
        <v>96</v>
      </c>
      <c r="B111" t="s">
        <v>8</v>
      </c>
      <c r="C111" t="str">
        <f t="shared" si="7"/>
        <v>/drives/GDrive/__GDrive_projects/2016-07-31_divide_and_conquer_starBEAST/_01_data_stats/treelength_calcs/</v>
      </c>
      <c r="E111" t="s">
        <v>763</v>
      </c>
      <c r="F111" t="str">
        <f t="shared" si="8"/>
        <v>ENSACAP00000000595_exon1</v>
      </c>
      <c r="G111" t="str">
        <f t="shared" si="12"/>
        <v>ENSACAP00000000595_exon1.NT.TN</v>
      </c>
      <c r="H111" t="str">
        <f t="shared" si="9"/>
        <v>pos1_ENSACAP00000000595_exon1.NT.TN</v>
      </c>
      <c r="I111">
        <v>2</v>
      </c>
      <c r="J111">
        <v>1</v>
      </c>
      <c r="L111">
        <v>3</v>
      </c>
      <c r="N111" s="2" t="s">
        <v>24</v>
      </c>
      <c r="O111" s="2" t="s">
        <v>648</v>
      </c>
      <c r="P111" s="2"/>
      <c r="Q111" s="19" t="s">
        <v>400</v>
      </c>
      <c r="R111" t="str">
        <f t="shared" si="10"/>
        <v>siteModel_pos1</v>
      </c>
      <c r="S111" s="19" t="s">
        <v>88</v>
      </c>
      <c r="T111" s="19" t="s">
        <v>462</v>
      </c>
      <c r="V111" s="19" t="s">
        <v>660</v>
      </c>
      <c r="W111" s="19"/>
      <c r="X111" s="19"/>
      <c r="AA111" s="47">
        <v>4</v>
      </c>
      <c r="AB111" s="19" t="s">
        <v>661</v>
      </c>
      <c r="AC111" s="47">
        <v>0</v>
      </c>
      <c r="AD111" s="47" t="s">
        <v>552</v>
      </c>
      <c r="AE111" s="19" t="s">
        <v>95</v>
      </c>
      <c r="AG111" t="str">
        <f t="shared" si="11"/>
        <v>strictclock_pos1</v>
      </c>
      <c r="AI111" s="2" t="s">
        <v>422</v>
      </c>
    </row>
    <row r="112" spans="1:35">
      <c r="A112" s="8">
        <v>97</v>
      </c>
      <c r="B112" t="s">
        <v>8</v>
      </c>
      <c r="C112" t="str">
        <f t="shared" si="7"/>
        <v>/drives/GDrive/__GDrive_projects/2016-07-31_divide_and_conquer_starBEAST/_01_data_stats/treelength_calcs/</v>
      </c>
      <c r="E112" t="s">
        <v>764</v>
      </c>
      <c r="F112" t="str">
        <f t="shared" si="8"/>
        <v>ENSACAP00000003955_exon49</v>
      </c>
      <c r="G112" t="str">
        <f t="shared" si="12"/>
        <v>ENSACAP00000003955_exon49.NT.TN</v>
      </c>
      <c r="H112" t="str">
        <f t="shared" si="9"/>
        <v>pos1_ENSACAP00000003955_exon49.NT.TN</v>
      </c>
      <c r="I112">
        <v>2</v>
      </c>
      <c r="J112">
        <v>1</v>
      </c>
      <c r="L112">
        <v>3</v>
      </c>
      <c r="N112" s="2" t="s">
        <v>24</v>
      </c>
      <c r="O112" s="2" t="s">
        <v>649</v>
      </c>
      <c r="P112" s="2"/>
      <c r="Q112" s="19" t="s">
        <v>400</v>
      </c>
      <c r="R112" t="str">
        <f t="shared" si="10"/>
        <v>siteModel_pos1</v>
      </c>
      <c r="S112" s="19" t="s">
        <v>88</v>
      </c>
      <c r="T112" s="19" t="s">
        <v>462</v>
      </c>
      <c r="V112" s="19" t="s">
        <v>660</v>
      </c>
      <c r="W112" s="19"/>
      <c r="X112" s="19"/>
      <c r="AA112" s="47">
        <v>4</v>
      </c>
      <c r="AB112" s="19" t="s">
        <v>661</v>
      </c>
      <c r="AC112" s="47">
        <v>0</v>
      </c>
      <c r="AD112" s="47" t="s">
        <v>552</v>
      </c>
      <c r="AE112" s="19" t="s">
        <v>95</v>
      </c>
      <c r="AG112" t="str">
        <f t="shared" si="11"/>
        <v>strictclock_pos1</v>
      </c>
      <c r="AI112" s="2" t="s">
        <v>422</v>
      </c>
    </row>
    <row r="113" spans="1:51">
      <c r="A113" s="8">
        <v>98</v>
      </c>
      <c r="B113" t="s">
        <v>8</v>
      </c>
      <c r="C113" t="str">
        <f t="shared" si="7"/>
        <v>/drives/GDrive/__GDrive_projects/2016-07-31_divide_and_conquer_starBEAST/_01_data_stats/treelength_calcs/</v>
      </c>
      <c r="E113" t="s">
        <v>765</v>
      </c>
      <c r="F113" t="str">
        <f t="shared" si="8"/>
        <v>ENSACAP00000016734_exon1</v>
      </c>
      <c r="G113" t="str">
        <f t="shared" si="12"/>
        <v>ENSACAP00000016734_exon1.NT.TN</v>
      </c>
      <c r="H113" t="str">
        <f t="shared" si="9"/>
        <v>pos1_ENSACAP00000016734_exon1.NT.TN</v>
      </c>
      <c r="I113">
        <v>2</v>
      </c>
      <c r="J113">
        <v>1</v>
      </c>
      <c r="L113">
        <v>3</v>
      </c>
      <c r="N113" s="2" t="s">
        <v>24</v>
      </c>
      <c r="O113" s="2" t="s">
        <v>650</v>
      </c>
      <c r="P113" s="2"/>
      <c r="Q113" s="19" t="s">
        <v>400</v>
      </c>
      <c r="R113" t="str">
        <f t="shared" si="10"/>
        <v>siteModel_pos1</v>
      </c>
      <c r="S113" s="19" t="s">
        <v>88</v>
      </c>
      <c r="T113" s="19" t="s">
        <v>462</v>
      </c>
      <c r="V113" s="19" t="s">
        <v>660</v>
      </c>
      <c r="W113" s="19"/>
      <c r="X113" s="19"/>
      <c r="AA113" s="47">
        <v>4</v>
      </c>
      <c r="AB113" s="19" t="s">
        <v>661</v>
      </c>
      <c r="AC113" s="47">
        <v>0</v>
      </c>
      <c r="AD113" s="47" t="s">
        <v>552</v>
      </c>
      <c r="AE113" s="19" t="s">
        <v>95</v>
      </c>
      <c r="AG113" t="str">
        <f t="shared" si="11"/>
        <v>strictclock_pos1</v>
      </c>
      <c r="AI113" s="2" t="s">
        <v>422</v>
      </c>
    </row>
    <row r="114" spans="1:51">
      <c r="A114" s="8">
        <v>99</v>
      </c>
      <c r="B114" t="s">
        <v>8</v>
      </c>
      <c r="C114" t="str">
        <f t="shared" si="7"/>
        <v>/drives/GDrive/__GDrive_projects/2016-07-31_divide_and_conquer_starBEAST/_01_data_stats/treelength_calcs/</v>
      </c>
      <c r="E114" t="s">
        <v>766</v>
      </c>
      <c r="F114" t="str">
        <f t="shared" si="8"/>
        <v>ENSACAP00000013023_exon12</v>
      </c>
      <c r="G114" t="str">
        <f t="shared" si="12"/>
        <v>ENSACAP00000013023_exon12.NT.TN</v>
      </c>
      <c r="H114" t="str">
        <f t="shared" si="9"/>
        <v>pos1_ENSACAP00000013023_exon12.NT.TN</v>
      </c>
      <c r="I114">
        <v>2</v>
      </c>
      <c r="J114">
        <v>1</v>
      </c>
      <c r="L114">
        <v>3</v>
      </c>
      <c r="N114" s="2" t="s">
        <v>24</v>
      </c>
      <c r="O114" s="2" t="s">
        <v>651</v>
      </c>
      <c r="P114" s="2"/>
      <c r="Q114" s="19" t="s">
        <v>400</v>
      </c>
      <c r="R114" t="str">
        <f t="shared" si="10"/>
        <v>siteModel_pos1</v>
      </c>
      <c r="S114" s="19" t="s">
        <v>88</v>
      </c>
      <c r="T114" s="19" t="s">
        <v>462</v>
      </c>
      <c r="V114" s="19" t="s">
        <v>660</v>
      </c>
      <c r="W114" s="19"/>
      <c r="X114" s="19"/>
      <c r="AA114" s="47">
        <v>4</v>
      </c>
      <c r="AB114" s="19" t="s">
        <v>661</v>
      </c>
      <c r="AC114" s="47">
        <v>0</v>
      </c>
      <c r="AD114" s="47" t="s">
        <v>552</v>
      </c>
      <c r="AE114" s="19" t="s">
        <v>95</v>
      </c>
      <c r="AG114" t="str">
        <f t="shared" si="11"/>
        <v>strictclock_pos1</v>
      </c>
      <c r="AI114" s="2" t="s">
        <v>422</v>
      </c>
    </row>
    <row r="115" spans="1:51">
      <c r="A115" s="8">
        <v>100</v>
      </c>
      <c r="B115" t="s">
        <v>8</v>
      </c>
      <c r="C115" t="str">
        <f t="shared" si="7"/>
        <v>/drives/GDrive/__GDrive_projects/2016-07-31_divide_and_conquer_starBEAST/_01_data_stats/treelength_calcs/</v>
      </c>
      <c r="E115" t="s">
        <v>767</v>
      </c>
      <c r="F115" t="str">
        <f t="shared" si="8"/>
        <v>ENSACAP00000005159_exon27</v>
      </c>
      <c r="G115" t="str">
        <f t="shared" si="12"/>
        <v>ENSACAP00000005159_exon27.NT.TN</v>
      </c>
      <c r="H115" t="str">
        <f t="shared" si="9"/>
        <v>pos1_ENSACAP00000005159_exon27.NT.TN</v>
      </c>
      <c r="I115">
        <v>2</v>
      </c>
      <c r="J115">
        <v>1</v>
      </c>
      <c r="L115">
        <v>3</v>
      </c>
      <c r="N115" s="2" t="s">
        <v>24</v>
      </c>
      <c r="O115" s="2" t="s">
        <v>652</v>
      </c>
      <c r="P115" s="2"/>
      <c r="Q115" s="19" t="s">
        <v>400</v>
      </c>
      <c r="R115" t="str">
        <f t="shared" si="10"/>
        <v>siteModel_pos1</v>
      </c>
      <c r="S115" s="19" t="s">
        <v>88</v>
      </c>
      <c r="T115" s="19" t="s">
        <v>462</v>
      </c>
      <c r="V115" s="19" t="s">
        <v>660</v>
      </c>
      <c r="W115" s="19"/>
      <c r="X115" s="19"/>
      <c r="AA115" s="47">
        <v>4</v>
      </c>
      <c r="AB115" s="19" t="s">
        <v>661</v>
      </c>
      <c r="AC115" s="47">
        <v>0</v>
      </c>
      <c r="AD115" s="47" t="s">
        <v>552</v>
      </c>
      <c r="AE115" s="19" t="s">
        <v>95</v>
      </c>
      <c r="AG115" t="str">
        <f t="shared" si="11"/>
        <v>strictclock_pos1</v>
      </c>
      <c r="AI115" s="2" t="s">
        <v>422</v>
      </c>
    </row>
    <row r="116" spans="1:51">
      <c r="A116" s="8">
        <v>101</v>
      </c>
      <c r="B116" t="s">
        <v>8</v>
      </c>
      <c r="C116" t="str">
        <f t="shared" si="7"/>
        <v>/drives/GDrive/__GDrive_projects/2016-07-31_divide_and_conquer_starBEAST/_01_data_stats/treelength_calcs/</v>
      </c>
      <c r="E116" t="s">
        <v>768</v>
      </c>
      <c r="F116" t="str">
        <f t="shared" si="8"/>
        <v>ENSACAP00000016801_exon1</v>
      </c>
      <c r="G116" t="str">
        <f t="shared" si="12"/>
        <v>ENSACAP00000016801_exon1.NT.TN</v>
      </c>
      <c r="H116" t="str">
        <f t="shared" si="9"/>
        <v>pos1_ENSACAP00000016801_exon1.NT.TN</v>
      </c>
      <c r="I116">
        <v>2</v>
      </c>
      <c r="J116">
        <v>1</v>
      </c>
      <c r="L116">
        <v>3</v>
      </c>
      <c r="N116" s="2" t="s">
        <v>24</v>
      </c>
      <c r="O116" s="2" t="s">
        <v>653</v>
      </c>
      <c r="P116" s="2"/>
      <c r="Q116" s="19" t="s">
        <v>400</v>
      </c>
      <c r="R116" t="str">
        <f t="shared" si="10"/>
        <v>siteModel_pos1</v>
      </c>
      <c r="S116" s="19" t="s">
        <v>88</v>
      </c>
      <c r="T116" s="19" t="s">
        <v>462</v>
      </c>
      <c r="V116" s="19" t="s">
        <v>660</v>
      </c>
      <c r="W116" s="19"/>
      <c r="X116" s="19"/>
      <c r="AA116" s="47">
        <v>4</v>
      </c>
      <c r="AB116" s="19" t="s">
        <v>661</v>
      </c>
      <c r="AC116" s="47">
        <v>0</v>
      </c>
      <c r="AD116" s="47" t="s">
        <v>552</v>
      </c>
      <c r="AE116" s="19" t="s">
        <v>95</v>
      </c>
      <c r="AG116" t="str">
        <f t="shared" si="11"/>
        <v>strictclock_pos1</v>
      </c>
      <c r="AI116" s="2" t="s">
        <v>422</v>
      </c>
    </row>
    <row r="117" spans="1:51">
      <c r="A117" s="8">
        <v>102</v>
      </c>
      <c r="B117" t="s">
        <v>8</v>
      </c>
      <c r="C117" t="str">
        <f t="shared" si="7"/>
        <v>/drives/GDrive/__GDrive_projects/2016-07-31_divide_and_conquer_starBEAST/_01_data_stats/treelength_calcs/</v>
      </c>
      <c r="E117" t="s">
        <v>769</v>
      </c>
      <c r="F117" t="str">
        <f t="shared" si="8"/>
        <v>ENSACAP00000001754_exon1</v>
      </c>
      <c r="G117" t="str">
        <f t="shared" si="12"/>
        <v>ENSACAP00000001754_exon1.NT.TN</v>
      </c>
      <c r="H117" t="str">
        <f t="shared" si="9"/>
        <v>pos1_ENSACAP00000001754_exon1.NT.TN</v>
      </c>
      <c r="I117">
        <v>2</v>
      </c>
      <c r="J117">
        <v>1</v>
      </c>
      <c r="L117">
        <v>3</v>
      </c>
      <c r="N117" s="2" t="s">
        <v>24</v>
      </c>
      <c r="O117" s="2" t="s">
        <v>654</v>
      </c>
      <c r="P117" s="2"/>
      <c r="Q117" s="19" t="s">
        <v>400</v>
      </c>
      <c r="R117" t="str">
        <f t="shared" si="10"/>
        <v>siteModel_pos1</v>
      </c>
      <c r="S117" s="19" t="s">
        <v>88</v>
      </c>
      <c r="T117" s="19" t="s">
        <v>462</v>
      </c>
      <c r="V117" s="19" t="s">
        <v>660</v>
      </c>
      <c r="W117" s="19"/>
      <c r="X117" s="19"/>
      <c r="AA117" s="47">
        <v>4</v>
      </c>
      <c r="AB117" s="19" t="s">
        <v>661</v>
      </c>
      <c r="AC117" s="47">
        <v>0</v>
      </c>
      <c r="AD117" s="47" t="s">
        <v>552</v>
      </c>
      <c r="AE117" s="19" t="s">
        <v>95</v>
      </c>
      <c r="AG117" t="str">
        <f t="shared" si="11"/>
        <v>strictclock_pos1</v>
      </c>
      <c r="AI117" s="2" t="s">
        <v>422</v>
      </c>
    </row>
    <row r="118" spans="1:51">
      <c r="A118" s="8">
        <v>103</v>
      </c>
      <c r="B118" t="s">
        <v>8</v>
      </c>
      <c r="C118" t="str">
        <f t="shared" si="7"/>
        <v>/drives/GDrive/__GDrive_projects/2016-07-31_divide_and_conquer_starBEAST/_01_data_stats/treelength_calcs/</v>
      </c>
      <c r="E118" t="s">
        <v>770</v>
      </c>
      <c r="F118" t="str">
        <f t="shared" si="8"/>
        <v>ENSACAP00000011216_exon1</v>
      </c>
      <c r="G118" t="str">
        <f t="shared" si="12"/>
        <v>ENSACAP00000011216_exon1.NT.TN</v>
      </c>
      <c r="H118" t="str">
        <f t="shared" si="9"/>
        <v>pos1_ENSACAP00000011216_exon1.NT.TN</v>
      </c>
      <c r="I118">
        <v>2</v>
      </c>
      <c r="J118">
        <v>1</v>
      </c>
      <c r="L118">
        <v>3</v>
      </c>
      <c r="N118" s="2" t="s">
        <v>24</v>
      </c>
      <c r="O118" s="2" t="s">
        <v>655</v>
      </c>
      <c r="P118" s="2"/>
      <c r="Q118" s="19" t="s">
        <v>400</v>
      </c>
      <c r="R118" t="str">
        <f t="shared" si="10"/>
        <v>siteModel_pos1</v>
      </c>
      <c r="S118" s="19" t="s">
        <v>88</v>
      </c>
      <c r="T118" s="19" t="s">
        <v>462</v>
      </c>
      <c r="V118" s="19" t="s">
        <v>660</v>
      </c>
      <c r="W118" s="19"/>
      <c r="X118" s="19"/>
      <c r="AA118" s="47">
        <v>4</v>
      </c>
      <c r="AB118" s="19" t="s">
        <v>661</v>
      </c>
      <c r="AC118" s="47">
        <v>0</v>
      </c>
      <c r="AD118" s="47" t="s">
        <v>552</v>
      </c>
      <c r="AE118" s="19" t="s">
        <v>95</v>
      </c>
      <c r="AG118" t="str">
        <f t="shared" si="11"/>
        <v>strictclock_pos1</v>
      </c>
      <c r="AI118" s="2" t="s">
        <v>422</v>
      </c>
    </row>
    <row r="119" spans="1:51">
      <c r="A119" s="8">
        <v>104</v>
      </c>
      <c r="B119" t="s">
        <v>8</v>
      </c>
      <c r="C119" t="str">
        <f t="shared" si="7"/>
        <v>/drives/GDrive/__GDrive_projects/2016-07-31_divide_and_conquer_starBEAST/_01_data_stats/treelength_calcs/</v>
      </c>
      <c r="E119" t="s">
        <v>771</v>
      </c>
      <c r="F119" t="str">
        <f t="shared" si="8"/>
        <v>ENSACAP00000007408_exon1</v>
      </c>
      <c r="G119" t="str">
        <f t="shared" si="12"/>
        <v>ENSACAP00000007408_exon1.NT.TN</v>
      </c>
      <c r="H119" t="str">
        <f t="shared" si="9"/>
        <v>pos1_ENSACAP00000007408_exon1.NT.TN</v>
      </c>
      <c r="I119">
        <v>2</v>
      </c>
      <c r="J119">
        <v>1</v>
      </c>
      <c r="L119">
        <v>3</v>
      </c>
      <c r="N119" s="2" t="s">
        <v>24</v>
      </c>
      <c r="O119" s="2" t="s">
        <v>656</v>
      </c>
      <c r="P119" s="2"/>
      <c r="Q119" s="19" t="s">
        <v>400</v>
      </c>
      <c r="R119" t="str">
        <f t="shared" si="10"/>
        <v>siteModel_pos1</v>
      </c>
      <c r="S119" s="19" t="s">
        <v>88</v>
      </c>
      <c r="T119" s="19" t="s">
        <v>462</v>
      </c>
      <c r="V119" s="19" t="s">
        <v>660</v>
      </c>
      <c r="W119" s="19"/>
      <c r="X119" s="19"/>
      <c r="AA119" s="47">
        <v>4</v>
      </c>
      <c r="AB119" s="19" t="s">
        <v>661</v>
      </c>
      <c r="AC119" s="47">
        <v>0</v>
      </c>
      <c r="AD119" s="47" t="s">
        <v>552</v>
      </c>
      <c r="AE119" s="19" t="s">
        <v>95</v>
      </c>
      <c r="AG119" t="str">
        <f t="shared" si="11"/>
        <v>strictclock_pos1</v>
      </c>
      <c r="AI119" s="2" t="s">
        <v>422</v>
      </c>
    </row>
    <row r="120" spans="1:51">
      <c r="A120" s="8">
        <v>105</v>
      </c>
      <c r="B120" t="s">
        <v>8</v>
      </c>
      <c r="C120" t="str">
        <f t="shared" si="7"/>
        <v>/drives/GDrive/__GDrive_projects/2016-07-31_divide_and_conquer_starBEAST/_01_data_stats/treelength_calcs/</v>
      </c>
      <c r="E120" t="s">
        <v>772</v>
      </c>
      <c r="F120" t="str">
        <f t="shared" si="8"/>
        <v>ENSACAP00000020799_exon1</v>
      </c>
      <c r="G120" t="str">
        <f t="shared" si="12"/>
        <v>ENSACAP00000020799_exon1.NT.TN</v>
      </c>
      <c r="H120" t="str">
        <f t="shared" si="9"/>
        <v>pos1_ENSACAP00000020799_exon1.NT.TN</v>
      </c>
      <c r="I120">
        <v>2</v>
      </c>
      <c r="J120">
        <v>1</v>
      </c>
      <c r="L120">
        <v>3</v>
      </c>
      <c r="N120" s="2" t="s">
        <v>24</v>
      </c>
      <c r="O120" s="2" t="s">
        <v>657</v>
      </c>
      <c r="P120" s="2"/>
      <c r="Q120" s="19" t="s">
        <v>400</v>
      </c>
      <c r="R120" t="str">
        <f t="shared" si="10"/>
        <v>siteModel_pos1</v>
      </c>
      <c r="S120" s="19" t="s">
        <v>88</v>
      </c>
      <c r="T120" s="19" t="s">
        <v>462</v>
      </c>
      <c r="V120" s="19" t="s">
        <v>660</v>
      </c>
      <c r="W120" s="19"/>
      <c r="X120" s="19"/>
      <c r="AA120" s="47">
        <v>4</v>
      </c>
      <c r="AB120" s="19" t="s">
        <v>661</v>
      </c>
      <c r="AC120" s="47">
        <v>0</v>
      </c>
      <c r="AD120" s="47" t="s">
        <v>552</v>
      </c>
      <c r="AE120" s="19" t="s">
        <v>95</v>
      </c>
      <c r="AG120" t="str">
        <f t="shared" si="11"/>
        <v>strictclock_pos1</v>
      </c>
      <c r="AI120" s="2" t="s">
        <v>422</v>
      </c>
    </row>
    <row r="121" spans="1:51">
      <c r="A121" s="8">
        <v>106</v>
      </c>
      <c r="B121" t="s">
        <v>8</v>
      </c>
      <c r="C121" t="str">
        <f t="shared" si="7"/>
        <v>/drives/GDrive/__GDrive_projects/2016-07-31_divide_and_conquer_starBEAST/_01_data_stats/treelength_calcs/</v>
      </c>
      <c r="E121" t="s">
        <v>773</v>
      </c>
      <c r="F121" t="str">
        <f t="shared" si="8"/>
        <v>ENSACAP00000004540_exon34</v>
      </c>
      <c r="G121" t="str">
        <f t="shared" si="12"/>
        <v>ENSACAP00000004540_exon34.NT.TN</v>
      </c>
      <c r="H121" t="str">
        <f t="shared" si="9"/>
        <v>pos1_ENSACAP00000004540_exon34.NT.TN</v>
      </c>
      <c r="I121">
        <v>2</v>
      </c>
      <c r="J121">
        <v>1</v>
      </c>
      <c r="L121">
        <v>3</v>
      </c>
      <c r="N121" s="2" t="s">
        <v>24</v>
      </c>
      <c r="O121" s="2" t="s">
        <v>658</v>
      </c>
      <c r="P121" s="2"/>
      <c r="Q121" s="19" t="s">
        <v>400</v>
      </c>
      <c r="R121" t="str">
        <f t="shared" si="10"/>
        <v>siteModel_pos1</v>
      </c>
      <c r="S121" s="19" t="s">
        <v>88</v>
      </c>
      <c r="T121" s="19" t="s">
        <v>462</v>
      </c>
      <c r="V121" s="19" t="s">
        <v>660</v>
      </c>
      <c r="W121" s="19"/>
      <c r="X121" s="19"/>
      <c r="AA121" s="47">
        <v>4</v>
      </c>
      <c r="AB121" s="19" t="s">
        <v>661</v>
      </c>
      <c r="AC121" s="47">
        <v>0</v>
      </c>
      <c r="AD121" s="47" t="s">
        <v>552</v>
      </c>
      <c r="AE121" s="19" t="s">
        <v>95</v>
      </c>
      <c r="AG121" t="str">
        <f t="shared" si="11"/>
        <v>strictclock_pos1</v>
      </c>
      <c r="AI121" s="2" t="s">
        <v>422</v>
      </c>
    </row>
    <row r="122" spans="1:51">
      <c r="A122" s="8">
        <v>107</v>
      </c>
      <c r="B122" t="s">
        <v>8</v>
      </c>
      <c r="C122" t="str">
        <f t="shared" si="7"/>
        <v>/drives/GDrive/__GDrive_projects/2016-07-31_divide_and_conquer_starBEAST/_01_data_stats/treelength_calcs/</v>
      </c>
      <c r="E122" t="s">
        <v>774</v>
      </c>
      <c r="F122" t="str">
        <f t="shared" si="8"/>
        <v>ENSACAP00000003905_exon1</v>
      </c>
      <c r="G122" t="str">
        <f t="shared" si="12"/>
        <v>ENSACAP00000003905_exon1.NT.TN</v>
      </c>
      <c r="H122" t="str">
        <f t="shared" si="9"/>
        <v>pos1_ENSACAP00000003905_exon1.NT.TN</v>
      </c>
      <c r="I122">
        <v>2</v>
      </c>
      <c r="J122">
        <v>1</v>
      </c>
      <c r="L122">
        <v>3</v>
      </c>
      <c r="N122" s="2" t="s">
        <v>24</v>
      </c>
      <c r="O122" s="2" t="s">
        <v>659</v>
      </c>
      <c r="P122" s="2"/>
      <c r="Q122" s="19" t="s">
        <v>400</v>
      </c>
      <c r="R122" t="str">
        <f t="shared" si="10"/>
        <v>siteModel_pos1</v>
      </c>
      <c r="S122" s="19" t="s">
        <v>88</v>
      </c>
      <c r="T122" s="19" t="s">
        <v>462</v>
      </c>
      <c r="V122" s="19" t="s">
        <v>660</v>
      </c>
      <c r="W122" s="19"/>
      <c r="X122" s="19"/>
      <c r="AA122" s="47">
        <v>4</v>
      </c>
      <c r="AB122" s="19" t="s">
        <v>661</v>
      </c>
      <c r="AC122" s="47">
        <v>0</v>
      </c>
      <c r="AD122" s="47" t="s">
        <v>552</v>
      </c>
      <c r="AE122" s="19" t="s">
        <v>95</v>
      </c>
      <c r="AG122" t="str">
        <f t="shared" si="11"/>
        <v>strictclock_pos1</v>
      </c>
      <c r="AI122" s="2" t="s">
        <v>422</v>
      </c>
    </row>
    <row r="123" spans="1:51">
      <c r="A123" s="8">
        <v>108</v>
      </c>
      <c r="B123" t="s">
        <v>8</v>
      </c>
      <c r="C123" t="str">
        <f t="shared" si="7"/>
        <v>/drives/GDrive/__GDrive_projects/2016-07-31_divide_and_conquer_starBEAST/_01_data_stats/treelength_calcs/</v>
      </c>
      <c r="E123" t="s">
        <v>668</v>
      </c>
      <c r="F123" t="str">
        <f t="shared" si="8"/>
        <v>ENSACAP00000007167_exon1</v>
      </c>
      <c r="G123" t="str">
        <f>LEFT(E123,(LEN(E123)-19))</f>
        <v>ENSACAP00000007167_exon1.NT.TN</v>
      </c>
      <c r="H123" t="str">
        <f t="shared" si="9"/>
        <v>pos2_ENSACAP00000007167_exon1.NT.TN</v>
      </c>
      <c r="I123">
        <v>2</v>
      </c>
      <c r="J123">
        <v>2</v>
      </c>
      <c r="L123">
        <v>3</v>
      </c>
      <c r="N123" s="2" t="s">
        <v>24</v>
      </c>
      <c r="O123" s="2" t="s">
        <v>534</v>
      </c>
      <c r="P123" s="2"/>
      <c r="Q123" s="19" t="s">
        <v>400</v>
      </c>
      <c r="R123" t="str">
        <f t="shared" si="10"/>
        <v>siteModel_pos2</v>
      </c>
      <c r="S123" s="19" t="s">
        <v>88</v>
      </c>
      <c r="T123" s="19" t="s">
        <v>462</v>
      </c>
      <c r="V123" s="19" t="s">
        <v>662</v>
      </c>
      <c r="W123" s="19"/>
      <c r="X123" s="19"/>
      <c r="AA123" s="47">
        <v>4</v>
      </c>
      <c r="AB123" s="19" t="s">
        <v>663</v>
      </c>
      <c r="AC123" s="47">
        <v>0</v>
      </c>
      <c r="AD123" s="47" t="s">
        <v>552</v>
      </c>
      <c r="AE123" s="19" t="s">
        <v>95</v>
      </c>
      <c r="AG123" t="str">
        <f t="shared" si="11"/>
        <v>strictclock_pos2</v>
      </c>
      <c r="AI123" s="2" t="s">
        <v>422</v>
      </c>
      <c r="AJ123" t="s">
        <v>72</v>
      </c>
      <c r="AK123">
        <v>0.01</v>
      </c>
      <c r="AL123">
        <v>1.0000000000000001E-5</v>
      </c>
      <c r="AM123">
        <v>0.1</v>
      </c>
      <c r="AN123">
        <v>2</v>
      </c>
      <c r="AO123">
        <v>0</v>
      </c>
      <c r="AP123">
        <v>10</v>
      </c>
      <c r="AQ123">
        <v>1E-3</v>
      </c>
      <c r="AR123">
        <v>1</v>
      </c>
      <c r="AS123">
        <v>0</v>
      </c>
      <c r="AT123" t="s">
        <v>8</v>
      </c>
      <c r="AU123" t="s">
        <v>48</v>
      </c>
      <c r="AV123">
        <v>0</v>
      </c>
      <c r="AW123">
        <v>10</v>
      </c>
      <c r="AX123">
        <v>0</v>
      </c>
      <c r="AY123" t="s">
        <v>8</v>
      </c>
    </row>
    <row r="124" spans="1:51">
      <c r="A124" s="8">
        <v>109</v>
      </c>
      <c r="B124" t="s">
        <v>8</v>
      </c>
      <c r="C124" t="str">
        <f t="shared" si="7"/>
        <v>/drives/GDrive/__GDrive_projects/2016-07-31_divide_and_conquer_starBEAST/_01_data_stats/treelength_calcs/</v>
      </c>
      <c r="E124" t="s">
        <v>669</v>
      </c>
      <c r="F124" t="str">
        <f t="shared" si="8"/>
        <v>ENSACAP00000014266_exon4</v>
      </c>
      <c r="G124" t="str">
        <f t="shared" ref="G124:G187" si="13">LEFT(E124,(LEN(E124)-19))</f>
        <v>ENSACAP00000014266_exon4.NT.TN</v>
      </c>
      <c r="H124" t="str">
        <f t="shared" si="9"/>
        <v>pos2_ENSACAP00000014266_exon4.NT.TN</v>
      </c>
      <c r="I124">
        <v>2</v>
      </c>
      <c r="J124">
        <v>2</v>
      </c>
      <c r="L124">
        <v>3</v>
      </c>
      <c r="N124" s="2" t="s">
        <v>24</v>
      </c>
      <c r="O124" s="2" t="s">
        <v>535</v>
      </c>
      <c r="P124" s="2"/>
      <c r="Q124" s="19" t="s">
        <v>400</v>
      </c>
      <c r="R124" t="str">
        <f t="shared" si="10"/>
        <v>siteModel_pos2</v>
      </c>
      <c r="S124" s="19" t="s">
        <v>88</v>
      </c>
      <c r="T124" s="19" t="s">
        <v>462</v>
      </c>
      <c r="V124" s="19" t="s">
        <v>662</v>
      </c>
      <c r="W124" s="19"/>
      <c r="X124" s="19"/>
      <c r="AA124" s="47">
        <v>4</v>
      </c>
      <c r="AB124" s="19" t="s">
        <v>663</v>
      </c>
      <c r="AC124" s="47">
        <v>0</v>
      </c>
      <c r="AD124" s="47" t="s">
        <v>552</v>
      </c>
      <c r="AE124" s="19" t="s">
        <v>95</v>
      </c>
      <c r="AG124" t="str">
        <f t="shared" si="11"/>
        <v>strictclock_pos2</v>
      </c>
      <c r="AI124" s="2" t="s">
        <v>422</v>
      </c>
    </row>
    <row r="125" spans="1:51">
      <c r="A125" s="8">
        <v>110</v>
      </c>
      <c r="B125" t="s">
        <v>8</v>
      </c>
      <c r="C125" t="str">
        <f t="shared" si="7"/>
        <v>/drives/GDrive/__GDrive_projects/2016-07-31_divide_and_conquer_starBEAST/_01_data_stats/treelength_calcs/</v>
      </c>
      <c r="E125" t="s">
        <v>670</v>
      </c>
      <c r="F125" t="str">
        <f t="shared" si="8"/>
        <v>ENSACAP00000016703_exon1</v>
      </c>
      <c r="G125" t="str">
        <f t="shared" si="13"/>
        <v>ENSACAP00000016703_exon1.NT.TN</v>
      </c>
      <c r="H125" t="str">
        <f t="shared" si="9"/>
        <v>pos2_ENSACAP00000016703_exon1.NT.TN</v>
      </c>
      <c r="I125">
        <v>2</v>
      </c>
      <c r="J125">
        <v>2</v>
      </c>
      <c r="L125">
        <v>3</v>
      </c>
      <c r="N125" s="2" t="s">
        <v>24</v>
      </c>
      <c r="O125" s="2" t="s">
        <v>553</v>
      </c>
      <c r="P125" s="2"/>
      <c r="Q125" s="19" t="s">
        <v>400</v>
      </c>
      <c r="R125" t="str">
        <f t="shared" si="10"/>
        <v>siteModel_pos2</v>
      </c>
      <c r="S125" s="19" t="s">
        <v>88</v>
      </c>
      <c r="T125" s="19" t="s">
        <v>462</v>
      </c>
      <c r="V125" s="19" t="s">
        <v>662</v>
      </c>
      <c r="W125" s="19"/>
      <c r="X125" s="19"/>
      <c r="AA125" s="47">
        <v>4</v>
      </c>
      <c r="AB125" s="19" t="s">
        <v>663</v>
      </c>
      <c r="AC125" s="47">
        <v>0</v>
      </c>
      <c r="AD125" s="47" t="s">
        <v>552</v>
      </c>
      <c r="AE125" s="19" t="s">
        <v>95</v>
      </c>
      <c r="AG125" t="str">
        <f t="shared" si="11"/>
        <v>strictclock_pos2</v>
      </c>
      <c r="AI125" s="2" t="s">
        <v>422</v>
      </c>
    </row>
    <row r="126" spans="1:51">
      <c r="A126" s="8">
        <v>111</v>
      </c>
      <c r="B126" t="s">
        <v>8</v>
      </c>
      <c r="C126" t="str">
        <f t="shared" si="7"/>
        <v>/drives/GDrive/__GDrive_projects/2016-07-31_divide_and_conquer_starBEAST/_01_data_stats/treelength_calcs/</v>
      </c>
      <c r="E126" t="s">
        <v>671</v>
      </c>
      <c r="F126" t="str">
        <f t="shared" si="8"/>
        <v>ENSACAP00000005973_exon1</v>
      </c>
      <c r="G126" t="str">
        <f t="shared" si="13"/>
        <v>ENSACAP00000005973_exon1.NT.TN</v>
      </c>
      <c r="H126" t="str">
        <f t="shared" si="9"/>
        <v>pos2_ENSACAP00000005973_exon1.NT.TN</v>
      </c>
      <c r="I126">
        <v>2</v>
      </c>
      <c r="J126">
        <v>2</v>
      </c>
      <c r="L126">
        <v>3</v>
      </c>
      <c r="N126" s="2" t="s">
        <v>24</v>
      </c>
      <c r="O126" s="2" t="s">
        <v>554</v>
      </c>
      <c r="P126" s="2"/>
      <c r="Q126" s="19" t="s">
        <v>400</v>
      </c>
      <c r="R126" t="str">
        <f t="shared" si="10"/>
        <v>siteModel_pos2</v>
      </c>
      <c r="S126" s="19" t="s">
        <v>88</v>
      </c>
      <c r="T126" s="19" t="s">
        <v>462</v>
      </c>
      <c r="V126" s="19" t="s">
        <v>662</v>
      </c>
      <c r="W126" s="19"/>
      <c r="X126" s="19"/>
      <c r="AA126" s="47">
        <v>4</v>
      </c>
      <c r="AB126" s="19" t="s">
        <v>663</v>
      </c>
      <c r="AC126" s="47">
        <v>0</v>
      </c>
      <c r="AD126" s="47" t="s">
        <v>552</v>
      </c>
      <c r="AE126" s="19" t="s">
        <v>95</v>
      </c>
      <c r="AG126" t="str">
        <f t="shared" si="11"/>
        <v>strictclock_pos2</v>
      </c>
      <c r="AI126" s="2" t="s">
        <v>422</v>
      </c>
    </row>
    <row r="127" spans="1:51">
      <c r="A127" s="8">
        <v>112</v>
      </c>
      <c r="B127" t="s">
        <v>8</v>
      </c>
      <c r="C127" t="str">
        <f t="shared" si="7"/>
        <v>/drives/GDrive/__GDrive_projects/2016-07-31_divide_and_conquer_starBEAST/_01_data_stats/treelength_calcs/</v>
      </c>
      <c r="E127" t="s">
        <v>672</v>
      </c>
      <c r="F127" t="str">
        <f t="shared" si="8"/>
        <v>ENSACAP00000010351_exon1</v>
      </c>
      <c r="G127" t="str">
        <f t="shared" si="13"/>
        <v>ENSACAP00000010351_exon1.NT.TN</v>
      </c>
      <c r="H127" t="str">
        <f t="shared" si="9"/>
        <v>pos2_ENSACAP00000010351_exon1.NT.TN</v>
      </c>
      <c r="I127">
        <v>2</v>
      </c>
      <c r="J127">
        <v>2</v>
      </c>
      <c r="L127">
        <v>3</v>
      </c>
      <c r="N127" s="2" t="s">
        <v>24</v>
      </c>
      <c r="O127" s="2" t="s">
        <v>555</v>
      </c>
      <c r="P127" s="2"/>
      <c r="Q127" s="19" t="s">
        <v>400</v>
      </c>
      <c r="R127" t="str">
        <f t="shared" si="10"/>
        <v>siteModel_pos2</v>
      </c>
      <c r="S127" s="19" t="s">
        <v>88</v>
      </c>
      <c r="T127" s="19" t="s">
        <v>462</v>
      </c>
      <c r="V127" s="19" t="s">
        <v>662</v>
      </c>
      <c r="W127" s="19"/>
      <c r="X127" s="19"/>
      <c r="AA127" s="47">
        <v>4</v>
      </c>
      <c r="AB127" s="19" t="s">
        <v>663</v>
      </c>
      <c r="AC127" s="47">
        <v>0</v>
      </c>
      <c r="AD127" s="47" t="s">
        <v>552</v>
      </c>
      <c r="AE127" s="19" t="s">
        <v>95</v>
      </c>
      <c r="AG127" t="str">
        <f t="shared" si="11"/>
        <v>strictclock_pos2</v>
      </c>
      <c r="AI127" s="2" t="s">
        <v>422</v>
      </c>
    </row>
    <row r="128" spans="1:51">
      <c r="A128" s="8">
        <v>113</v>
      </c>
      <c r="B128" t="s">
        <v>8</v>
      </c>
      <c r="C128" t="str">
        <f t="shared" si="7"/>
        <v>/drives/GDrive/__GDrive_projects/2016-07-31_divide_and_conquer_starBEAST/_01_data_stats/treelength_calcs/</v>
      </c>
      <c r="E128" t="s">
        <v>673</v>
      </c>
      <c r="F128" t="str">
        <f t="shared" si="8"/>
        <v>ENSACAP00000013046_exon1</v>
      </c>
      <c r="G128" t="str">
        <f t="shared" si="13"/>
        <v>ENSACAP00000013046_exon1.NT.TN</v>
      </c>
      <c r="H128" t="str">
        <f t="shared" si="9"/>
        <v>pos2_ENSACAP00000013046_exon1.NT.TN</v>
      </c>
      <c r="I128">
        <v>2</v>
      </c>
      <c r="J128">
        <v>2</v>
      </c>
      <c r="L128">
        <v>3</v>
      </c>
      <c r="N128" s="2" t="s">
        <v>24</v>
      </c>
      <c r="O128" s="2" t="s">
        <v>556</v>
      </c>
      <c r="P128" s="2"/>
      <c r="Q128" s="19" t="s">
        <v>400</v>
      </c>
      <c r="R128" t="str">
        <f t="shared" si="10"/>
        <v>siteModel_pos2</v>
      </c>
      <c r="S128" s="19" t="s">
        <v>88</v>
      </c>
      <c r="T128" s="19" t="s">
        <v>462</v>
      </c>
      <c r="V128" s="19" t="s">
        <v>662</v>
      </c>
      <c r="W128" s="19"/>
      <c r="X128" s="19"/>
      <c r="AA128" s="47">
        <v>4</v>
      </c>
      <c r="AB128" s="19" t="s">
        <v>663</v>
      </c>
      <c r="AC128" s="47">
        <v>0</v>
      </c>
      <c r="AD128" s="47" t="s">
        <v>552</v>
      </c>
      <c r="AE128" s="19" t="s">
        <v>95</v>
      </c>
      <c r="AG128" t="str">
        <f t="shared" si="11"/>
        <v>strictclock_pos2</v>
      </c>
      <c r="AI128" s="2" t="s">
        <v>422</v>
      </c>
    </row>
    <row r="129" spans="1:35">
      <c r="A129" s="8">
        <v>114</v>
      </c>
      <c r="B129" t="s">
        <v>8</v>
      </c>
      <c r="C129" t="str">
        <f t="shared" si="7"/>
        <v>/drives/GDrive/__GDrive_projects/2016-07-31_divide_and_conquer_starBEAST/_01_data_stats/treelength_calcs/</v>
      </c>
      <c r="E129" t="s">
        <v>674</v>
      </c>
      <c r="F129" t="str">
        <f t="shared" si="8"/>
        <v>ENSACAP00000008984_exon7</v>
      </c>
      <c r="G129" t="str">
        <f t="shared" si="13"/>
        <v>ENSACAP00000008984_exon7.NT.TN</v>
      </c>
      <c r="H129" t="str">
        <f t="shared" si="9"/>
        <v>pos2_ENSACAP00000008984_exon7.NT.TN</v>
      </c>
      <c r="I129">
        <v>2</v>
      </c>
      <c r="J129">
        <v>2</v>
      </c>
      <c r="L129">
        <v>3</v>
      </c>
      <c r="N129" s="2" t="s">
        <v>24</v>
      </c>
      <c r="O129" s="2" t="s">
        <v>557</v>
      </c>
      <c r="P129" s="2"/>
      <c r="Q129" s="19" t="s">
        <v>400</v>
      </c>
      <c r="R129" t="str">
        <f t="shared" si="10"/>
        <v>siteModel_pos2</v>
      </c>
      <c r="S129" s="19" t="s">
        <v>88</v>
      </c>
      <c r="T129" s="19" t="s">
        <v>462</v>
      </c>
      <c r="V129" s="19" t="s">
        <v>662</v>
      </c>
      <c r="W129" s="19"/>
      <c r="X129" s="19"/>
      <c r="AA129" s="47">
        <v>4</v>
      </c>
      <c r="AB129" s="19" t="s">
        <v>663</v>
      </c>
      <c r="AC129" s="47">
        <v>0</v>
      </c>
      <c r="AD129" s="47" t="s">
        <v>552</v>
      </c>
      <c r="AE129" s="19" t="s">
        <v>95</v>
      </c>
      <c r="AG129" t="str">
        <f t="shared" si="11"/>
        <v>strictclock_pos2</v>
      </c>
      <c r="AI129" s="2" t="s">
        <v>422</v>
      </c>
    </row>
    <row r="130" spans="1:35">
      <c r="A130" s="8">
        <v>115</v>
      </c>
      <c r="B130" t="s">
        <v>8</v>
      </c>
      <c r="C130" t="str">
        <f t="shared" si="7"/>
        <v>/drives/GDrive/__GDrive_projects/2016-07-31_divide_and_conquer_starBEAST/_01_data_stats/treelength_calcs/</v>
      </c>
      <c r="E130" t="s">
        <v>675</v>
      </c>
      <c r="F130" t="str">
        <f t="shared" si="8"/>
        <v>ENSACAP00000018694_exon1</v>
      </c>
      <c r="G130" t="str">
        <f t="shared" si="13"/>
        <v>ENSACAP00000018694_exon1.NT.TN</v>
      </c>
      <c r="H130" t="str">
        <f t="shared" si="9"/>
        <v>pos2_ENSACAP00000018694_exon1.NT.TN</v>
      </c>
      <c r="I130">
        <v>2</v>
      </c>
      <c r="J130">
        <v>2</v>
      </c>
      <c r="L130">
        <v>3</v>
      </c>
      <c r="N130" s="2" t="s">
        <v>24</v>
      </c>
      <c r="O130" s="2" t="s">
        <v>558</v>
      </c>
      <c r="P130" s="2"/>
      <c r="Q130" s="19" t="s">
        <v>400</v>
      </c>
      <c r="R130" t="str">
        <f t="shared" si="10"/>
        <v>siteModel_pos2</v>
      </c>
      <c r="S130" s="19" t="s">
        <v>88</v>
      </c>
      <c r="T130" s="19" t="s">
        <v>462</v>
      </c>
      <c r="V130" s="19" t="s">
        <v>662</v>
      </c>
      <c r="W130" s="19"/>
      <c r="X130" s="19"/>
      <c r="AA130" s="47">
        <v>4</v>
      </c>
      <c r="AB130" s="19" t="s">
        <v>663</v>
      </c>
      <c r="AC130" s="47">
        <v>0</v>
      </c>
      <c r="AD130" s="47" t="s">
        <v>552</v>
      </c>
      <c r="AE130" s="19" t="s">
        <v>95</v>
      </c>
      <c r="AG130" t="str">
        <f t="shared" si="11"/>
        <v>strictclock_pos2</v>
      </c>
      <c r="AI130" s="2" t="s">
        <v>422</v>
      </c>
    </row>
    <row r="131" spans="1:35">
      <c r="A131" s="8">
        <v>116</v>
      </c>
      <c r="B131" t="s">
        <v>8</v>
      </c>
      <c r="C131" t="str">
        <f t="shared" si="7"/>
        <v>/drives/GDrive/__GDrive_projects/2016-07-31_divide_and_conquer_starBEAST/_01_data_stats/treelength_calcs/</v>
      </c>
      <c r="E131" t="s">
        <v>676</v>
      </c>
      <c r="F131" t="str">
        <f t="shared" si="8"/>
        <v>ENSACAP00000021047_exon1</v>
      </c>
      <c r="G131" t="str">
        <f t="shared" si="13"/>
        <v>ENSACAP00000021047_exon1.NT.TN</v>
      </c>
      <c r="H131" t="str">
        <f t="shared" si="9"/>
        <v>pos2_ENSACAP00000021047_exon1.NT.TN</v>
      </c>
      <c r="I131">
        <v>2</v>
      </c>
      <c r="J131">
        <v>2</v>
      </c>
      <c r="L131">
        <v>3</v>
      </c>
      <c r="N131" s="2" t="s">
        <v>24</v>
      </c>
      <c r="O131" s="2" t="s">
        <v>559</v>
      </c>
      <c r="P131" s="2"/>
      <c r="Q131" s="19" t="s">
        <v>400</v>
      </c>
      <c r="R131" t="str">
        <f t="shared" si="10"/>
        <v>siteModel_pos2</v>
      </c>
      <c r="S131" s="19" t="s">
        <v>88</v>
      </c>
      <c r="T131" s="19" t="s">
        <v>462</v>
      </c>
      <c r="V131" s="19" t="s">
        <v>662</v>
      </c>
      <c r="W131" s="19"/>
      <c r="X131" s="19"/>
      <c r="AA131" s="47">
        <v>4</v>
      </c>
      <c r="AB131" s="19" t="s">
        <v>663</v>
      </c>
      <c r="AC131" s="47">
        <v>0</v>
      </c>
      <c r="AD131" s="47" t="s">
        <v>552</v>
      </c>
      <c r="AE131" s="19" t="s">
        <v>95</v>
      </c>
      <c r="AG131" t="str">
        <f t="shared" si="11"/>
        <v>strictclock_pos2</v>
      </c>
      <c r="AI131" s="2" t="s">
        <v>422</v>
      </c>
    </row>
    <row r="132" spans="1:35">
      <c r="A132" s="8">
        <v>117</v>
      </c>
      <c r="B132" t="s">
        <v>8</v>
      </c>
      <c r="C132" t="str">
        <f t="shared" si="7"/>
        <v>/drives/GDrive/__GDrive_projects/2016-07-31_divide_and_conquer_starBEAST/_01_data_stats/treelength_calcs/</v>
      </c>
      <c r="E132" t="s">
        <v>677</v>
      </c>
      <c r="F132" t="str">
        <f t="shared" si="8"/>
        <v>ENSACAP00000009930_exon6</v>
      </c>
      <c r="G132" t="str">
        <f t="shared" si="13"/>
        <v>ENSACAP00000009930_exon6.NT.TN</v>
      </c>
      <c r="H132" t="str">
        <f t="shared" si="9"/>
        <v>pos2_ENSACAP00000009930_exon6.NT.TN</v>
      </c>
      <c r="I132">
        <v>2</v>
      </c>
      <c r="J132">
        <v>2</v>
      </c>
      <c r="L132">
        <v>3</v>
      </c>
      <c r="N132" s="2" t="s">
        <v>24</v>
      </c>
      <c r="O132" s="2" t="s">
        <v>560</v>
      </c>
      <c r="Q132" s="19" t="s">
        <v>400</v>
      </c>
      <c r="R132" t="str">
        <f t="shared" si="10"/>
        <v>siteModel_pos2</v>
      </c>
      <c r="S132" s="19" t="s">
        <v>88</v>
      </c>
      <c r="T132" s="19" t="s">
        <v>462</v>
      </c>
      <c r="V132" s="19" t="s">
        <v>662</v>
      </c>
      <c r="W132" s="19"/>
      <c r="X132" s="19"/>
      <c r="AA132" s="47">
        <v>4</v>
      </c>
      <c r="AB132" s="19" t="s">
        <v>663</v>
      </c>
      <c r="AC132" s="47">
        <v>0</v>
      </c>
      <c r="AD132" s="47" t="s">
        <v>552</v>
      </c>
      <c r="AE132" s="19" t="s">
        <v>95</v>
      </c>
      <c r="AG132" t="str">
        <f t="shared" si="11"/>
        <v>strictclock_pos2</v>
      </c>
      <c r="AI132" s="2" t="s">
        <v>422</v>
      </c>
    </row>
    <row r="133" spans="1:35">
      <c r="A133" s="8">
        <v>118</v>
      </c>
      <c r="B133" t="s">
        <v>8</v>
      </c>
      <c r="C133" t="str">
        <f t="shared" si="7"/>
        <v>/drives/GDrive/__GDrive_projects/2016-07-31_divide_and_conquer_starBEAST/_01_data_stats/treelength_calcs/</v>
      </c>
      <c r="E133" t="s">
        <v>678</v>
      </c>
      <c r="F133" t="str">
        <f t="shared" si="8"/>
        <v>ENSACAP00000014581_exon1</v>
      </c>
      <c r="G133" t="str">
        <f t="shared" si="13"/>
        <v>ENSACAP00000014581_exon1.NT.TN</v>
      </c>
      <c r="H133" t="str">
        <f t="shared" si="9"/>
        <v>pos2_ENSACAP00000014581_exon1.NT.TN</v>
      </c>
      <c r="I133">
        <v>2</v>
      </c>
      <c r="J133">
        <v>2</v>
      </c>
      <c r="L133">
        <v>3</v>
      </c>
      <c r="N133" s="2" t="s">
        <v>24</v>
      </c>
      <c r="O133" s="2" t="s">
        <v>561</v>
      </c>
      <c r="P133" s="2"/>
      <c r="Q133" s="19" t="s">
        <v>400</v>
      </c>
      <c r="R133" t="str">
        <f t="shared" si="10"/>
        <v>siteModel_pos2</v>
      </c>
      <c r="S133" s="19" t="s">
        <v>88</v>
      </c>
      <c r="T133" s="19" t="s">
        <v>462</v>
      </c>
      <c r="V133" s="19" t="s">
        <v>662</v>
      </c>
      <c r="W133" s="19"/>
      <c r="X133" s="19"/>
      <c r="AA133" s="47">
        <v>4</v>
      </c>
      <c r="AB133" s="19" t="s">
        <v>663</v>
      </c>
      <c r="AC133" s="47">
        <v>0</v>
      </c>
      <c r="AD133" s="47" t="s">
        <v>552</v>
      </c>
      <c r="AE133" s="19" t="s">
        <v>95</v>
      </c>
      <c r="AG133" t="str">
        <f t="shared" si="11"/>
        <v>strictclock_pos2</v>
      </c>
      <c r="AI133" s="2" t="s">
        <v>422</v>
      </c>
    </row>
    <row r="134" spans="1:35">
      <c r="A134" s="8">
        <v>119</v>
      </c>
      <c r="B134" t="s">
        <v>8</v>
      </c>
      <c r="C134" t="str">
        <f t="shared" si="7"/>
        <v>/drives/GDrive/__GDrive_projects/2016-07-31_divide_and_conquer_starBEAST/_01_data_stats/treelength_calcs/</v>
      </c>
      <c r="E134" t="s">
        <v>679</v>
      </c>
      <c r="F134" t="str">
        <f t="shared" si="8"/>
        <v>ENSACAP00000015966_exon79</v>
      </c>
      <c r="G134" t="str">
        <f t="shared" si="13"/>
        <v>ENSACAP00000015966_exon79.NT.TN</v>
      </c>
      <c r="H134" t="str">
        <f t="shared" si="9"/>
        <v>pos2_ENSACAP00000015966_exon79.NT.TN</v>
      </c>
      <c r="I134">
        <v>2</v>
      </c>
      <c r="J134">
        <v>2</v>
      </c>
      <c r="L134">
        <v>3</v>
      </c>
      <c r="N134" s="2" t="s">
        <v>24</v>
      </c>
      <c r="O134" s="2" t="s">
        <v>562</v>
      </c>
      <c r="P134" s="2"/>
      <c r="Q134" s="19" t="s">
        <v>400</v>
      </c>
      <c r="R134" t="str">
        <f t="shared" si="10"/>
        <v>siteModel_pos2</v>
      </c>
      <c r="S134" s="19" t="s">
        <v>88</v>
      </c>
      <c r="T134" s="19" t="s">
        <v>462</v>
      </c>
      <c r="V134" s="19" t="s">
        <v>662</v>
      </c>
      <c r="W134" s="19"/>
      <c r="X134" s="19"/>
      <c r="AA134" s="47">
        <v>4</v>
      </c>
      <c r="AB134" s="19" t="s">
        <v>663</v>
      </c>
      <c r="AC134" s="47">
        <v>0</v>
      </c>
      <c r="AD134" s="47" t="s">
        <v>552</v>
      </c>
      <c r="AE134" s="19" t="s">
        <v>95</v>
      </c>
      <c r="AG134" t="str">
        <f t="shared" si="11"/>
        <v>strictclock_pos2</v>
      </c>
      <c r="AI134" s="2" t="s">
        <v>422</v>
      </c>
    </row>
    <row r="135" spans="1:35">
      <c r="A135" s="8">
        <v>120</v>
      </c>
      <c r="B135" t="s">
        <v>8</v>
      </c>
      <c r="C135" t="str">
        <f t="shared" si="7"/>
        <v>/drives/GDrive/__GDrive_projects/2016-07-31_divide_and_conquer_starBEAST/_01_data_stats/treelength_calcs/</v>
      </c>
      <c r="E135" t="s">
        <v>680</v>
      </c>
      <c r="F135" t="str">
        <f t="shared" si="8"/>
        <v>ENSACAP00000013016_exon8</v>
      </c>
      <c r="G135" t="str">
        <f t="shared" si="13"/>
        <v>ENSACAP00000013016_exon8.NT.TN</v>
      </c>
      <c r="H135" t="str">
        <f t="shared" si="9"/>
        <v>pos2_ENSACAP00000013016_exon8.NT.TN</v>
      </c>
      <c r="I135">
        <v>2</v>
      </c>
      <c r="J135">
        <v>2</v>
      </c>
      <c r="L135">
        <v>3</v>
      </c>
      <c r="N135" s="2" t="s">
        <v>24</v>
      </c>
      <c r="O135" s="2" t="s">
        <v>563</v>
      </c>
      <c r="P135" s="2"/>
      <c r="Q135" s="19" t="s">
        <v>400</v>
      </c>
      <c r="R135" t="str">
        <f t="shared" si="10"/>
        <v>siteModel_pos2</v>
      </c>
      <c r="S135" s="19" t="s">
        <v>88</v>
      </c>
      <c r="T135" s="19" t="s">
        <v>462</v>
      </c>
      <c r="V135" s="19" t="s">
        <v>662</v>
      </c>
      <c r="W135" s="19"/>
      <c r="X135" s="19"/>
      <c r="AA135" s="47">
        <v>4</v>
      </c>
      <c r="AB135" s="19" t="s">
        <v>663</v>
      </c>
      <c r="AC135" s="47">
        <v>0</v>
      </c>
      <c r="AD135" s="47" t="s">
        <v>552</v>
      </c>
      <c r="AE135" s="19" t="s">
        <v>95</v>
      </c>
      <c r="AG135" t="str">
        <f t="shared" si="11"/>
        <v>strictclock_pos2</v>
      </c>
      <c r="AI135" s="2" t="s">
        <v>422</v>
      </c>
    </row>
    <row r="136" spans="1:35">
      <c r="A136" s="8">
        <v>121</v>
      </c>
      <c r="B136" t="s">
        <v>8</v>
      </c>
      <c r="C136" t="str">
        <f t="shared" si="7"/>
        <v>/drives/GDrive/__GDrive_projects/2016-07-31_divide_and_conquer_starBEAST/_01_data_stats/treelength_calcs/</v>
      </c>
      <c r="E136" t="s">
        <v>681</v>
      </c>
      <c r="F136" t="str">
        <f t="shared" si="8"/>
        <v>ENSACAP00000003361_exon4</v>
      </c>
      <c r="G136" t="str">
        <f t="shared" si="13"/>
        <v>ENSACAP00000003361_exon4.NT.TN</v>
      </c>
      <c r="H136" t="str">
        <f t="shared" si="9"/>
        <v>pos2_ENSACAP00000003361_exon4.NT.TN</v>
      </c>
      <c r="I136">
        <v>2</v>
      </c>
      <c r="J136">
        <v>2</v>
      </c>
      <c r="L136">
        <v>3</v>
      </c>
      <c r="N136" s="2" t="s">
        <v>24</v>
      </c>
      <c r="O136" s="2" t="s">
        <v>564</v>
      </c>
      <c r="P136" s="2"/>
      <c r="Q136" s="19" t="s">
        <v>400</v>
      </c>
      <c r="R136" t="str">
        <f t="shared" si="10"/>
        <v>siteModel_pos2</v>
      </c>
      <c r="S136" s="19" t="s">
        <v>88</v>
      </c>
      <c r="T136" s="19" t="s">
        <v>462</v>
      </c>
      <c r="V136" s="19" t="s">
        <v>662</v>
      </c>
      <c r="W136" s="19"/>
      <c r="X136" s="19"/>
      <c r="AA136" s="47">
        <v>4</v>
      </c>
      <c r="AB136" s="19" t="s">
        <v>663</v>
      </c>
      <c r="AC136" s="47">
        <v>0</v>
      </c>
      <c r="AD136" s="47" t="s">
        <v>552</v>
      </c>
      <c r="AE136" s="19" t="s">
        <v>95</v>
      </c>
      <c r="AG136" t="str">
        <f t="shared" si="11"/>
        <v>strictclock_pos2</v>
      </c>
      <c r="AI136" s="2" t="s">
        <v>422</v>
      </c>
    </row>
    <row r="137" spans="1:35">
      <c r="A137" s="8">
        <v>122</v>
      </c>
      <c r="B137" t="s">
        <v>8</v>
      </c>
      <c r="C137" t="str">
        <f t="shared" si="7"/>
        <v>/drives/GDrive/__GDrive_projects/2016-07-31_divide_and_conquer_starBEAST/_01_data_stats/treelength_calcs/</v>
      </c>
      <c r="E137" t="s">
        <v>682</v>
      </c>
      <c r="F137" t="str">
        <f t="shared" si="8"/>
        <v>ENSACAP00000017014_exon7</v>
      </c>
      <c r="G137" t="str">
        <f t="shared" si="13"/>
        <v>ENSACAP00000017014_exon7.NT.TN</v>
      </c>
      <c r="H137" t="str">
        <f t="shared" si="9"/>
        <v>pos2_ENSACAP00000017014_exon7.NT.TN</v>
      </c>
      <c r="I137">
        <v>2</v>
      </c>
      <c r="J137">
        <v>2</v>
      </c>
      <c r="L137">
        <v>3</v>
      </c>
      <c r="N137" s="2" t="s">
        <v>24</v>
      </c>
      <c r="O137" s="2" t="s">
        <v>565</v>
      </c>
      <c r="P137" s="2"/>
      <c r="Q137" s="19" t="s">
        <v>400</v>
      </c>
      <c r="R137" t="str">
        <f t="shared" si="10"/>
        <v>siteModel_pos2</v>
      </c>
      <c r="S137" s="19" t="s">
        <v>88</v>
      </c>
      <c r="T137" s="19" t="s">
        <v>462</v>
      </c>
      <c r="V137" s="19" t="s">
        <v>662</v>
      </c>
      <c r="W137" s="19"/>
      <c r="X137" s="19"/>
      <c r="AA137" s="47">
        <v>4</v>
      </c>
      <c r="AB137" s="19" t="s">
        <v>663</v>
      </c>
      <c r="AC137" s="47">
        <v>0</v>
      </c>
      <c r="AD137" s="47" t="s">
        <v>552</v>
      </c>
      <c r="AE137" s="19" t="s">
        <v>95</v>
      </c>
      <c r="AG137" t="str">
        <f t="shared" si="11"/>
        <v>strictclock_pos2</v>
      </c>
      <c r="AI137" s="2" t="s">
        <v>422</v>
      </c>
    </row>
    <row r="138" spans="1:35">
      <c r="A138" s="8">
        <v>123</v>
      </c>
      <c r="B138" t="s">
        <v>8</v>
      </c>
      <c r="C138" t="str">
        <f t="shared" si="7"/>
        <v>/drives/GDrive/__GDrive_projects/2016-07-31_divide_and_conquer_starBEAST/_01_data_stats/treelength_calcs/</v>
      </c>
      <c r="E138" t="s">
        <v>683</v>
      </c>
      <c r="F138" t="str">
        <f t="shared" si="8"/>
        <v>ENSACAP00000008475_exon19</v>
      </c>
      <c r="G138" t="str">
        <f t="shared" si="13"/>
        <v>ENSACAP00000008475_exon19.NT.TN</v>
      </c>
      <c r="H138" t="str">
        <f t="shared" si="9"/>
        <v>pos2_ENSACAP00000008475_exon19.NT.TN</v>
      </c>
      <c r="I138">
        <v>2</v>
      </c>
      <c r="J138">
        <v>2</v>
      </c>
      <c r="L138">
        <v>3</v>
      </c>
      <c r="N138" s="2" t="s">
        <v>24</v>
      </c>
      <c r="O138" s="2" t="s">
        <v>566</v>
      </c>
      <c r="P138" s="2"/>
      <c r="Q138" s="19" t="s">
        <v>400</v>
      </c>
      <c r="R138" t="str">
        <f t="shared" si="10"/>
        <v>siteModel_pos2</v>
      </c>
      <c r="S138" s="19" t="s">
        <v>88</v>
      </c>
      <c r="T138" s="19" t="s">
        <v>462</v>
      </c>
      <c r="V138" s="19" t="s">
        <v>662</v>
      </c>
      <c r="W138" s="19"/>
      <c r="X138" s="19"/>
      <c r="AA138" s="47">
        <v>4</v>
      </c>
      <c r="AB138" s="19" t="s">
        <v>663</v>
      </c>
      <c r="AC138" s="47">
        <v>0</v>
      </c>
      <c r="AD138" s="47" t="s">
        <v>552</v>
      </c>
      <c r="AE138" s="19" t="s">
        <v>95</v>
      </c>
      <c r="AG138" t="str">
        <f t="shared" si="11"/>
        <v>strictclock_pos2</v>
      </c>
      <c r="AI138" s="2" t="s">
        <v>422</v>
      </c>
    </row>
    <row r="139" spans="1:35">
      <c r="A139" s="8">
        <v>124</v>
      </c>
      <c r="B139" t="s">
        <v>8</v>
      </c>
      <c r="C139" t="str">
        <f t="shared" si="7"/>
        <v>/drives/GDrive/__GDrive_projects/2016-07-31_divide_and_conquer_starBEAST/_01_data_stats/treelength_calcs/</v>
      </c>
      <c r="E139" t="s">
        <v>684</v>
      </c>
      <c r="F139" t="str">
        <f t="shared" si="8"/>
        <v>ENSACAP00000017160_exon1</v>
      </c>
      <c r="G139" t="str">
        <f t="shared" si="13"/>
        <v>ENSACAP00000017160_exon1.NT.TN</v>
      </c>
      <c r="H139" t="str">
        <f t="shared" si="9"/>
        <v>pos2_ENSACAP00000017160_exon1.NT.TN</v>
      </c>
      <c r="I139">
        <v>2</v>
      </c>
      <c r="J139">
        <v>2</v>
      </c>
      <c r="L139">
        <v>3</v>
      </c>
      <c r="N139" s="2" t="s">
        <v>24</v>
      </c>
      <c r="O139" s="2" t="s">
        <v>567</v>
      </c>
      <c r="P139" s="2"/>
      <c r="Q139" s="19" t="s">
        <v>400</v>
      </c>
      <c r="R139" t="str">
        <f t="shared" si="10"/>
        <v>siteModel_pos2</v>
      </c>
      <c r="S139" s="19" t="s">
        <v>88</v>
      </c>
      <c r="T139" s="19" t="s">
        <v>462</v>
      </c>
      <c r="V139" s="19" t="s">
        <v>662</v>
      </c>
      <c r="W139" s="19"/>
      <c r="X139" s="19"/>
      <c r="AA139" s="47">
        <v>4</v>
      </c>
      <c r="AB139" s="19" t="s">
        <v>663</v>
      </c>
      <c r="AC139" s="47">
        <v>0</v>
      </c>
      <c r="AD139" s="47" t="s">
        <v>552</v>
      </c>
      <c r="AE139" s="19" t="s">
        <v>95</v>
      </c>
      <c r="AG139" t="str">
        <f t="shared" si="11"/>
        <v>strictclock_pos2</v>
      </c>
      <c r="AI139" s="2" t="s">
        <v>422</v>
      </c>
    </row>
    <row r="140" spans="1:35">
      <c r="A140" s="8">
        <v>125</v>
      </c>
      <c r="B140" t="s">
        <v>8</v>
      </c>
      <c r="C140" t="str">
        <f t="shared" si="7"/>
        <v>/drives/GDrive/__GDrive_projects/2016-07-31_divide_and_conquer_starBEAST/_01_data_stats/treelength_calcs/</v>
      </c>
      <c r="E140" t="s">
        <v>685</v>
      </c>
      <c r="F140" t="str">
        <f t="shared" si="8"/>
        <v>ENSACAP00000009622_exon2</v>
      </c>
      <c r="G140" t="str">
        <f t="shared" si="13"/>
        <v>ENSACAP00000009622_exon2.NT.TN</v>
      </c>
      <c r="H140" t="str">
        <f t="shared" si="9"/>
        <v>pos2_ENSACAP00000009622_exon2.NT.TN</v>
      </c>
      <c r="I140">
        <v>2</v>
      </c>
      <c r="J140">
        <v>2</v>
      </c>
      <c r="L140">
        <v>3</v>
      </c>
      <c r="N140" s="2" t="s">
        <v>24</v>
      </c>
      <c r="O140" s="2" t="s">
        <v>568</v>
      </c>
      <c r="P140" s="2"/>
      <c r="Q140" s="19" t="s">
        <v>400</v>
      </c>
      <c r="R140" t="str">
        <f t="shared" si="10"/>
        <v>siteModel_pos2</v>
      </c>
      <c r="S140" s="19" t="s">
        <v>88</v>
      </c>
      <c r="T140" s="19" t="s">
        <v>462</v>
      </c>
      <c r="V140" s="19" t="s">
        <v>662</v>
      </c>
      <c r="W140" s="19"/>
      <c r="X140" s="19"/>
      <c r="AA140" s="47">
        <v>4</v>
      </c>
      <c r="AB140" s="19" t="s">
        <v>663</v>
      </c>
      <c r="AC140" s="47">
        <v>0</v>
      </c>
      <c r="AD140" s="47" t="s">
        <v>552</v>
      </c>
      <c r="AE140" s="19" t="s">
        <v>95</v>
      </c>
      <c r="AG140" t="str">
        <f t="shared" si="11"/>
        <v>strictclock_pos2</v>
      </c>
      <c r="AI140" s="2" t="s">
        <v>422</v>
      </c>
    </row>
    <row r="141" spans="1:35">
      <c r="A141" s="8">
        <v>126</v>
      </c>
      <c r="B141" t="s">
        <v>8</v>
      </c>
      <c r="C141" t="str">
        <f t="shared" si="7"/>
        <v>/drives/GDrive/__GDrive_projects/2016-07-31_divide_and_conquer_starBEAST/_01_data_stats/treelength_calcs/</v>
      </c>
      <c r="E141" t="s">
        <v>686</v>
      </c>
      <c r="F141" t="str">
        <f t="shared" si="8"/>
        <v>ENSACAP00000021167_exon1</v>
      </c>
      <c r="G141" t="str">
        <f t="shared" si="13"/>
        <v>ENSACAP00000021167_exon1.NT.TN</v>
      </c>
      <c r="H141" t="str">
        <f t="shared" si="9"/>
        <v>pos2_ENSACAP00000021167_exon1.NT.TN</v>
      </c>
      <c r="I141">
        <v>2</v>
      </c>
      <c r="J141">
        <v>2</v>
      </c>
      <c r="L141">
        <v>3</v>
      </c>
      <c r="N141" s="2" t="s">
        <v>24</v>
      </c>
      <c r="O141" s="2" t="s">
        <v>569</v>
      </c>
      <c r="P141" s="2"/>
      <c r="Q141" s="19" t="s">
        <v>400</v>
      </c>
      <c r="R141" t="str">
        <f t="shared" si="10"/>
        <v>siteModel_pos2</v>
      </c>
      <c r="S141" s="19" t="s">
        <v>88</v>
      </c>
      <c r="T141" s="19" t="s">
        <v>462</v>
      </c>
      <c r="V141" s="19" t="s">
        <v>662</v>
      </c>
      <c r="W141" s="19"/>
      <c r="X141" s="19"/>
      <c r="AA141" s="47">
        <v>4</v>
      </c>
      <c r="AB141" s="19" t="s">
        <v>663</v>
      </c>
      <c r="AC141" s="47">
        <v>0</v>
      </c>
      <c r="AD141" s="47" t="s">
        <v>552</v>
      </c>
      <c r="AE141" s="19" t="s">
        <v>95</v>
      </c>
      <c r="AG141" t="str">
        <f t="shared" si="11"/>
        <v>strictclock_pos2</v>
      </c>
      <c r="AI141" s="2" t="s">
        <v>422</v>
      </c>
    </row>
    <row r="142" spans="1:35">
      <c r="A142" s="8">
        <v>127</v>
      </c>
      <c r="B142" t="s">
        <v>8</v>
      </c>
      <c r="C142" t="str">
        <f t="shared" si="7"/>
        <v>/drives/GDrive/__GDrive_projects/2016-07-31_divide_and_conquer_starBEAST/_01_data_stats/treelength_calcs/</v>
      </c>
      <c r="E142" t="s">
        <v>687</v>
      </c>
      <c r="F142" t="str">
        <f t="shared" si="8"/>
        <v>ENSACAP00000008493_exon4</v>
      </c>
      <c r="G142" t="str">
        <f t="shared" si="13"/>
        <v>ENSACAP00000008493_exon4.NT.TN</v>
      </c>
      <c r="H142" t="str">
        <f t="shared" si="9"/>
        <v>pos2_ENSACAP00000008493_exon4.NT.TN</v>
      </c>
      <c r="I142">
        <v>2</v>
      </c>
      <c r="J142">
        <v>2</v>
      </c>
      <c r="L142">
        <v>3</v>
      </c>
      <c r="N142" s="2" t="s">
        <v>24</v>
      </c>
      <c r="O142" s="2" t="s">
        <v>570</v>
      </c>
      <c r="P142" s="2"/>
      <c r="Q142" s="19" t="s">
        <v>400</v>
      </c>
      <c r="R142" t="str">
        <f t="shared" si="10"/>
        <v>siteModel_pos2</v>
      </c>
      <c r="S142" s="19" t="s">
        <v>88</v>
      </c>
      <c r="T142" s="19" t="s">
        <v>462</v>
      </c>
      <c r="V142" s="19" t="s">
        <v>662</v>
      </c>
      <c r="W142" s="19"/>
      <c r="X142" s="19"/>
      <c r="AA142" s="47">
        <v>4</v>
      </c>
      <c r="AB142" s="19" t="s">
        <v>663</v>
      </c>
      <c r="AC142" s="47">
        <v>0</v>
      </c>
      <c r="AD142" s="47" t="s">
        <v>552</v>
      </c>
      <c r="AE142" s="19" t="s">
        <v>95</v>
      </c>
      <c r="AG142" t="str">
        <f t="shared" si="11"/>
        <v>strictclock_pos2</v>
      </c>
      <c r="AI142" s="2" t="s">
        <v>422</v>
      </c>
    </row>
    <row r="143" spans="1:35">
      <c r="A143" s="8">
        <v>128</v>
      </c>
      <c r="B143" t="s">
        <v>8</v>
      </c>
      <c r="C143" t="str">
        <f t="shared" si="7"/>
        <v>/drives/GDrive/__GDrive_projects/2016-07-31_divide_and_conquer_starBEAST/_01_data_stats/treelength_calcs/</v>
      </c>
      <c r="E143" t="s">
        <v>688</v>
      </c>
      <c r="F143" t="str">
        <f t="shared" si="8"/>
        <v>ENSACAP00000020519_exon23</v>
      </c>
      <c r="G143" t="str">
        <f t="shared" si="13"/>
        <v>ENSACAP00000020519_exon23.NT.TN</v>
      </c>
      <c r="H143" t="str">
        <f t="shared" si="9"/>
        <v>pos2_ENSACAP00000020519_exon23.NT.TN</v>
      </c>
      <c r="I143">
        <v>2</v>
      </c>
      <c r="J143">
        <v>2</v>
      </c>
      <c r="L143">
        <v>3</v>
      </c>
      <c r="N143" s="2" t="s">
        <v>24</v>
      </c>
      <c r="O143" s="2" t="s">
        <v>571</v>
      </c>
      <c r="P143" s="2"/>
      <c r="Q143" s="19" t="s">
        <v>400</v>
      </c>
      <c r="R143" t="str">
        <f t="shared" si="10"/>
        <v>siteModel_pos2</v>
      </c>
      <c r="S143" s="19" t="s">
        <v>88</v>
      </c>
      <c r="T143" s="19" t="s">
        <v>462</v>
      </c>
      <c r="V143" s="19" t="s">
        <v>662</v>
      </c>
      <c r="W143" s="19"/>
      <c r="X143" s="19"/>
      <c r="AA143" s="47">
        <v>4</v>
      </c>
      <c r="AB143" s="19" t="s">
        <v>663</v>
      </c>
      <c r="AC143" s="47">
        <v>0</v>
      </c>
      <c r="AD143" s="47" t="s">
        <v>552</v>
      </c>
      <c r="AE143" s="19" t="s">
        <v>95</v>
      </c>
      <c r="AG143" t="str">
        <f t="shared" si="11"/>
        <v>strictclock_pos2</v>
      </c>
      <c r="AI143" s="2" t="s">
        <v>422</v>
      </c>
    </row>
    <row r="144" spans="1:35">
      <c r="A144" s="8">
        <v>129</v>
      </c>
      <c r="B144" t="s">
        <v>8</v>
      </c>
      <c r="C144" t="str">
        <f t="shared" si="7"/>
        <v>/drives/GDrive/__GDrive_projects/2016-07-31_divide_and_conquer_starBEAST/_01_data_stats/treelength_calcs/</v>
      </c>
      <c r="E144" t="s">
        <v>689</v>
      </c>
      <c r="F144" t="str">
        <f t="shared" si="8"/>
        <v>ENSACAP00000003818_exon2</v>
      </c>
      <c r="G144" t="str">
        <f t="shared" si="13"/>
        <v>ENSACAP00000003818_exon2.NT.TN</v>
      </c>
      <c r="H144" t="str">
        <f t="shared" si="9"/>
        <v>pos2_ENSACAP00000003818_exon2.NT.TN</v>
      </c>
      <c r="I144">
        <v>2</v>
      </c>
      <c r="J144">
        <v>2</v>
      </c>
      <c r="L144">
        <v>3</v>
      </c>
      <c r="N144" s="2" t="s">
        <v>24</v>
      </c>
      <c r="O144" s="2" t="s">
        <v>572</v>
      </c>
      <c r="P144" s="2"/>
      <c r="Q144" s="19" t="s">
        <v>400</v>
      </c>
      <c r="R144" t="str">
        <f t="shared" si="10"/>
        <v>siteModel_pos2</v>
      </c>
      <c r="S144" s="19" t="s">
        <v>88</v>
      </c>
      <c r="T144" s="19" t="s">
        <v>462</v>
      </c>
      <c r="V144" s="19" t="s">
        <v>662</v>
      </c>
      <c r="W144" s="19"/>
      <c r="X144" s="19"/>
      <c r="AA144" s="47">
        <v>4</v>
      </c>
      <c r="AB144" s="19" t="s">
        <v>663</v>
      </c>
      <c r="AC144" s="47">
        <v>0</v>
      </c>
      <c r="AD144" s="47" t="s">
        <v>552</v>
      </c>
      <c r="AE144" s="19" t="s">
        <v>95</v>
      </c>
      <c r="AG144" t="str">
        <f t="shared" si="11"/>
        <v>strictclock_pos2</v>
      </c>
      <c r="AI144" s="2" t="s">
        <v>422</v>
      </c>
    </row>
    <row r="145" spans="1:35">
      <c r="A145" s="8">
        <v>130</v>
      </c>
      <c r="B145" t="s">
        <v>8</v>
      </c>
      <c r="C145" t="str">
        <f t="shared" ref="C145:C208" si="14">C$13</f>
        <v>/drives/GDrive/__GDrive_projects/2016-07-31_divide_and_conquer_starBEAST/_01_data_stats/treelength_calcs/</v>
      </c>
      <c r="E145" t="s">
        <v>690</v>
      </c>
      <c r="F145" t="str">
        <f t="shared" ref="F145:F208" si="15">LEFT(E145,(LEN(E145)-25))</f>
        <v>ENSACAP00000003719_exon1</v>
      </c>
      <c r="G145" t="str">
        <f t="shared" si="13"/>
        <v>ENSACAP00000003719_exon1.NT.TN</v>
      </c>
      <c r="H145" t="str">
        <f t="shared" ref="H145:H208" si="16">"pos"&amp;J145&amp;"_"&amp;G145</f>
        <v>pos2_ENSACAP00000003719_exon1.NT.TN</v>
      </c>
      <c r="I145">
        <v>2</v>
      </c>
      <c r="J145">
        <v>2</v>
      </c>
      <c r="L145">
        <v>3</v>
      </c>
      <c r="N145" s="2" t="s">
        <v>24</v>
      </c>
      <c r="O145" s="2" t="s">
        <v>573</v>
      </c>
      <c r="P145" s="2"/>
      <c r="Q145" s="19" t="s">
        <v>400</v>
      </c>
      <c r="R145" t="str">
        <f t="shared" ref="R145:R208" si="17">"siteModel_pos"&amp;J145</f>
        <v>siteModel_pos2</v>
      </c>
      <c r="S145" s="19" t="s">
        <v>88</v>
      </c>
      <c r="T145" s="19" t="s">
        <v>462</v>
      </c>
      <c r="V145" s="19" t="s">
        <v>662</v>
      </c>
      <c r="W145" s="19"/>
      <c r="X145" s="19"/>
      <c r="AA145" s="47">
        <v>4</v>
      </c>
      <c r="AB145" s="19" t="s">
        <v>663</v>
      </c>
      <c r="AC145" s="47">
        <v>0</v>
      </c>
      <c r="AD145" s="47" t="s">
        <v>552</v>
      </c>
      <c r="AE145" s="19" t="s">
        <v>95</v>
      </c>
      <c r="AG145" t="str">
        <f t="shared" ref="AG145:AG208" si="18">"strictclock_pos"&amp;J145</f>
        <v>strictclock_pos2</v>
      </c>
      <c r="AI145" s="2" t="s">
        <v>422</v>
      </c>
    </row>
    <row r="146" spans="1:35">
      <c r="A146" s="8">
        <v>131</v>
      </c>
      <c r="B146" t="s">
        <v>8</v>
      </c>
      <c r="C146" t="str">
        <f t="shared" si="14"/>
        <v>/drives/GDrive/__GDrive_projects/2016-07-31_divide_and_conquer_starBEAST/_01_data_stats/treelength_calcs/</v>
      </c>
      <c r="E146" t="s">
        <v>691</v>
      </c>
      <c r="F146" t="str">
        <f t="shared" si="15"/>
        <v>ENSACAP00000016896_exon2</v>
      </c>
      <c r="G146" t="str">
        <f t="shared" si="13"/>
        <v>ENSACAP00000016896_exon2.NT.TN</v>
      </c>
      <c r="H146" t="str">
        <f t="shared" si="16"/>
        <v>pos2_ENSACAP00000016896_exon2.NT.TN</v>
      </c>
      <c r="I146">
        <v>2</v>
      </c>
      <c r="J146">
        <v>2</v>
      </c>
      <c r="L146">
        <v>3</v>
      </c>
      <c r="N146" s="2" t="s">
        <v>24</v>
      </c>
      <c r="O146" s="2" t="s">
        <v>574</v>
      </c>
      <c r="P146" s="2"/>
      <c r="Q146" s="19" t="s">
        <v>400</v>
      </c>
      <c r="R146" t="str">
        <f t="shared" si="17"/>
        <v>siteModel_pos2</v>
      </c>
      <c r="S146" s="19" t="s">
        <v>88</v>
      </c>
      <c r="T146" s="19" t="s">
        <v>462</v>
      </c>
      <c r="V146" s="19" t="s">
        <v>662</v>
      </c>
      <c r="W146" s="19"/>
      <c r="X146" s="19"/>
      <c r="AA146" s="47">
        <v>4</v>
      </c>
      <c r="AB146" s="19" t="s">
        <v>663</v>
      </c>
      <c r="AC146" s="47">
        <v>0</v>
      </c>
      <c r="AD146" s="47" t="s">
        <v>552</v>
      </c>
      <c r="AE146" s="19" t="s">
        <v>95</v>
      </c>
      <c r="AG146" t="str">
        <f t="shared" si="18"/>
        <v>strictclock_pos2</v>
      </c>
      <c r="AI146" s="2" t="s">
        <v>422</v>
      </c>
    </row>
    <row r="147" spans="1:35">
      <c r="A147" s="8">
        <v>132</v>
      </c>
      <c r="B147" t="s">
        <v>8</v>
      </c>
      <c r="C147" t="str">
        <f t="shared" si="14"/>
        <v>/drives/GDrive/__GDrive_projects/2016-07-31_divide_and_conquer_starBEAST/_01_data_stats/treelength_calcs/</v>
      </c>
      <c r="E147" t="s">
        <v>692</v>
      </c>
      <c r="F147" t="str">
        <f t="shared" si="15"/>
        <v>ENSACAP00000003910_exon1</v>
      </c>
      <c r="G147" t="str">
        <f t="shared" si="13"/>
        <v>ENSACAP00000003910_exon1.NT.TN</v>
      </c>
      <c r="H147" t="str">
        <f t="shared" si="16"/>
        <v>pos2_ENSACAP00000003910_exon1.NT.TN</v>
      </c>
      <c r="I147">
        <v>2</v>
      </c>
      <c r="J147">
        <v>2</v>
      </c>
      <c r="L147">
        <v>3</v>
      </c>
      <c r="N147" s="2" t="s">
        <v>24</v>
      </c>
      <c r="O147" s="2" t="s">
        <v>575</v>
      </c>
      <c r="P147" s="2"/>
      <c r="Q147" s="19" t="s">
        <v>400</v>
      </c>
      <c r="R147" t="str">
        <f t="shared" si="17"/>
        <v>siteModel_pos2</v>
      </c>
      <c r="S147" s="19" t="s">
        <v>88</v>
      </c>
      <c r="T147" s="19" t="s">
        <v>462</v>
      </c>
      <c r="V147" s="19" t="s">
        <v>662</v>
      </c>
      <c r="W147" s="19"/>
      <c r="X147" s="19"/>
      <c r="AA147" s="47">
        <v>4</v>
      </c>
      <c r="AB147" s="19" t="s">
        <v>663</v>
      </c>
      <c r="AC147" s="47">
        <v>0</v>
      </c>
      <c r="AD147" s="47" t="s">
        <v>552</v>
      </c>
      <c r="AE147" s="19" t="s">
        <v>95</v>
      </c>
      <c r="AG147" t="str">
        <f t="shared" si="18"/>
        <v>strictclock_pos2</v>
      </c>
      <c r="AI147" s="2" t="s">
        <v>422</v>
      </c>
    </row>
    <row r="148" spans="1:35">
      <c r="A148" s="8">
        <v>133</v>
      </c>
      <c r="B148" t="s">
        <v>8</v>
      </c>
      <c r="C148" t="str">
        <f t="shared" si="14"/>
        <v>/drives/GDrive/__GDrive_projects/2016-07-31_divide_and_conquer_starBEAST/_01_data_stats/treelength_calcs/</v>
      </c>
      <c r="E148" t="s">
        <v>693</v>
      </c>
      <c r="F148" t="str">
        <f t="shared" si="15"/>
        <v>ENSACAP00000015885_exon1</v>
      </c>
      <c r="G148" t="str">
        <f t="shared" si="13"/>
        <v>ENSACAP00000015885_exon1.NT.TN</v>
      </c>
      <c r="H148" t="str">
        <f t="shared" si="16"/>
        <v>pos2_ENSACAP00000015885_exon1.NT.TN</v>
      </c>
      <c r="I148">
        <v>2</v>
      </c>
      <c r="J148">
        <v>2</v>
      </c>
      <c r="L148">
        <v>3</v>
      </c>
      <c r="N148" s="2" t="s">
        <v>24</v>
      </c>
      <c r="O148" s="2" t="s">
        <v>576</v>
      </c>
      <c r="P148" s="2"/>
      <c r="Q148" s="19" t="s">
        <v>400</v>
      </c>
      <c r="R148" t="str">
        <f t="shared" si="17"/>
        <v>siteModel_pos2</v>
      </c>
      <c r="S148" s="19" t="s">
        <v>88</v>
      </c>
      <c r="T148" s="19" t="s">
        <v>462</v>
      </c>
      <c r="V148" s="19" t="s">
        <v>662</v>
      </c>
      <c r="W148" s="19"/>
      <c r="X148" s="19"/>
      <c r="AA148" s="47">
        <v>4</v>
      </c>
      <c r="AB148" s="19" t="s">
        <v>663</v>
      </c>
      <c r="AC148" s="47">
        <v>0</v>
      </c>
      <c r="AD148" s="47" t="s">
        <v>552</v>
      </c>
      <c r="AE148" s="19" t="s">
        <v>95</v>
      </c>
      <c r="AG148" t="str">
        <f t="shared" si="18"/>
        <v>strictclock_pos2</v>
      </c>
      <c r="AI148" s="2" t="s">
        <v>422</v>
      </c>
    </row>
    <row r="149" spans="1:35">
      <c r="A149" s="8">
        <v>134</v>
      </c>
      <c r="B149" t="s">
        <v>8</v>
      </c>
      <c r="C149" t="str">
        <f t="shared" si="14"/>
        <v>/drives/GDrive/__GDrive_projects/2016-07-31_divide_and_conquer_starBEAST/_01_data_stats/treelength_calcs/</v>
      </c>
      <c r="E149" t="s">
        <v>694</v>
      </c>
      <c r="F149" t="str">
        <f t="shared" si="15"/>
        <v>ENSACAP00000003617_exon1</v>
      </c>
      <c r="G149" t="str">
        <f t="shared" si="13"/>
        <v>ENSACAP00000003617_exon1.NT.TN</v>
      </c>
      <c r="H149" t="str">
        <f t="shared" si="16"/>
        <v>pos2_ENSACAP00000003617_exon1.NT.TN</v>
      </c>
      <c r="I149">
        <v>2</v>
      </c>
      <c r="J149">
        <v>2</v>
      </c>
      <c r="L149">
        <v>3</v>
      </c>
      <c r="N149" s="2" t="s">
        <v>24</v>
      </c>
      <c r="O149" s="2" t="s">
        <v>577</v>
      </c>
      <c r="P149" s="2"/>
      <c r="Q149" s="19" t="s">
        <v>400</v>
      </c>
      <c r="R149" t="str">
        <f t="shared" si="17"/>
        <v>siteModel_pos2</v>
      </c>
      <c r="S149" s="19" t="s">
        <v>88</v>
      </c>
      <c r="T149" s="19" t="s">
        <v>462</v>
      </c>
      <c r="V149" s="19" t="s">
        <v>662</v>
      </c>
      <c r="W149" s="19"/>
      <c r="X149" s="19"/>
      <c r="AA149" s="47">
        <v>4</v>
      </c>
      <c r="AB149" s="19" t="s">
        <v>663</v>
      </c>
      <c r="AC149" s="47">
        <v>0</v>
      </c>
      <c r="AD149" s="47" t="s">
        <v>552</v>
      </c>
      <c r="AE149" s="19" t="s">
        <v>95</v>
      </c>
      <c r="AG149" t="str">
        <f t="shared" si="18"/>
        <v>strictclock_pos2</v>
      </c>
      <c r="AI149" s="2" t="s">
        <v>422</v>
      </c>
    </row>
    <row r="150" spans="1:35">
      <c r="A150" s="8">
        <v>135</v>
      </c>
      <c r="B150" t="s">
        <v>8</v>
      </c>
      <c r="C150" t="str">
        <f t="shared" si="14"/>
        <v>/drives/GDrive/__GDrive_projects/2016-07-31_divide_and_conquer_starBEAST/_01_data_stats/treelength_calcs/</v>
      </c>
      <c r="E150" t="s">
        <v>695</v>
      </c>
      <c r="F150" t="str">
        <f t="shared" si="15"/>
        <v>ENSACAP00000018298_exon2</v>
      </c>
      <c r="G150" t="str">
        <f t="shared" si="13"/>
        <v>ENSACAP00000018298_exon2.NT.TN</v>
      </c>
      <c r="H150" t="str">
        <f t="shared" si="16"/>
        <v>pos2_ENSACAP00000018298_exon2.NT.TN</v>
      </c>
      <c r="I150">
        <v>2</v>
      </c>
      <c r="J150">
        <v>2</v>
      </c>
      <c r="L150">
        <v>3</v>
      </c>
      <c r="N150" s="2" t="s">
        <v>24</v>
      </c>
      <c r="O150" s="2" t="s">
        <v>578</v>
      </c>
      <c r="P150" s="2"/>
      <c r="Q150" s="19" t="s">
        <v>400</v>
      </c>
      <c r="R150" t="str">
        <f t="shared" si="17"/>
        <v>siteModel_pos2</v>
      </c>
      <c r="S150" s="19" t="s">
        <v>88</v>
      </c>
      <c r="T150" s="19" t="s">
        <v>462</v>
      </c>
      <c r="V150" s="19" t="s">
        <v>662</v>
      </c>
      <c r="W150" s="19"/>
      <c r="X150" s="19"/>
      <c r="AA150" s="47">
        <v>4</v>
      </c>
      <c r="AB150" s="19" t="s">
        <v>663</v>
      </c>
      <c r="AC150" s="47">
        <v>0</v>
      </c>
      <c r="AD150" s="47" t="s">
        <v>552</v>
      </c>
      <c r="AE150" s="19" t="s">
        <v>95</v>
      </c>
      <c r="AG150" t="str">
        <f t="shared" si="18"/>
        <v>strictclock_pos2</v>
      </c>
      <c r="AI150" s="2" t="s">
        <v>422</v>
      </c>
    </row>
    <row r="151" spans="1:35">
      <c r="A151" s="8">
        <v>136</v>
      </c>
      <c r="B151" t="s">
        <v>8</v>
      </c>
      <c r="C151" t="str">
        <f t="shared" si="14"/>
        <v>/drives/GDrive/__GDrive_projects/2016-07-31_divide_and_conquer_starBEAST/_01_data_stats/treelength_calcs/</v>
      </c>
      <c r="E151" t="s">
        <v>696</v>
      </c>
      <c r="F151" t="str">
        <f t="shared" si="15"/>
        <v>ENSACAP00000013517_exon1</v>
      </c>
      <c r="G151" t="str">
        <f t="shared" si="13"/>
        <v>ENSACAP00000013517_exon1.NT.TN</v>
      </c>
      <c r="H151" t="str">
        <f t="shared" si="16"/>
        <v>pos2_ENSACAP00000013517_exon1.NT.TN</v>
      </c>
      <c r="I151">
        <v>2</v>
      </c>
      <c r="J151">
        <v>2</v>
      </c>
      <c r="L151">
        <v>3</v>
      </c>
      <c r="N151" s="2" t="s">
        <v>24</v>
      </c>
      <c r="O151" s="2" t="s">
        <v>579</v>
      </c>
      <c r="P151" s="2"/>
      <c r="Q151" s="19" t="s">
        <v>400</v>
      </c>
      <c r="R151" t="str">
        <f t="shared" si="17"/>
        <v>siteModel_pos2</v>
      </c>
      <c r="S151" s="19" t="s">
        <v>88</v>
      </c>
      <c r="T151" s="19" t="s">
        <v>462</v>
      </c>
      <c r="V151" s="19" t="s">
        <v>662</v>
      </c>
      <c r="W151" s="19"/>
      <c r="X151" s="19"/>
      <c r="AA151" s="47">
        <v>4</v>
      </c>
      <c r="AB151" s="19" t="s">
        <v>663</v>
      </c>
      <c r="AC151" s="47">
        <v>0</v>
      </c>
      <c r="AD151" s="47" t="s">
        <v>552</v>
      </c>
      <c r="AE151" s="19" t="s">
        <v>95</v>
      </c>
      <c r="AG151" t="str">
        <f t="shared" si="18"/>
        <v>strictclock_pos2</v>
      </c>
      <c r="AI151" s="2" t="s">
        <v>422</v>
      </c>
    </row>
    <row r="152" spans="1:35">
      <c r="A152" s="8">
        <v>137</v>
      </c>
      <c r="B152" t="s">
        <v>8</v>
      </c>
      <c r="C152" t="str">
        <f t="shared" si="14"/>
        <v>/drives/GDrive/__GDrive_projects/2016-07-31_divide_and_conquer_starBEAST/_01_data_stats/treelength_calcs/</v>
      </c>
      <c r="E152" t="s">
        <v>697</v>
      </c>
      <c r="F152" t="str">
        <f t="shared" si="15"/>
        <v>ENSACAP00000012148_exon2</v>
      </c>
      <c r="G152" t="str">
        <f t="shared" si="13"/>
        <v>ENSACAP00000012148_exon2.NT.TN</v>
      </c>
      <c r="H152" t="str">
        <f t="shared" si="16"/>
        <v>pos2_ENSACAP00000012148_exon2.NT.TN</v>
      </c>
      <c r="I152">
        <v>2</v>
      </c>
      <c r="J152">
        <v>2</v>
      </c>
      <c r="L152">
        <v>3</v>
      </c>
      <c r="N152" s="2" t="s">
        <v>24</v>
      </c>
      <c r="O152" s="2" t="s">
        <v>580</v>
      </c>
      <c r="P152" s="2"/>
      <c r="Q152" s="19" t="s">
        <v>400</v>
      </c>
      <c r="R152" t="str">
        <f t="shared" si="17"/>
        <v>siteModel_pos2</v>
      </c>
      <c r="S152" s="19" t="s">
        <v>88</v>
      </c>
      <c r="T152" s="19" t="s">
        <v>462</v>
      </c>
      <c r="V152" s="19" t="s">
        <v>662</v>
      </c>
      <c r="W152" s="19"/>
      <c r="X152" s="19"/>
      <c r="AA152" s="47">
        <v>4</v>
      </c>
      <c r="AB152" s="19" t="s">
        <v>663</v>
      </c>
      <c r="AC152" s="47">
        <v>0</v>
      </c>
      <c r="AD152" s="47" t="s">
        <v>552</v>
      </c>
      <c r="AE152" s="19" t="s">
        <v>95</v>
      </c>
      <c r="AG152" t="str">
        <f t="shared" si="18"/>
        <v>strictclock_pos2</v>
      </c>
      <c r="AI152" s="2" t="s">
        <v>422</v>
      </c>
    </row>
    <row r="153" spans="1:35">
      <c r="A153" s="8">
        <v>138</v>
      </c>
      <c r="B153" t="s">
        <v>8</v>
      </c>
      <c r="C153" t="str">
        <f t="shared" si="14"/>
        <v>/drives/GDrive/__GDrive_projects/2016-07-31_divide_and_conquer_starBEAST/_01_data_stats/treelength_calcs/</v>
      </c>
      <c r="E153" t="s">
        <v>698</v>
      </c>
      <c r="F153" t="str">
        <f t="shared" si="15"/>
        <v>ENSACAP00000002201_exon1</v>
      </c>
      <c r="G153" t="str">
        <f t="shared" si="13"/>
        <v>ENSACAP00000002201_exon1.NT.TN</v>
      </c>
      <c r="H153" t="str">
        <f t="shared" si="16"/>
        <v>pos2_ENSACAP00000002201_exon1.NT.TN</v>
      </c>
      <c r="I153">
        <v>2</v>
      </c>
      <c r="J153">
        <v>2</v>
      </c>
      <c r="L153">
        <v>3</v>
      </c>
      <c r="N153" s="2" t="s">
        <v>24</v>
      </c>
      <c r="O153" s="2" t="s">
        <v>581</v>
      </c>
      <c r="P153" s="2"/>
      <c r="Q153" s="19" t="s">
        <v>400</v>
      </c>
      <c r="R153" t="str">
        <f t="shared" si="17"/>
        <v>siteModel_pos2</v>
      </c>
      <c r="S153" s="19" t="s">
        <v>88</v>
      </c>
      <c r="T153" s="19" t="s">
        <v>462</v>
      </c>
      <c r="V153" s="19" t="s">
        <v>662</v>
      </c>
      <c r="W153" s="19"/>
      <c r="X153" s="19"/>
      <c r="AA153" s="47">
        <v>4</v>
      </c>
      <c r="AB153" s="19" t="s">
        <v>663</v>
      </c>
      <c r="AC153" s="47">
        <v>0</v>
      </c>
      <c r="AD153" s="47" t="s">
        <v>552</v>
      </c>
      <c r="AE153" s="19" t="s">
        <v>95</v>
      </c>
      <c r="AG153" t="str">
        <f t="shared" si="18"/>
        <v>strictclock_pos2</v>
      </c>
      <c r="AI153" s="2" t="s">
        <v>422</v>
      </c>
    </row>
    <row r="154" spans="1:35">
      <c r="A154" s="8">
        <v>139</v>
      </c>
      <c r="B154" t="s">
        <v>8</v>
      </c>
      <c r="C154" t="str">
        <f t="shared" si="14"/>
        <v>/drives/GDrive/__GDrive_projects/2016-07-31_divide_and_conquer_starBEAST/_01_data_stats/treelength_calcs/</v>
      </c>
      <c r="E154" t="s">
        <v>699</v>
      </c>
      <c r="F154" t="str">
        <f t="shared" si="15"/>
        <v>ENSACAP00000017277_exon6</v>
      </c>
      <c r="G154" t="str">
        <f t="shared" si="13"/>
        <v>ENSACAP00000017277_exon6.NT.TN</v>
      </c>
      <c r="H154" t="str">
        <f t="shared" si="16"/>
        <v>pos2_ENSACAP00000017277_exon6.NT.TN</v>
      </c>
      <c r="I154">
        <v>2</v>
      </c>
      <c r="J154">
        <v>2</v>
      </c>
      <c r="L154">
        <v>3</v>
      </c>
      <c r="N154" s="2" t="s">
        <v>24</v>
      </c>
      <c r="O154" s="2" t="s">
        <v>582</v>
      </c>
      <c r="P154" s="2"/>
      <c r="Q154" s="19" t="s">
        <v>400</v>
      </c>
      <c r="R154" t="str">
        <f t="shared" si="17"/>
        <v>siteModel_pos2</v>
      </c>
      <c r="S154" s="19" t="s">
        <v>88</v>
      </c>
      <c r="T154" s="19" t="s">
        <v>462</v>
      </c>
      <c r="V154" s="19" t="s">
        <v>662</v>
      </c>
      <c r="W154" s="19"/>
      <c r="X154" s="19"/>
      <c r="AA154" s="47">
        <v>4</v>
      </c>
      <c r="AB154" s="19" t="s">
        <v>663</v>
      </c>
      <c r="AC154" s="47">
        <v>0</v>
      </c>
      <c r="AD154" s="47" t="s">
        <v>552</v>
      </c>
      <c r="AE154" s="19" t="s">
        <v>95</v>
      </c>
      <c r="AG154" t="str">
        <f t="shared" si="18"/>
        <v>strictclock_pos2</v>
      </c>
      <c r="AI154" s="2" t="s">
        <v>422</v>
      </c>
    </row>
    <row r="155" spans="1:35">
      <c r="A155" s="8">
        <v>140</v>
      </c>
      <c r="B155" t="s">
        <v>8</v>
      </c>
      <c r="C155" t="str">
        <f t="shared" si="14"/>
        <v>/drives/GDrive/__GDrive_projects/2016-07-31_divide_and_conquer_starBEAST/_01_data_stats/treelength_calcs/</v>
      </c>
      <c r="E155" t="s">
        <v>700</v>
      </c>
      <c r="F155" t="str">
        <f t="shared" si="15"/>
        <v>ENSACAP00000004369_exon10</v>
      </c>
      <c r="G155" t="str">
        <f t="shared" si="13"/>
        <v>ENSACAP00000004369_exon10.NT.TN</v>
      </c>
      <c r="H155" t="str">
        <f t="shared" si="16"/>
        <v>pos2_ENSACAP00000004369_exon10.NT.TN</v>
      </c>
      <c r="I155">
        <v>2</v>
      </c>
      <c r="J155">
        <v>2</v>
      </c>
      <c r="L155">
        <v>3</v>
      </c>
      <c r="N155" s="2" t="s">
        <v>24</v>
      </c>
      <c r="O155" s="2" t="s">
        <v>583</v>
      </c>
      <c r="P155" s="2"/>
      <c r="Q155" s="19" t="s">
        <v>400</v>
      </c>
      <c r="R155" t="str">
        <f t="shared" si="17"/>
        <v>siteModel_pos2</v>
      </c>
      <c r="S155" s="19" t="s">
        <v>88</v>
      </c>
      <c r="T155" s="19" t="s">
        <v>462</v>
      </c>
      <c r="V155" s="19" t="s">
        <v>662</v>
      </c>
      <c r="W155" s="19"/>
      <c r="X155" s="19"/>
      <c r="AA155" s="47">
        <v>4</v>
      </c>
      <c r="AB155" s="19" t="s">
        <v>663</v>
      </c>
      <c r="AC155" s="47">
        <v>0</v>
      </c>
      <c r="AD155" s="47" t="s">
        <v>552</v>
      </c>
      <c r="AE155" s="19" t="s">
        <v>95</v>
      </c>
      <c r="AG155" t="str">
        <f t="shared" si="18"/>
        <v>strictclock_pos2</v>
      </c>
      <c r="AI155" s="2" t="s">
        <v>422</v>
      </c>
    </row>
    <row r="156" spans="1:35">
      <c r="A156" s="8">
        <v>141</v>
      </c>
      <c r="B156" t="s">
        <v>8</v>
      </c>
      <c r="C156" t="str">
        <f t="shared" si="14"/>
        <v>/drives/GDrive/__GDrive_projects/2016-07-31_divide_and_conquer_starBEAST/_01_data_stats/treelength_calcs/</v>
      </c>
      <c r="E156" t="s">
        <v>701</v>
      </c>
      <c r="F156" t="str">
        <f t="shared" si="15"/>
        <v>ENSACAP00000005152_exon24</v>
      </c>
      <c r="G156" t="str">
        <f t="shared" si="13"/>
        <v>ENSACAP00000005152_exon24.NT.TN</v>
      </c>
      <c r="H156" t="str">
        <f t="shared" si="16"/>
        <v>pos2_ENSACAP00000005152_exon24.NT.TN</v>
      </c>
      <c r="I156">
        <v>2</v>
      </c>
      <c r="J156">
        <v>2</v>
      </c>
      <c r="L156">
        <v>3</v>
      </c>
      <c r="N156" s="2" t="s">
        <v>24</v>
      </c>
      <c r="O156" s="2" t="s">
        <v>584</v>
      </c>
      <c r="P156" s="2"/>
      <c r="Q156" s="19" t="s">
        <v>400</v>
      </c>
      <c r="R156" t="str">
        <f t="shared" si="17"/>
        <v>siteModel_pos2</v>
      </c>
      <c r="S156" s="19" t="s">
        <v>88</v>
      </c>
      <c r="T156" s="19" t="s">
        <v>462</v>
      </c>
      <c r="V156" s="19" t="s">
        <v>662</v>
      </c>
      <c r="W156" s="19"/>
      <c r="X156" s="19"/>
      <c r="AA156" s="47">
        <v>4</v>
      </c>
      <c r="AB156" s="19" t="s">
        <v>663</v>
      </c>
      <c r="AC156" s="47">
        <v>0</v>
      </c>
      <c r="AD156" s="47" t="s">
        <v>552</v>
      </c>
      <c r="AE156" s="19" t="s">
        <v>95</v>
      </c>
      <c r="AG156" t="str">
        <f t="shared" si="18"/>
        <v>strictclock_pos2</v>
      </c>
      <c r="AI156" s="2" t="s">
        <v>422</v>
      </c>
    </row>
    <row r="157" spans="1:35">
      <c r="A157" s="8">
        <v>142</v>
      </c>
      <c r="B157" t="s">
        <v>8</v>
      </c>
      <c r="C157" t="str">
        <f t="shared" si="14"/>
        <v>/drives/GDrive/__GDrive_projects/2016-07-31_divide_and_conquer_starBEAST/_01_data_stats/treelength_calcs/</v>
      </c>
      <c r="E157" t="s">
        <v>702</v>
      </c>
      <c r="F157" t="str">
        <f t="shared" si="15"/>
        <v>ENSACAP00000014072_exon2</v>
      </c>
      <c r="G157" t="str">
        <f t="shared" si="13"/>
        <v>ENSACAP00000014072_exon2.NT.TN</v>
      </c>
      <c r="H157" t="str">
        <f t="shared" si="16"/>
        <v>pos2_ENSACAP00000014072_exon2.NT.TN</v>
      </c>
      <c r="I157">
        <v>2</v>
      </c>
      <c r="J157">
        <v>2</v>
      </c>
      <c r="L157">
        <v>3</v>
      </c>
      <c r="N157" s="2" t="s">
        <v>24</v>
      </c>
      <c r="O157" s="2" t="s">
        <v>585</v>
      </c>
      <c r="P157" s="2"/>
      <c r="Q157" s="19" t="s">
        <v>400</v>
      </c>
      <c r="R157" t="str">
        <f t="shared" si="17"/>
        <v>siteModel_pos2</v>
      </c>
      <c r="S157" s="19" t="s">
        <v>88</v>
      </c>
      <c r="T157" s="19" t="s">
        <v>462</v>
      </c>
      <c r="V157" s="19" t="s">
        <v>662</v>
      </c>
      <c r="W157" s="19"/>
      <c r="X157" s="19"/>
      <c r="AA157" s="47">
        <v>4</v>
      </c>
      <c r="AB157" s="19" t="s">
        <v>663</v>
      </c>
      <c r="AC157" s="47">
        <v>0</v>
      </c>
      <c r="AD157" s="47" t="s">
        <v>552</v>
      </c>
      <c r="AE157" s="19" t="s">
        <v>95</v>
      </c>
      <c r="AG157" t="str">
        <f t="shared" si="18"/>
        <v>strictclock_pos2</v>
      </c>
      <c r="AI157" s="2" t="s">
        <v>422</v>
      </c>
    </row>
    <row r="158" spans="1:35">
      <c r="A158" s="8">
        <v>143</v>
      </c>
      <c r="B158" t="s">
        <v>8</v>
      </c>
      <c r="C158" t="str">
        <f t="shared" si="14"/>
        <v>/drives/GDrive/__GDrive_projects/2016-07-31_divide_and_conquer_starBEAST/_01_data_stats/treelength_calcs/</v>
      </c>
      <c r="E158" t="s">
        <v>703</v>
      </c>
      <c r="F158" t="str">
        <f t="shared" si="15"/>
        <v>ENSACAP00000001380_exon1</v>
      </c>
      <c r="G158" t="str">
        <f t="shared" si="13"/>
        <v>ENSACAP00000001380_exon1.NT.TN</v>
      </c>
      <c r="H158" t="str">
        <f t="shared" si="16"/>
        <v>pos2_ENSACAP00000001380_exon1.NT.TN</v>
      </c>
      <c r="I158">
        <v>2</v>
      </c>
      <c r="J158">
        <v>2</v>
      </c>
      <c r="L158">
        <v>3</v>
      </c>
      <c r="N158" s="2" t="s">
        <v>24</v>
      </c>
      <c r="O158" s="2" t="s">
        <v>586</v>
      </c>
      <c r="P158" s="2"/>
      <c r="Q158" s="19" t="s">
        <v>400</v>
      </c>
      <c r="R158" t="str">
        <f t="shared" si="17"/>
        <v>siteModel_pos2</v>
      </c>
      <c r="S158" s="19" t="s">
        <v>88</v>
      </c>
      <c r="T158" s="19" t="s">
        <v>462</v>
      </c>
      <c r="V158" s="19" t="s">
        <v>662</v>
      </c>
      <c r="W158" s="19"/>
      <c r="X158" s="19"/>
      <c r="AA158" s="47">
        <v>4</v>
      </c>
      <c r="AB158" s="19" t="s">
        <v>663</v>
      </c>
      <c r="AC158" s="47">
        <v>0</v>
      </c>
      <c r="AD158" s="47" t="s">
        <v>552</v>
      </c>
      <c r="AE158" s="19" t="s">
        <v>95</v>
      </c>
      <c r="AG158" t="str">
        <f t="shared" si="18"/>
        <v>strictclock_pos2</v>
      </c>
      <c r="AI158" s="2" t="s">
        <v>422</v>
      </c>
    </row>
    <row r="159" spans="1:35">
      <c r="A159" s="8">
        <v>144</v>
      </c>
      <c r="B159" t="s">
        <v>8</v>
      </c>
      <c r="C159" t="str">
        <f t="shared" si="14"/>
        <v>/drives/GDrive/__GDrive_projects/2016-07-31_divide_and_conquer_starBEAST/_01_data_stats/treelength_calcs/</v>
      </c>
      <c r="E159" t="s">
        <v>704</v>
      </c>
      <c r="F159" t="str">
        <f t="shared" si="15"/>
        <v>ENSACAP00000012057_exon1</v>
      </c>
      <c r="G159" t="str">
        <f t="shared" si="13"/>
        <v>ENSACAP00000012057_exon1.NT.TN</v>
      </c>
      <c r="H159" t="str">
        <f t="shared" si="16"/>
        <v>pos2_ENSACAP00000012057_exon1.NT.TN</v>
      </c>
      <c r="I159">
        <v>2</v>
      </c>
      <c r="J159">
        <v>2</v>
      </c>
      <c r="L159">
        <v>3</v>
      </c>
      <c r="N159" s="2" t="s">
        <v>24</v>
      </c>
      <c r="O159" s="2" t="s">
        <v>587</v>
      </c>
      <c r="P159" s="2"/>
      <c r="Q159" s="19" t="s">
        <v>400</v>
      </c>
      <c r="R159" t="str">
        <f t="shared" si="17"/>
        <v>siteModel_pos2</v>
      </c>
      <c r="S159" s="19" t="s">
        <v>88</v>
      </c>
      <c r="T159" s="19" t="s">
        <v>462</v>
      </c>
      <c r="V159" s="19" t="s">
        <v>662</v>
      </c>
      <c r="W159" s="19"/>
      <c r="X159" s="19"/>
      <c r="AA159" s="47">
        <v>4</v>
      </c>
      <c r="AB159" s="19" t="s">
        <v>663</v>
      </c>
      <c r="AC159" s="47">
        <v>0</v>
      </c>
      <c r="AD159" s="47" t="s">
        <v>552</v>
      </c>
      <c r="AE159" s="19" t="s">
        <v>95</v>
      </c>
      <c r="AG159" t="str">
        <f t="shared" si="18"/>
        <v>strictclock_pos2</v>
      </c>
      <c r="AI159" s="2" t="s">
        <v>422</v>
      </c>
    </row>
    <row r="160" spans="1:35">
      <c r="A160" s="8">
        <v>145</v>
      </c>
      <c r="B160" t="s">
        <v>8</v>
      </c>
      <c r="C160" t="str">
        <f t="shared" si="14"/>
        <v>/drives/GDrive/__GDrive_projects/2016-07-31_divide_and_conquer_starBEAST/_01_data_stats/treelength_calcs/</v>
      </c>
      <c r="E160" t="s">
        <v>705</v>
      </c>
      <c r="F160" t="str">
        <f t="shared" si="15"/>
        <v>ENSACAP00000003643_exon1</v>
      </c>
      <c r="G160" t="str">
        <f t="shared" si="13"/>
        <v>ENSACAP00000003643_exon1.NT.TN</v>
      </c>
      <c r="H160" t="str">
        <f t="shared" si="16"/>
        <v>pos2_ENSACAP00000003643_exon1.NT.TN</v>
      </c>
      <c r="I160">
        <v>2</v>
      </c>
      <c r="J160">
        <v>2</v>
      </c>
      <c r="L160">
        <v>3</v>
      </c>
      <c r="N160" s="2" t="s">
        <v>24</v>
      </c>
      <c r="O160" s="2" t="s">
        <v>588</v>
      </c>
      <c r="P160" s="2"/>
      <c r="Q160" s="19" t="s">
        <v>400</v>
      </c>
      <c r="R160" t="str">
        <f t="shared" si="17"/>
        <v>siteModel_pos2</v>
      </c>
      <c r="S160" s="19" t="s">
        <v>88</v>
      </c>
      <c r="T160" s="19" t="s">
        <v>462</v>
      </c>
      <c r="V160" s="19" t="s">
        <v>662</v>
      </c>
      <c r="W160" s="19"/>
      <c r="X160" s="19"/>
      <c r="AA160" s="47">
        <v>4</v>
      </c>
      <c r="AB160" s="19" t="s">
        <v>663</v>
      </c>
      <c r="AC160" s="47">
        <v>0</v>
      </c>
      <c r="AD160" s="47" t="s">
        <v>552</v>
      </c>
      <c r="AE160" s="19" t="s">
        <v>95</v>
      </c>
      <c r="AG160" t="str">
        <f t="shared" si="18"/>
        <v>strictclock_pos2</v>
      </c>
      <c r="AI160" s="2" t="s">
        <v>422</v>
      </c>
    </row>
    <row r="161" spans="1:35">
      <c r="A161" s="8">
        <v>146</v>
      </c>
      <c r="B161" t="s">
        <v>8</v>
      </c>
      <c r="C161" t="str">
        <f t="shared" si="14"/>
        <v>/drives/GDrive/__GDrive_projects/2016-07-31_divide_and_conquer_starBEAST/_01_data_stats/treelength_calcs/</v>
      </c>
      <c r="E161" t="s">
        <v>706</v>
      </c>
      <c r="F161" t="str">
        <f t="shared" si="15"/>
        <v>ENSACAP00000011042_exon1</v>
      </c>
      <c r="G161" t="str">
        <f t="shared" si="13"/>
        <v>ENSACAP00000011042_exon1.NT.TN</v>
      </c>
      <c r="H161" t="str">
        <f t="shared" si="16"/>
        <v>pos2_ENSACAP00000011042_exon1.NT.TN</v>
      </c>
      <c r="I161">
        <v>2</v>
      </c>
      <c r="J161">
        <v>2</v>
      </c>
      <c r="L161">
        <v>3</v>
      </c>
      <c r="N161" s="2" t="s">
        <v>24</v>
      </c>
      <c r="O161" s="2" t="s">
        <v>589</v>
      </c>
      <c r="P161" s="2"/>
      <c r="Q161" s="19" t="s">
        <v>400</v>
      </c>
      <c r="R161" t="str">
        <f t="shared" si="17"/>
        <v>siteModel_pos2</v>
      </c>
      <c r="S161" s="19" t="s">
        <v>88</v>
      </c>
      <c r="T161" s="19" t="s">
        <v>462</v>
      </c>
      <c r="V161" s="19" t="s">
        <v>662</v>
      </c>
      <c r="W161" s="19"/>
      <c r="X161" s="19"/>
      <c r="AA161" s="47">
        <v>4</v>
      </c>
      <c r="AB161" s="19" t="s">
        <v>663</v>
      </c>
      <c r="AC161" s="47">
        <v>0</v>
      </c>
      <c r="AD161" s="47" t="s">
        <v>552</v>
      </c>
      <c r="AE161" s="19" t="s">
        <v>95</v>
      </c>
      <c r="AG161" t="str">
        <f t="shared" si="18"/>
        <v>strictclock_pos2</v>
      </c>
      <c r="AI161" s="2" t="s">
        <v>422</v>
      </c>
    </row>
    <row r="162" spans="1:35">
      <c r="A162" s="8">
        <v>147</v>
      </c>
      <c r="B162" t="s">
        <v>8</v>
      </c>
      <c r="C162" t="str">
        <f t="shared" si="14"/>
        <v>/drives/GDrive/__GDrive_projects/2016-07-31_divide_and_conquer_starBEAST/_01_data_stats/treelength_calcs/</v>
      </c>
      <c r="E162" t="s">
        <v>707</v>
      </c>
      <c r="F162" t="str">
        <f t="shared" si="15"/>
        <v>ENSACAP00000018565_exon1</v>
      </c>
      <c r="G162" t="str">
        <f t="shared" si="13"/>
        <v>ENSACAP00000018565_exon1.NT.TN</v>
      </c>
      <c r="H162" t="str">
        <f t="shared" si="16"/>
        <v>pos2_ENSACAP00000018565_exon1.NT.TN</v>
      </c>
      <c r="I162">
        <v>2</v>
      </c>
      <c r="J162">
        <v>2</v>
      </c>
      <c r="L162">
        <v>3</v>
      </c>
      <c r="N162" s="2" t="s">
        <v>24</v>
      </c>
      <c r="O162" s="2" t="s">
        <v>590</v>
      </c>
      <c r="P162" s="2"/>
      <c r="Q162" s="19" t="s">
        <v>400</v>
      </c>
      <c r="R162" t="str">
        <f t="shared" si="17"/>
        <v>siteModel_pos2</v>
      </c>
      <c r="S162" s="19" t="s">
        <v>88</v>
      </c>
      <c r="T162" s="19" t="s">
        <v>462</v>
      </c>
      <c r="V162" s="19" t="s">
        <v>662</v>
      </c>
      <c r="W162" s="19"/>
      <c r="X162" s="19"/>
      <c r="AA162" s="47">
        <v>4</v>
      </c>
      <c r="AB162" s="19" t="s">
        <v>663</v>
      </c>
      <c r="AC162" s="47">
        <v>0</v>
      </c>
      <c r="AD162" s="47" t="s">
        <v>552</v>
      </c>
      <c r="AE162" s="19" t="s">
        <v>95</v>
      </c>
      <c r="AG162" t="str">
        <f t="shared" si="18"/>
        <v>strictclock_pos2</v>
      </c>
      <c r="AI162" s="2" t="s">
        <v>422</v>
      </c>
    </row>
    <row r="163" spans="1:35">
      <c r="A163" s="8">
        <v>148</v>
      </c>
      <c r="B163" t="s">
        <v>8</v>
      </c>
      <c r="C163" t="str">
        <f t="shared" si="14"/>
        <v>/drives/GDrive/__GDrive_projects/2016-07-31_divide_and_conquer_starBEAST/_01_data_stats/treelength_calcs/</v>
      </c>
      <c r="E163" t="s">
        <v>708</v>
      </c>
      <c r="F163" t="str">
        <f t="shared" si="15"/>
        <v>ENSACAP00000000252_exon26</v>
      </c>
      <c r="G163" t="str">
        <f t="shared" si="13"/>
        <v>ENSACAP00000000252_exon26.NT.TN</v>
      </c>
      <c r="H163" t="str">
        <f t="shared" si="16"/>
        <v>pos2_ENSACAP00000000252_exon26.NT.TN</v>
      </c>
      <c r="I163">
        <v>2</v>
      </c>
      <c r="J163">
        <v>2</v>
      </c>
      <c r="L163">
        <v>3</v>
      </c>
      <c r="N163" s="2" t="s">
        <v>24</v>
      </c>
      <c r="O163" s="2" t="s">
        <v>591</v>
      </c>
      <c r="P163" s="2"/>
      <c r="Q163" s="19" t="s">
        <v>400</v>
      </c>
      <c r="R163" t="str">
        <f t="shared" si="17"/>
        <v>siteModel_pos2</v>
      </c>
      <c r="S163" s="19" t="s">
        <v>88</v>
      </c>
      <c r="T163" s="19" t="s">
        <v>462</v>
      </c>
      <c r="V163" s="19" t="s">
        <v>662</v>
      </c>
      <c r="W163" s="19"/>
      <c r="X163" s="19"/>
      <c r="AA163" s="47">
        <v>4</v>
      </c>
      <c r="AB163" s="19" t="s">
        <v>663</v>
      </c>
      <c r="AC163" s="47">
        <v>0</v>
      </c>
      <c r="AD163" s="47" t="s">
        <v>552</v>
      </c>
      <c r="AE163" s="19" t="s">
        <v>95</v>
      </c>
      <c r="AG163" t="str">
        <f t="shared" si="18"/>
        <v>strictclock_pos2</v>
      </c>
      <c r="AI163" s="2" t="s">
        <v>422</v>
      </c>
    </row>
    <row r="164" spans="1:35">
      <c r="A164" s="8">
        <v>149</v>
      </c>
      <c r="B164" t="s">
        <v>8</v>
      </c>
      <c r="C164" t="str">
        <f t="shared" si="14"/>
        <v>/drives/GDrive/__GDrive_projects/2016-07-31_divide_and_conquer_starBEAST/_01_data_stats/treelength_calcs/</v>
      </c>
      <c r="E164" t="s">
        <v>709</v>
      </c>
      <c r="F164" t="str">
        <f t="shared" si="15"/>
        <v>ENSACAP00000012153_exon12</v>
      </c>
      <c r="G164" t="str">
        <f t="shared" si="13"/>
        <v>ENSACAP00000012153_exon12.NT.TN</v>
      </c>
      <c r="H164" t="str">
        <f t="shared" si="16"/>
        <v>pos2_ENSACAP00000012153_exon12.NT.TN</v>
      </c>
      <c r="I164">
        <v>2</v>
      </c>
      <c r="J164">
        <v>2</v>
      </c>
      <c r="L164">
        <v>3</v>
      </c>
      <c r="N164" s="2" t="s">
        <v>24</v>
      </c>
      <c r="O164" s="2" t="s">
        <v>592</v>
      </c>
      <c r="P164" s="2"/>
      <c r="Q164" s="19" t="s">
        <v>400</v>
      </c>
      <c r="R164" t="str">
        <f t="shared" si="17"/>
        <v>siteModel_pos2</v>
      </c>
      <c r="S164" s="19" t="s">
        <v>88</v>
      </c>
      <c r="T164" s="19" t="s">
        <v>462</v>
      </c>
      <c r="V164" s="19" t="s">
        <v>662</v>
      </c>
      <c r="W164" s="19"/>
      <c r="X164" s="19"/>
      <c r="AA164" s="47">
        <v>4</v>
      </c>
      <c r="AB164" s="19" t="s">
        <v>663</v>
      </c>
      <c r="AC164" s="47">
        <v>0</v>
      </c>
      <c r="AD164" s="47" t="s">
        <v>552</v>
      </c>
      <c r="AE164" s="19" t="s">
        <v>95</v>
      </c>
      <c r="AG164" t="str">
        <f t="shared" si="18"/>
        <v>strictclock_pos2</v>
      </c>
      <c r="AI164" s="2" t="s">
        <v>422</v>
      </c>
    </row>
    <row r="165" spans="1:35">
      <c r="A165" s="8">
        <v>150</v>
      </c>
      <c r="B165" t="s">
        <v>8</v>
      </c>
      <c r="C165" t="str">
        <f t="shared" si="14"/>
        <v>/drives/GDrive/__GDrive_projects/2016-07-31_divide_and_conquer_starBEAST/_01_data_stats/treelength_calcs/</v>
      </c>
      <c r="E165" t="s">
        <v>710</v>
      </c>
      <c r="F165" t="str">
        <f t="shared" si="15"/>
        <v>ENSACAP00000016245_exon1</v>
      </c>
      <c r="G165" t="str">
        <f t="shared" si="13"/>
        <v>ENSACAP00000016245_exon1.NT.TN</v>
      </c>
      <c r="H165" t="str">
        <f t="shared" si="16"/>
        <v>pos2_ENSACAP00000016245_exon1.NT.TN</v>
      </c>
      <c r="I165">
        <v>2</v>
      </c>
      <c r="J165">
        <v>2</v>
      </c>
      <c r="L165">
        <v>3</v>
      </c>
      <c r="N165" s="2" t="s">
        <v>24</v>
      </c>
      <c r="O165" s="2" t="s">
        <v>593</v>
      </c>
      <c r="P165" s="2"/>
      <c r="Q165" s="19" t="s">
        <v>400</v>
      </c>
      <c r="R165" t="str">
        <f t="shared" si="17"/>
        <v>siteModel_pos2</v>
      </c>
      <c r="S165" s="19" t="s">
        <v>88</v>
      </c>
      <c r="T165" s="19" t="s">
        <v>462</v>
      </c>
      <c r="V165" s="19" t="s">
        <v>662</v>
      </c>
      <c r="W165" s="19"/>
      <c r="X165" s="19"/>
      <c r="AA165" s="47">
        <v>4</v>
      </c>
      <c r="AB165" s="19" t="s">
        <v>663</v>
      </c>
      <c r="AC165" s="47">
        <v>0</v>
      </c>
      <c r="AD165" s="47" t="s">
        <v>552</v>
      </c>
      <c r="AE165" s="19" t="s">
        <v>95</v>
      </c>
      <c r="AG165" t="str">
        <f t="shared" si="18"/>
        <v>strictclock_pos2</v>
      </c>
      <c r="AI165" s="2" t="s">
        <v>422</v>
      </c>
    </row>
    <row r="166" spans="1:35">
      <c r="A166" s="8">
        <v>151</v>
      </c>
      <c r="B166" t="s">
        <v>8</v>
      </c>
      <c r="C166" t="str">
        <f t="shared" si="14"/>
        <v>/drives/GDrive/__GDrive_projects/2016-07-31_divide_and_conquer_starBEAST/_01_data_stats/treelength_calcs/</v>
      </c>
      <c r="E166" t="s">
        <v>711</v>
      </c>
      <c r="F166" t="str">
        <f t="shared" si="15"/>
        <v>ENSACAP00000014084_exon1</v>
      </c>
      <c r="G166" t="str">
        <f t="shared" si="13"/>
        <v>ENSACAP00000014084_exon1.NT.TN</v>
      </c>
      <c r="H166" t="str">
        <f t="shared" si="16"/>
        <v>pos2_ENSACAP00000014084_exon1.NT.TN</v>
      </c>
      <c r="I166">
        <v>2</v>
      </c>
      <c r="J166">
        <v>2</v>
      </c>
      <c r="L166">
        <v>3</v>
      </c>
      <c r="N166" s="2" t="s">
        <v>24</v>
      </c>
      <c r="O166" s="2" t="s">
        <v>594</v>
      </c>
      <c r="P166" s="2"/>
      <c r="Q166" s="19" t="s">
        <v>400</v>
      </c>
      <c r="R166" t="str">
        <f t="shared" si="17"/>
        <v>siteModel_pos2</v>
      </c>
      <c r="S166" s="19" t="s">
        <v>88</v>
      </c>
      <c r="T166" s="19" t="s">
        <v>462</v>
      </c>
      <c r="V166" s="19" t="s">
        <v>662</v>
      </c>
      <c r="W166" s="19"/>
      <c r="X166" s="19"/>
      <c r="AA166" s="47">
        <v>4</v>
      </c>
      <c r="AB166" s="19" t="s">
        <v>663</v>
      </c>
      <c r="AC166" s="47">
        <v>0</v>
      </c>
      <c r="AD166" s="47" t="s">
        <v>552</v>
      </c>
      <c r="AE166" s="19" t="s">
        <v>95</v>
      </c>
      <c r="AG166" t="str">
        <f t="shared" si="18"/>
        <v>strictclock_pos2</v>
      </c>
      <c r="AI166" s="2" t="s">
        <v>422</v>
      </c>
    </row>
    <row r="167" spans="1:35">
      <c r="A167" s="8">
        <v>152</v>
      </c>
      <c r="B167" t="s">
        <v>8</v>
      </c>
      <c r="C167" t="str">
        <f t="shared" si="14"/>
        <v>/drives/GDrive/__GDrive_projects/2016-07-31_divide_and_conquer_starBEAST/_01_data_stats/treelength_calcs/</v>
      </c>
      <c r="E167" t="s">
        <v>712</v>
      </c>
      <c r="F167" t="str">
        <f t="shared" si="15"/>
        <v>ENSACAP00000017397_exon7</v>
      </c>
      <c r="G167" t="str">
        <f t="shared" si="13"/>
        <v>ENSACAP00000017397_exon7.NT.TN</v>
      </c>
      <c r="H167" t="str">
        <f t="shared" si="16"/>
        <v>pos2_ENSACAP00000017397_exon7.NT.TN</v>
      </c>
      <c r="I167">
        <v>2</v>
      </c>
      <c r="J167">
        <v>2</v>
      </c>
      <c r="L167">
        <v>3</v>
      </c>
      <c r="N167" s="2" t="s">
        <v>24</v>
      </c>
      <c r="O167" s="2" t="s">
        <v>595</v>
      </c>
      <c r="P167" s="2"/>
      <c r="Q167" s="19" t="s">
        <v>400</v>
      </c>
      <c r="R167" t="str">
        <f t="shared" si="17"/>
        <v>siteModel_pos2</v>
      </c>
      <c r="S167" s="19" t="s">
        <v>88</v>
      </c>
      <c r="T167" s="19" t="s">
        <v>462</v>
      </c>
      <c r="V167" s="19" t="s">
        <v>662</v>
      </c>
      <c r="W167" s="19"/>
      <c r="X167" s="19"/>
      <c r="AA167" s="47">
        <v>4</v>
      </c>
      <c r="AB167" s="19" t="s">
        <v>663</v>
      </c>
      <c r="AC167" s="47">
        <v>0</v>
      </c>
      <c r="AD167" s="47" t="s">
        <v>552</v>
      </c>
      <c r="AE167" s="19" t="s">
        <v>95</v>
      </c>
      <c r="AG167" t="str">
        <f t="shared" si="18"/>
        <v>strictclock_pos2</v>
      </c>
      <c r="AI167" s="2" t="s">
        <v>422</v>
      </c>
    </row>
    <row r="168" spans="1:35">
      <c r="A168" s="8">
        <v>153</v>
      </c>
      <c r="B168" t="s">
        <v>8</v>
      </c>
      <c r="C168" t="str">
        <f t="shared" si="14"/>
        <v>/drives/GDrive/__GDrive_projects/2016-07-31_divide_and_conquer_starBEAST/_01_data_stats/treelength_calcs/</v>
      </c>
      <c r="E168" t="s">
        <v>713</v>
      </c>
      <c r="F168" t="str">
        <f t="shared" si="15"/>
        <v>ENSACAP00000011559_exon4</v>
      </c>
      <c r="G168" t="str">
        <f t="shared" si="13"/>
        <v>ENSACAP00000011559_exon4.NT.TN</v>
      </c>
      <c r="H168" t="str">
        <f t="shared" si="16"/>
        <v>pos2_ENSACAP00000011559_exon4.NT.TN</v>
      </c>
      <c r="I168">
        <v>2</v>
      </c>
      <c r="J168">
        <v>2</v>
      </c>
      <c r="L168">
        <v>3</v>
      </c>
      <c r="N168" s="2" t="s">
        <v>24</v>
      </c>
      <c r="O168" s="2" t="s">
        <v>596</v>
      </c>
      <c r="P168" s="2"/>
      <c r="Q168" s="19" t="s">
        <v>400</v>
      </c>
      <c r="R168" t="str">
        <f t="shared" si="17"/>
        <v>siteModel_pos2</v>
      </c>
      <c r="S168" s="19" t="s">
        <v>88</v>
      </c>
      <c r="T168" s="19" t="s">
        <v>462</v>
      </c>
      <c r="V168" s="19" t="s">
        <v>662</v>
      </c>
      <c r="W168" s="19"/>
      <c r="X168" s="19"/>
      <c r="AA168" s="47">
        <v>4</v>
      </c>
      <c r="AB168" s="19" t="s">
        <v>663</v>
      </c>
      <c r="AC168" s="47">
        <v>0</v>
      </c>
      <c r="AD168" s="47" t="s">
        <v>552</v>
      </c>
      <c r="AE168" s="19" t="s">
        <v>95</v>
      </c>
      <c r="AG168" t="str">
        <f t="shared" si="18"/>
        <v>strictclock_pos2</v>
      </c>
      <c r="AI168" s="2" t="s">
        <v>422</v>
      </c>
    </row>
    <row r="169" spans="1:35">
      <c r="A169" s="8">
        <v>154</v>
      </c>
      <c r="B169" t="s">
        <v>8</v>
      </c>
      <c r="C169" t="str">
        <f t="shared" si="14"/>
        <v>/drives/GDrive/__GDrive_projects/2016-07-31_divide_and_conquer_starBEAST/_01_data_stats/treelength_calcs/</v>
      </c>
      <c r="E169" t="s">
        <v>714</v>
      </c>
      <c r="F169" t="str">
        <f t="shared" si="15"/>
        <v>ENSACAP00000010133_exon19</v>
      </c>
      <c r="G169" t="str">
        <f t="shared" si="13"/>
        <v>ENSACAP00000010133_exon19.NT.TN</v>
      </c>
      <c r="H169" t="str">
        <f t="shared" si="16"/>
        <v>pos2_ENSACAP00000010133_exon19.NT.TN</v>
      </c>
      <c r="I169">
        <v>2</v>
      </c>
      <c r="J169">
        <v>2</v>
      </c>
      <c r="L169">
        <v>3</v>
      </c>
      <c r="N169" s="2" t="s">
        <v>24</v>
      </c>
      <c r="O169" s="2" t="s">
        <v>597</v>
      </c>
      <c r="P169" s="2"/>
      <c r="Q169" s="19" t="s">
        <v>400</v>
      </c>
      <c r="R169" t="str">
        <f t="shared" si="17"/>
        <v>siteModel_pos2</v>
      </c>
      <c r="S169" s="19" t="s">
        <v>88</v>
      </c>
      <c r="T169" s="19" t="s">
        <v>462</v>
      </c>
      <c r="V169" s="19" t="s">
        <v>662</v>
      </c>
      <c r="W169" s="19"/>
      <c r="X169" s="19"/>
      <c r="AA169" s="47">
        <v>4</v>
      </c>
      <c r="AB169" s="19" t="s">
        <v>663</v>
      </c>
      <c r="AC169" s="47">
        <v>0</v>
      </c>
      <c r="AD169" s="47" t="s">
        <v>552</v>
      </c>
      <c r="AE169" s="19" t="s">
        <v>95</v>
      </c>
      <c r="AG169" t="str">
        <f t="shared" si="18"/>
        <v>strictclock_pos2</v>
      </c>
      <c r="AI169" s="2" t="s">
        <v>422</v>
      </c>
    </row>
    <row r="170" spans="1:35">
      <c r="A170" s="8">
        <v>155</v>
      </c>
      <c r="B170" t="s">
        <v>8</v>
      </c>
      <c r="C170" t="str">
        <f t="shared" si="14"/>
        <v>/drives/GDrive/__GDrive_projects/2016-07-31_divide_and_conquer_starBEAST/_01_data_stats/treelength_calcs/</v>
      </c>
      <c r="E170" t="s">
        <v>715</v>
      </c>
      <c r="F170" t="str">
        <f t="shared" si="15"/>
        <v>ENSACAP00000011314_exon5</v>
      </c>
      <c r="G170" t="str">
        <f t="shared" si="13"/>
        <v>ENSACAP00000011314_exon5.NT.TN</v>
      </c>
      <c r="H170" t="str">
        <f t="shared" si="16"/>
        <v>pos2_ENSACAP00000011314_exon5.NT.TN</v>
      </c>
      <c r="I170">
        <v>2</v>
      </c>
      <c r="J170">
        <v>2</v>
      </c>
      <c r="L170">
        <v>3</v>
      </c>
      <c r="N170" s="2" t="s">
        <v>24</v>
      </c>
      <c r="O170" s="2" t="s">
        <v>598</v>
      </c>
      <c r="P170" s="2"/>
      <c r="Q170" s="19" t="s">
        <v>400</v>
      </c>
      <c r="R170" t="str">
        <f t="shared" si="17"/>
        <v>siteModel_pos2</v>
      </c>
      <c r="S170" s="19" t="s">
        <v>88</v>
      </c>
      <c r="T170" s="19" t="s">
        <v>462</v>
      </c>
      <c r="V170" s="19" t="s">
        <v>662</v>
      </c>
      <c r="W170" s="19"/>
      <c r="X170" s="19"/>
      <c r="AA170" s="47">
        <v>4</v>
      </c>
      <c r="AB170" s="19" t="s">
        <v>663</v>
      </c>
      <c r="AC170" s="47">
        <v>0</v>
      </c>
      <c r="AD170" s="47" t="s">
        <v>552</v>
      </c>
      <c r="AE170" s="19" t="s">
        <v>95</v>
      </c>
      <c r="AG170" t="str">
        <f t="shared" si="18"/>
        <v>strictclock_pos2</v>
      </c>
      <c r="AI170" s="2" t="s">
        <v>422</v>
      </c>
    </row>
    <row r="171" spans="1:35">
      <c r="A171" s="8">
        <v>156</v>
      </c>
      <c r="B171" t="s">
        <v>8</v>
      </c>
      <c r="C171" t="str">
        <f t="shared" si="14"/>
        <v>/drives/GDrive/__GDrive_projects/2016-07-31_divide_and_conquer_starBEAST/_01_data_stats/treelength_calcs/</v>
      </c>
      <c r="E171" t="s">
        <v>716</v>
      </c>
      <c r="F171" t="str">
        <f t="shared" si="15"/>
        <v>ENSACAP00000000554_exon1</v>
      </c>
      <c r="G171" t="str">
        <f t="shared" si="13"/>
        <v>ENSACAP00000000554_exon1.NT.TN</v>
      </c>
      <c r="H171" t="str">
        <f t="shared" si="16"/>
        <v>pos2_ENSACAP00000000554_exon1.NT.TN</v>
      </c>
      <c r="I171">
        <v>2</v>
      </c>
      <c r="J171">
        <v>2</v>
      </c>
      <c r="L171">
        <v>3</v>
      </c>
      <c r="N171" s="2" t="s">
        <v>24</v>
      </c>
      <c r="O171" s="2" t="s">
        <v>599</v>
      </c>
      <c r="P171" s="2"/>
      <c r="Q171" s="19" t="s">
        <v>400</v>
      </c>
      <c r="R171" t="str">
        <f t="shared" si="17"/>
        <v>siteModel_pos2</v>
      </c>
      <c r="S171" s="19" t="s">
        <v>88</v>
      </c>
      <c r="T171" s="19" t="s">
        <v>462</v>
      </c>
      <c r="V171" s="19" t="s">
        <v>662</v>
      </c>
      <c r="W171" s="19"/>
      <c r="X171" s="19"/>
      <c r="AA171" s="47">
        <v>4</v>
      </c>
      <c r="AB171" s="19" t="s">
        <v>663</v>
      </c>
      <c r="AC171" s="47">
        <v>0</v>
      </c>
      <c r="AD171" s="47" t="s">
        <v>552</v>
      </c>
      <c r="AE171" s="19" t="s">
        <v>95</v>
      </c>
      <c r="AG171" t="str">
        <f t="shared" si="18"/>
        <v>strictclock_pos2</v>
      </c>
      <c r="AI171" s="2" t="s">
        <v>422</v>
      </c>
    </row>
    <row r="172" spans="1:35">
      <c r="A172" s="8">
        <v>157</v>
      </c>
      <c r="B172" t="s">
        <v>8</v>
      </c>
      <c r="C172" t="str">
        <f t="shared" si="14"/>
        <v>/drives/GDrive/__GDrive_projects/2016-07-31_divide_and_conquer_starBEAST/_01_data_stats/treelength_calcs/</v>
      </c>
      <c r="E172" t="s">
        <v>717</v>
      </c>
      <c r="F172" t="str">
        <f t="shared" si="15"/>
        <v>ENSACAP00000001363_exon1</v>
      </c>
      <c r="G172" t="str">
        <f t="shared" si="13"/>
        <v>ENSACAP00000001363_exon1.NT.TN</v>
      </c>
      <c r="H172" t="str">
        <f t="shared" si="16"/>
        <v>pos2_ENSACAP00000001363_exon1.NT.TN</v>
      </c>
      <c r="I172">
        <v>2</v>
      </c>
      <c r="J172">
        <v>2</v>
      </c>
      <c r="L172">
        <v>3</v>
      </c>
      <c r="N172" s="2" t="s">
        <v>24</v>
      </c>
      <c r="O172" s="2" t="s">
        <v>600</v>
      </c>
      <c r="P172" s="2"/>
      <c r="Q172" s="19" t="s">
        <v>400</v>
      </c>
      <c r="R172" t="str">
        <f t="shared" si="17"/>
        <v>siteModel_pos2</v>
      </c>
      <c r="S172" s="19" t="s">
        <v>88</v>
      </c>
      <c r="T172" s="19" t="s">
        <v>462</v>
      </c>
      <c r="V172" s="19" t="s">
        <v>662</v>
      </c>
      <c r="W172" s="19"/>
      <c r="X172" s="19"/>
      <c r="AA172" s="47">
        <v>4</v>
      </c>
      <c r="AB172" s="19" t="s">
        <v>663</v>
      </c>
      <c r="AC172" s="47">
        <v>0</v>
      </c>
      <c r="AD172" s="47" t="s">
        <v>552</v>
      </c>
      <c r="AE172" s="19" t="s">
        <v>95</v>
      </c>
      <c r="AG172" t="str">
        <f t="shared" si="18"/>
        <v>strictclock_pos2</v>
      </c>
      <c r="AI172" s="2" t="s">
        <v>422</v>
      </c>
    </row>
    <row r="173" spans="1:35">
      <c r="A173" s="8">
        <v>158</v>
      </c>
      <c r="B173" t="s">
        <v>8</v>
      </c>
      <c r="C173" t="str">
        <f t="shared" si="14"/>
        <v>/drives/GDrive/__GDrive_projects/2016-07-31_divide_and_conquer_starBEAST/_01_data_stats/treelength_calcs/</v>
      </c>
      <c r="E173" t="s">
        <v>718</v>
      </c>
      <c r="F173" t="str">
        <f t="shared" si="15"/>
        <v>ENSACAP00000019951_exon1</v>
      </c>
      <c r="G173" t="str">
        <f t="shared" si="13"/>
        <v>ENSACAP00000019951_exon1.NT.TN</v>
      </c>
      <c r="H173" t="str">
        <f t="shared" si="16"/>
        <v>pos2_ENSACAP00000019951_exon1.NT.TN</v>
      </c>
      <c r="I173">
        <v>2</v>
      </c>
      <c r="J173">
        <v>2</v>
      </c>
      <c r="L173">
        <v>3</v>
      </c>
      <c r="N173" s="2" t="s">
        <v>24</v>
      </c>
      <c r="O173" s="2" t="s">
        <v>601</v>
      </c>
      <c r="P173" s="2"/>
      <c r="Q173" s="19" t="s">
        <v>400</v>
      </c>
      <c r="R173" t="str">
        <f t="shared" si="17"/>
        <v>siteModel_pos2</v>
      </c>
      <c r="S173" s="19" t="s">
        <v>88</v>
      </c>
      <c r="T173" s="19" t="s">
        <v>462</v>
      </c>
      <c r="V173" s="19" t="s">
        <v>662</v>
      </c>
      <c r="W173" s="19"/>
      <c r="X173" s="19"/>
      <c r="AA173" s="47">
        <v>4</v>
      </c>
      <c r="AB173" s="19" t="s">
        <v>663</v>
      </c>
      <c r="AC173" s="47">
        <v>0</v>
      </c>
      <c r="AD173" s="47" t="s">
        <v>552</v>
      </c>
      <c r="AE173" s="19" t="s">
        <v>95</v>
      </c>
      <c r="AG173" t="str">
        <f t="shared" si="18"/>
        <v>strictclock_pos2</v>
      </c>
      <c r="AI173" s="2" t="s">
        <v>422</v>
      </c>
    </row>
    <row r="174" spans="1:35">
      <c r="A174" s="8">
        <v>159</v>
      </c>
      <c r="B174" t="s">
        <v>8</v>
      </c>
      <c r="C174" t="str">
        <f t="shared" si="14"/>
        <v>/drives/GDrive/__GDrive_projects/2016-07-31_divide_and_conquer_starBEAST/_01_data_stats/treelength_calcs/</v>
      </c>
      <c r="E174" t="s">
        <v>719</v>
      </c>
      <c r="F174" t="str">
        <f t="shared" si="15"/>
        <v>ENSACAP00000008277_exon1</v>
      </c>
      <c r="G174" t="str">
        <f t="shared" si="13"/>
        <v>ENSACAP00000008277_exon1.NT.TN</v>
      </c>
      <c r="H174" t="str">
        <f t="shared" si="16"/>
        <v>pos2_ENSACAP00000008277_exon1.NT.TN</v>
      </c>
      <c r="I174">
        <v>2</v>
      </c>
      <c r="J174">
        <v>2</v>
      </c>
      <c r="L174">
        <v>3</v>
      </c>
      <c r="N174" s="2" t="s">
        <v>24</v>
      </c>
      <c r="O174" s="2" t="s">
        <v>602</v>
      </c>
      <c r="P174" s="2"/>
      <c r="Q174" s="19" t="s">
        <v>400</v>
      </c>
      <c r="R174" t="str">
        <f t="shared" si="17"/>
        <v>siteModel_pos2</v>
      </c>
      <c r="S174" s="19" t="s">
        <v>88</v>
      </c>
      <c r="T174" s="19" t="s">
        <v>462</v>
      </c>
      <c r="V174" s="19" t="s">
        <v>662</v>
      </c>
      <c r="W174" s="19"/>
      <c r="X174" s="19"/>
      <c r="AA174" s="47">
        <v>4</v>
      </c>
      <c r="AB174" s="19" t="s">
        <v>663</v>
      </c>
      <c r="AC174" s="47">
        <v>0</v>
      </c>
      <c r="AD174" s="47" t="s">
        <v>552</v>
      </c>
      <c r="AE174" s="19" t="s">
        <v>95</v>
      </c>
      <c r="AG174" t="str">
        <f t="shared" si="18"/>
        <v>strictclock_pos2</v>
      </c>
      <c r="AI174" s="2" t="s">
        <v>422</v>
      </c>
    </row>
    <row r="175" spans="1:35">
      <c r="A175" s="8">
        <v>160</v>
      </c>
      <c r="B175" t="s">
        <v>8</v>
      </c>
      <c r="C175" t="str">
        <f t="shared" si="14"/>
        <v>/drives/GDrive/__GDrive_projects/2016-07-31_divide_and_conquer_starBEAST/_01_data_stats/treelength_calcs/</v>
      </c>
      <c r="E175" t="s">
        <v>720</v>
      </c>
      <c r="F175" t="str">
        <f t="shared" si="15"/>
        <v>ENSACAP00000001497_exon1</v>
      </c>
      <c r="G175" t="str">
        <f t="shared" si="13"/>
        <v>ENSACAP00000001497_exon1.NT.TN</v>
      </c>
      <c r="H175" t="str">
        <f t="shared" si="16"/>
        <v>pos2_ENSACAP00000001497_exon1.NT.TN</v>
      </c>
      <c r="I175">
        <v>2</v>
      </c>
      <c r="J175">
        <v>2</v>
      </c>
      <c r="L175">
        <v>3</v>
      </c>
      <c r="N175" s="2" t="s">
        <v>24</v>
      </c>
      <c r="O175" s="2" t="s">
        <v>603</v>
      </c>
      <c r="P175" s="2"/>
      <c r="Q175" s="19" t="s">
        <v>400</v>
      </c>
      <c r="R175" t="str">
        <f t="shared" si="17"/>
        <v>siteModel_pos2</v>
      </c>
      <c r="S175" s="19" t="s">
        <v>88</v>
      </c>
      <c r="T175" s="19" t="s">
        <v>462</v>
      </c>
      <c r="V175" s="19" t="s">
        <v>662</v>
      </c>
      <c r="W175" s="19"/>
      <c r="X175" s="19"/>
      <c r="AA175" s="47">
        <v>4</v>
      </c>
      <c r="AB175" s="19" t="s">
        <v>663</v>
      </c>
      <c r="AC175" s="47">
        <v>0</v>
      </c>
      <c r="AD175" s="47" t="s">
        <v>552</v>
      </c>
      <c r="AE175" s="19" t="s">
        <v>95</v>
      </c>
      <c r="AG175" t="str">
        <f t="shared" si="18"/>
        <v>strictclock_pos2</v>
      </c>
      <c r="AI175" s="2" t="s">
        <v>422</v>
      </c>
    </row>
    <row r="176" spans="1:35">
      <c r="A176" s="8">
        <v>161</v>
      </c>
      <c r="B176" t="s">
        <v>8</v>
      </c>
      <c r="C176" t="str">
        <f t="shared" si="14"/>
        <v>/drives/GDrive/__GDrive_projects/2016-07-31_divide_and_conquer_starBEAST/_01_data_stats/treelength_calcs/</v>
      </c>
      <c r="E176" t="s">
        <v>721</v>
      </c>
      <c r="F176" t="str">
        <f t="shared" si="15"/>
        <v>ENSACAP00000001523_exon2</v>
      </c>
      <c r="G176" t="str">
        <f t="shared" si="13"/>
        <v>ENSACAP00000001523_exon2.NT.TN</v>
      </c>
      <c r="H176" t="str">
        <f t="shared" si="16"/>
        <v>pos2_ENSACAP00000001523_exon2.NT.TN</v>
      </c>
      <c r="I176">
        <v>2</v>
      </c>
      <c r="J176">
        <v>2</v>
      </c>
      <c r="L176">
        <v>3</v>
      </c>
      <c r="N176" s="2" t="s">
        <v>24</v>
      </c>
      <c r="O176" s="2" t="s">
        <v>604</v>
      </c>
      <c r="P176" s="2"/>
      <c r="Q176" s="19" t="s">
        <v>400</v>
      </c>
      <c r="R176" t="str">
        <f t="shared" si="17"/>
        <v>siteModel_pos2</v>
      </c>
      <c r="S176" s="19" t="s">
        <v>88</v>
      </c>
      <c r="T176" s="19" t="s">
        <v>462</v>
      </c>
      <c r="V176" s="19" t="s">
        <v>662</v>
      </c>
      <c r="W176" s="19"/>
      <c r="X176" s="19"/>
      <c r="AA176" s="47">
        <v>4</v>
      </c>
      <c r="AB176" s="19" t="s">
        <v>663</v>
      </c>
      <c r="AC176" s="47">
        <v>0</v>
      </c>
      <c r="AD176" s="47" t="s">
        <v>552</v>
      </c>
      <c r="AE176" s="19" t="s">
        <v>95</v>
      </c>
      <c r="AG176" t="str">
        <f t="shared" si="18"/>
        <v>strictclock_pos2</v>
      </c>
      <c r="AI176" s="2" t="s">
        <v>422</v>
      </c>
    </row>
    <row r="177" spans="1:35">
      <c r="A177" s="8">
        <v>162</v>
      </c>
      <c r="B177" t="s">
        <v>8</v>
      </c>
      <c r="C177" t="str">
        <f t="shared" si="14"/>
        <v>/drives/GDrive/__GDrive_projects/2016-07-31_divide_and_conquer_starBEAST/_01_data_stats/treelength_calcs/</v>
      </c>
      <c r="E177" t="s">
        <v>722</v>
      </c>
      <c r="F177" t="str">
        <f t="shared" si="15"/>
        <v>ENSACAP00000006981_exon1</v>
      </c>
      <c r="G177" t="str">
        <f t="shared" si="13"/>
        <v>ENSACAP00000006981_exon1.NT.TN</v>
      </c>
      <c r="H177" t="str">
        <f t="shared" si="16"/>
        <v>pos2_ENSACAP00000006981_exon1.NT.TN</v>
      </c>
      <c r="I177">
        <v>2</v>
      </c>
      <c r="J177">
        <v>2</v>
      </c>
      <c r="L177">
        <v>3</v>
      </c>
      <c r="N177" s="2" t="s">
        <v>24</v>
      </c>
      <c r="O177" s="2" t="s">
        <v>605</v>
      </c>
      <c r="P177" s="2"/>
      <c r="Q177" s="19" t="s">
        <v>400</v>
      </c>
      <c r="R177" t="str">
        <f t="shared" si="17"/>
        <v>siteModel_pos2</v>
      </c>
      <c r="S177" s="19" t="s">
        <v>88</v>
      </c>
      <c r="T177" s="19" t="s">
        <v>462</v>
      </c>
      <c r="V177" s="19" t="s">
        <v>662</v>
      </c>
      <c r="W177" s="19"/>
      <c r="X177" s="19"/>
      <c r="AA177" s="47">
        <v>4</v>
      </c>
      <c r="AB177" s="19" t="s">
        <v>663</v>
      </c>
      <c r="AC177" s="47">
        <v>0</v>
      </c>
      <c r="AD177" s="47" t="s">
        <v>552</v>
      </c>
      <c r="AE177" s="19" t="s">
        <v>95</v>
      </c>
      <c r="AG177" t="str">
        <f t="shared" si="18"/>
        <v>strictclock_pos2</v>
      </c>
      <c r="AI177" s="2" t="s">
        <v>422</v>
      </c>
    </row>
    <row r="178" spans="1:35">
      <c r="A178" s="8">
        <v>163</v>
      </c>
      <c r="B178" t="s">
        <v>8</v>
      </c>
      <c r="C178" t="str">
        <f t="shared" si="14"/>
        <v>/drives/GDrive/__GDrive_projects/2016-07-31_divide_and_conquer_starBEAST/_01_data_stats/treelength_calcs/</v>
      </c>
      <c r="E178" t="s">
        <v>723</v>
      </c>
      <c r="F178" t="str">
        <f t="shared" si="15"/>
        <v>ENSACAP00000002399_exon16</v>
      </c>
      <c r="G178" t="str">
        <f t="shared" si="13"/>
        <v>ENSACAP00000002399_exon16.NT.TN</v>
      </c>
      <c r="H178" t="str">
        <f t="shared" si="16"/>
        <v>pos2_ENSACAP00000002399_exon16.NT.TN</v>
      </c>
      <c r="I178">
        <v>2</v>
      </c>
      <c r="J178">
        <v>2</v>
      </c>
      <c r="L178">
        <v>3</v>
      </c>
      <c r="N178" s="2" t="s">
        <v>24</v>
      </c>
      <c r="O178" s="2" t="s">
        <v>606</v>
      </c>
      <c r="P178" s="2"/>
      <c r="Q178" s="19" t="s">
        <v>400</v>
      </c>
      <c r="R178" t="str">
        <f t="shared" si="17"/>
        <v>siteModel_pos2</v>
      </c>
      <c r="S178" s="19" t="s">
        <v>88</v>
      </c>
      <c r="T178" s="19" t="s">
        <v>462</v>
      </c>
      <c r="V178" s="19" t="s">
        <v>662</v>
      </c>
      <c r="W178" s="19"/>
      <c r="X178" s="19"/>
      <c r="AA178" s="47">
        <v>4</v>
      </c>
      <c r="AB178" s="19" t="s">
        <v>663</v>
      </c>
      <c r="AC178" s="47">
        <v>0</v>
      </c>
      <c r="AD178" s="47" t="s">
        <v>552</v>
      </c>
      <c r="AE178" s="19" t="s">
        <v>95</v>
      </c>
      <c r="AG178" t="str">
        <f t="shared" si="18"/>
        <v>strictclock_pos2</v>
      </c>
      <c r="AI178" s="2" t="s">
        <v>422</v>
      </c>
    </row>
    <row r="179" spans="1:35">
      <c r="A179" s="8">
        <v>164</v>
      </c>
      <c r="B179" t="s">
        <v>8</v>
      </c>
      <c r="C179" t="str">
        <f t="shared" si="14"/>
        <v>/drives/GDrive/__GDrive_projects/2016-07-31_divide_and_conquer_starBEAST/_01_data_stats/treelength_calcs/</v>
      </c>
      <c r="E179" t="s">
        <v>724</v>
      </c>
      <c r="F179" t="str">
        <f t="shared" si="15"/>
        <v>ENSACAP00000011041_exon6</v>
      </c>
      <c r="G179" t="str">
        <f t="shared" si="13"/>
        <v>ENSACAP00000011041_exon6.NT.TN</v>
      </c>
      <c r="H179" t="str">
        <f t="shared" si="16"/>
        <v>pos2_ENSACAP00000011041_exon6.NT.TN</v>
      </c>
      <c r="I179">
        <v>2</v>
      </c>
      <c r="J179">
        <v>2</v>
      </c>
      <c r="L179">
        <v>3</v>
      </c>
      <c r="N179" s="2" t="s">
        <v>24</v>
      </c>
      <c r="O179" s="2" t="s">
        <v>609</v>
      </c>
      <c r="P179" s="2"/>
      <c r="Q179" s="19" t="s">
        <v>400</v>
      </c>
      <c r="R179" t="str">
        <f t="shared" si="17"/>
        <v>siteModel_pos2</v>
      </c>
      <c r="S179" s="19" t="s">
        <v>88</v>
      </c>
      <c r="T179" s="19" t="s">
        <v>462</v>
      </c>
      <c r="V179" s="19" t="s">
        <v>662</v>
      </c>
      <c r="W179" s="19"/>
      <c r="X179" s="19"/>
      <c r="AA179" s="47">
        <v>4</v>
      </c>
      <c r="AB179" s="19" t="s">
        <v>663</v>
      </c>
      <c r="AC179" s="47">
        <v>0</v>
      </c>
      <c r="AD179" s="47" t="s">
        <v>552</v>
      </c>
      <c r="AE179" s="19" t="s">
        <v>95</v>
      </c>
      <c r="AG179" t="str">
        <f t="shared" si="18"/>
        <v>strictclock_pos2</v>
      </c>
      <c r="AI179" s="2" t="s">
        <v>422</v>
      </c>
    </row>
    <row r="180" spans="1:35">
      <c r="A180" s="8">
        <v>165</v>
      </c>
      <c r="B180" t="s">
        <v>8</v>
      </c>
      <c r="C180" t="str">
        <f t="shared" si="14"/>
        <v>/drives/GDrive/__GDrive_projects/2016-07-31_divide_and_conquer_starBEAST/_01_data_stats/treelength_calcs/</v>
      </c>
      <c r="E180" t="s">
        <v>725</v>
      </c>
      <c r="F180" t="str">
        <f t="shared" si="15"/>
        <v>ENSACAP00000007432_exon6</v>
      </c>
      <c r="G180" t="str">
        <f t="shared" si="13"/>
        <v>ENSACAP00000007432_exon6.NT.TN</v>
      </c>
      <c r="H180" t="str">
        <f t="shared" si="16"/>
        <v>pos2_ENSACAP00000007432_exon6.NT.TN</v>
      </c>
      <c r="I180">
        <v>2</v>
      </c>
      <c r="J180">
        <v>2</v>
      </c>
      <c r="L180">
        <v>3</v>
      </c>
      <c r="N180" s="2" t="s">
        <v>24</v>
      </c>
      <c r="O180" s="2" t="s">
        <v>610</v>
      </c>
      <c r="P180" s="2"/>
      <c r="Q180" s="19" t="s">
        <v>400</v>
      </c>
      <c r="R180" t="str">
        <f t="shared" si="17"/>
        <v>siteModel_pos2</v>
      </c>
      <c r="S180" s="19" t="s">
        <v>88</v>
      </c>
      <c r="T180" s="19" t="s">
        <v>462</v>
      </c>
      <c r="V180" s="19" t="s">
        <v>662</v>
      </c>
      <c r="W180" s="19"/>
      <c r="X180" s="19"/>
      <c r="AA180" s="47">
        <v>4</v>
      </c>
      <c r="AB180" s="19" t="s">
        <v>663</v>
      </c>
      <c r="AC180" s="47">
        <v>0</v>
      </c>
      <c r="AD180" s="47" t="s">
        <v>552</v>
      </c>
      <c r="AE180" s="19" t="s">
        <v>95</v>
      </c>
      <c r="AG180" t="str">
        <f t="shared" si="18"/>
        <v>strictclock_pos2</v>
      </c>
      <c r="AI180" s="2" t="s">
        <v>422</v>
      </c>
    </row>
    <row r="181" spans="1:35">
      <c r="A181" s="8">
        <v>166</v>
      </c>
      <c r="B181" t="s">
        <v>8</v>
      </c>
      <c r="C181" t="str">
        <f t="shared" si="14"/>
        <v>/drives/GDrive/__GDrive_projects/2016-07-31_divide_and_conquer_starBEAST/_01_data_stats/treelength_calcs/</v>
      </c>
      <c r="E181" t="s">
        <v>726</v>
      </c>
      <c r="F181" t="str">
        <f t="shared" si="15"/>
        <v>ENSACAP00000004321_exon1</v>
      </c>
      <c r="G181" t="str">
        <f t="shared" si="13"/>
        <v>ENSACAP00000004321_exon1.NT.TN</v>
      </c>
      <c r="H181" t="str">
        <f t="shared" si="16"/>
        <v>pos2_ENSACAP00000004321_exon1.NT.TN</v>
      </c>
      <c r="I181">
        <v>2</v>
      </c>
      <c r="J181">
        <v>2</v>
      </c>
      <c r="L181">
        <v>3</v>
      </c>
      <c r="N181" s="2" t="s">
        <v>24</v>
      </c>
      <c r="O181" s="2" t="s">
        <v>611</v>
      </c>
      <c r="P181" s="2"/>
      <c r="Q181" s="19" t="s">
        <v>400</v>
      </c>
      <c r="R181" t="str">
        <f t="shared" si="17"/>
        <v>siteModel_pos2</v>
      </c>
      <c r="S181" s="19" t="s">
        <v>88</v>
      </c>
      <c r="T181" s="19" t="s">
        <v>462</v>
      </c>
      <c r="V181" s="19" t="s">
        <v>662</v>
      </c>
      <c r="W181" s="19"/>
      <c r="X181" s="19"/>
      <c r="AA181" s="47">
        <v>4</v>
      </c>
      <c r="AB181" s="19" t="s">
        <v>663</v>
      </c>
      <c r="AC181" s="47">
        <v>0</v>
      </c>
      <c r="AD181" s="47" t="s">
        <v>552</v>
      </c>
      <c r="AE181" s="19" t="s">
        <v>95</v>
      </c>
      <c r="AG181" t="str">
        <f t="shared" si="18"/>
        <v>strictclock_pos2</v>
      </c>
      <c r="AI181" s="2" t="s">
        <v>422</v>
      </c>
    </row>
    <row r="182" spans="1:35">
      <c r="A182" s="8">
        <v>167</v>
      </c>
      <c r="B182" t="s">
        <v>8</v>
      </c>
      <c r="C182" t="str">
        <f t="shared" si="14"/>
        <v>/drives/GDrive/__GDrive_projects/2016-07-31_divide_and_conquer_starBEAST/_01_data_stats/treelength_calcs/</v>
      </c>
      <c r="E182" t="s">
        <v>727</v>
      </c>
      <c r="F182" t="str">
        <f t="shared" si="15"/>
        <v>ENSACAP00000014575_exon6</v>
      </c>
      <c r="G182" t="str">
        <f t="shared" si="13"/>
        <v>ENSACAP00000014575_exon6.NT.TN</v>
      </c>
      <c r="H182" t="str">
        <f t="shared" si="16"/>
        <v>pos2_ENSACAP00000014575_exon6.NT.TN</v>
      </c>
      <c r="I182">
        <v>2</v>
      </c>
      <c r="J182">
        <v>2</v>
      </c>
      <c r="L182">
        <v>3</v>
      </c>
      <c r="N182" s="2" t="s">
        <v>24</v>
      </c>
      <c r="O182" s="2" t="s">
        <v>612</v>
      </c>
      <c r="P182" s="2"/>
      <c r="Q182" s="19" t="s">
        <v>400</v>
      </c>
      <c r="R182" t="str">
        <f t="shared" si="17"/>
        <v>siteModel_pos2</v>
      </c>
      <c r="S182" s="19" t="s">
        <v>88</v>
      </c>
      <c r="T182" s="19" t="s">
        <v>462</v>
      </c>
      <c r="V182" s="19" t="s">
        <v>662</v>
      </c>
      <c r="W182" s="19"/>
      <c r="X182" s="19"/>
      <c r="AA182" s="47">
        <v>4</v>
      </c>
      <c r="AB182" s="19" t="s">
        <v>663</v>
      </c>
      <c r="AC182" s="47">
        <v>0</v>
      </c>
      <c r="AD182" s="47" t="s">
        <v>552</v>
      </c>
      <c r="AE182" s="19" t="s">
        <v>95</v>
      </c>
      <c r="AG182" t="str">
        <f t="shared" si="18"/>
        <v>strictclock_pos2</v>
      </c>
      <c r="AI182" s="2" t="s">
        <v>422</v>
      </c>
    </row>
    <row r="183" spans="1:35">
      <c r="A183" s="8">
        <v>168</v>
      </c>
      <c r="B183" t="s">
        <v>8</v>
      </c>
      <c r="C183" t="str">
        <f t="shared" si="14"/>
        <v>/drives/GDrive/__GDrive_projects/2016-07-31_divide_and_conquer_starBEAST/_01_data_stats/treelength_calcs/</v>
      </c>
      <c r="E183" t="s">
        <v>728</v>
      </c>
      <c r="F183" t="str">
        <f t="shared" si="15"/>
        <v>ENSACAP00000015952_exon1</v>
      </c>
      <c r="G183" t="str">
        <f t="shared" si="13"/>
        <v>ENSACAP00000015952_exon1.NT.TN</v>
      </c>
      <c r="H183" t="str">
        <f t="shared" si="16"/>
        <v>pos2_ENSACAP00000015952_exon1.NT.TN</v>
      </c>
      <c r="I183">
        <v>2</v>
      </c>
      <c r="J183">
        <v>2</v>
      </c>
      <c r="L183">
        <v>3</v>
      </c>
      <c r="N183" s="2" t="s">
        <v>24</v>
      </c>
      <c r="O183" s="2" t="s">
        <v>613</v>
      </c>
      <c r="P183" s="2"/>
      <c r="Q183" s="19" t="s">
        <v>400</v>
      </c>
      <c r="R183" t="str">
        <f t="shared" si="17"/>
        <v>siteModel_pos2</v>
      </c>
      <c r="S183" s="19" t="s">
        <v>88</v>
      </c>
      <c r="T183" s="19" t="s">
        <v>462</v>
      </c>
      <c r="V183" s="19" t="s">
        <v>662</v>
      </c>
      <c r="W183" s="19"/>
      <c r="X183" s="19"/>
      <c r="AA183" s="47">
        <v>4</v>
      </c>
      <c r="AB183" s="19" t="s">
        <v>663</v>
      </c>
      <c r="AC183" s="47">
        <v>0</v>
      </c>
      <c r="AD183" s="47" t="s">
        <v>552</v>
      </c>
      <c r="AE183" s="19" t="s">
        <v>95</v>
      </c>
      <c r="AG183" t="str">
        <f t="shared" si="18"/>
        <v>strictclock_pos2</v>
      </c>
      <c r="AI183" s="2" t="s">
        <v>422</v>
      </c>
    </row>
    <row r="184" spans="1:35">
      <c r="A184" s="8">
        <v>169</v>
      </c>
      <c r="B184" t="s">
        <v>8</v>
      </c>
      <c r="C184" t="str">
        <f t="shared" si="14"/>
        <v>/drives/GDrive/__GDrive_projects/2016-07-31_divide_and_conquer_starBEAST/_01_data_stats/treelength_calcs/</v>
      </c>
      <c r="E184" t="s">
        <v>729</v>
      </c>
      <c r="F184" t="str">
        <f t="shared" si="15"/>
        <v>ENSACAP00000001848_exon1</v>
      </c>
      <c r="G184" t="str">
        <f t="shared" si="13"/>
        <v>ENSACAP00000001848_exon1.NT.TN</v>
      </c>
      <c r="H184" t="str">
        <f t="shared" si="16"/>
        <v>pos2_ENSACAP00000001848_exon1.NT.TN</v>
      </c>
      <c r="I184">
        <v>2</v>
      </c>
      <c r="J184">
        <v>2</v>
      </c>
      <c r="L184">
        <v>3</v>
      </c>
      <c r="N184" s="2" t="s">
        <v>24</v>
      </c>
      <c r="O184" s="2" t="s">
        <v>614</v>
      </c>
      <c r="P184" s="2"/>
      <c r="Q184" s="19" t="s">
        <v>400</v>
      </c>
      <c r="R184" t="str">
        <f t="shared" si="17"/>
        <v>siteModel_pos2</v>
      </c>
      <c r="S184" s="19" t="s">
        <v>88</v>
      </c>
      <c r="T184" s="19" t="s">
        <v>462</v>
      </c>
      <c r="V184" s="19" t="s">
        <v>662</v>
      </c>
      <c r="W184" s="19"/>
      <c r="X184" s="19"/>
      <c r="AA184" s="47">
        <v>4</v>
      </c>
      <c r="AB184" s="19" t="s">
        <v>663</v>
      </c>
      <c r="AC184" s="47">
        <v>0</v>
      </c>
      <c r="AD184" s="47" t="s">
        <v>552</v>
      </c>
      <c r="AE184" s="19" t="s">
        <v>95</v>
      </c>
      <c r="AG184" t="str">
        <f t="shared" si="18"/>
        <v>strictclock_pos2</v>
      </c>
      <c r="AI184" s="2" t="s">
        <v>422</v>
      </c>
    </row>
    <row r="185" spans="1:35">
      <c r="A185" s="8">
        <v>170</v>
      </c>
      <c r="B185" t="s">
        <v>8</v>
      </c>
      <c r="C185" t="str">
        <f t="shared" si="14"/>
        <v>/drives/GDrive/__GDrive_projects/2016-07-31_divide_and_conquer_starBEAST/_01_data_stats/treelength_calcs/</v>
      </c>
      <c r="E185" t="s">
        <v>730</v>
      </c>
      <c r="F185" t="str">
        <f t="shared" si="15"/>
        <v>ENSACAP00000013201_exon1</v>
      </c>
      <c r="G185" t="str">
        <f t="shared" si="13"/>
        <v>ENSACAP00000013201_exon1.NT.TN</v>
      </c>
      <c r="H185" t="str">
        <f t="shared" si="16"/>
        <v>pos2_ENSACAP00000013201_exon1.NT.TN</v>
      </c>
      <c r="I185">
        <v>2</v>
      </c>
      <c r="J185">
        <v>2</v>
      </c>
      <c r="L185">
        <v>3</v>
      </c>
      <c r="N185" s="2" t="s">
        <v>24</v>
      </c>
      <c r="O185" s="2" t="s">
        <v>615</v>
      </c>
      <c r="P185" s="2"/>
      <c r="Q185" s="19" t="s">
        <v>400</v>
      </c>
      <c r="R185" t="str">
        <f t="shared" si="17"/>
        <v>siteModel_pos2</v>
      </c>
      <c r="S185" s="19" t="s">
        <v>88</v>
      </c>
      <c r="T185" s="19" t="s">
        <v>462</v>
      </c>
      <c r="V185" s="19" t="s">
        <v>662</v>
      </c>
      <c r="W185" s="19"/>
      <c r="X185" s="19"/>
      <c r="AA185" s="47">
        <v>4</v>
      </c>
      <c r="AB185" s="19" t="s">
        <v>663</v>
      </c>
      <c r="AC185" s="47">
        <v>0</v>
      </c>
      <c r="AD185" s="47" t="s">
        <v>552</v>
      </c>
      <c r="AE185" s="19" t="s">
        <v>95</v>
      </c>
      <c r="AG185" t="str">
        <f t="shared" si="18"/>
        <v>strictclock_pos2</v>
      </c>
      <c r="AI185" s="2" t="s">
        <v>422</v>
      </c>
    </row>
    <row r="186" spans="1:35">
      <c r="A186" s="8">
        <v>171</v>
      </c>
      <c r="B186" t="s">
        <v>8</v>
      </c>
      <c r="C186" t="str">
        <f t="shared" si="14"/>
        <v>/drives/GDrive/__GDrive_projects/2016-07-31_divide_and_conquer_starBEAST/_01_data_stats/treelength_calcs/</v>
      </c>
      <c r="E186" t="s">
        <v>731</v>
      </c>
      <c r="F186" t="str">
        <f t="shared" si="15"/>
        <v>ENSACAP00000007768_exon1</v>
      </c>
      <c r="G186" t="str">
        <f t="shared" si="13"/>
        <v>ENSACAP00000007768_exon1.NT.TN</v>
      </c>
      <c r="H186" t="str">
        <f t="shared" si="16"/>
        <v>pos2_ENSACAP00000007768_exon1.NT.TN</v>
      </c>
      <c r="I186">
        <v>2</v>
      </c>
      <c r="J186">
        <v>2</v>
      </c>
      <c r="L186">
        <v>3</v>
      </c>
      <c r="N186" s="2" t="s">
        <v>24</v>
      </c>
      <c r="O186" s="2" t="s">
        <v>616</v>
      </c>
      <c r="P186" s="2"/>
      <c r="Q186" s="19" t="s">
        <v>400</v>
      </c>
      <c r="R186" t="str">
        <f t="shared" si="17"/>
        <v>siteModel_pos2</v>
      </c>
      <c r="S186" s="19" t="s">
        <v>88</v>
      </c>
      <c r="T186" s="19" t="s">
        <v>462</v>
      </c>
      <c r="V186" s="19" t="s">
        <v>662</v>
      </c>
      <c r="W186" s="19"/>
      <c r="X186" s="19"/>
      <c r="AA186" s="47">
        <v>4</v>
      </c>
      <c r="AB186" s="19" t="s">
        <v>663</v>
      </c>
      <c r="AC186" s="47">
        <v>0</v>
      </c>
      <c r="AD186" s="47" t="s">
        <v>552</v>
      </c>
      <c r="AE186" s="19" t="s">
        <v>95</v>
      </c>
      <c r="AG186" t="str">
        <f t="shared" si="18"/>
        <v>strictclock_pos2</v>
      </c>
      <c r="AI186" s="2" t="s">
        <v>422</v>
      </c>
    </row>
    <row r="187" spans="1:35">
      <c r="A187" s="8">
        <v>172</v>
      </c>
      <c r="B187" t="s">
        <v>8</v>
      </c>
      <c r="C187" t="str">
        <f t="shared" si="14"/>
        <v>/drives/GDrive/__GDrive_projects/2016-07-31_divide_and_conquer_starBEAST/_01_data_stats/treelength_calcs/</v>
      </c>
      <c r="E187" t="s">
        <v>732</v>
      </c>
      <c r="F187" t="str">
        <f t="shared" si="15"/>
        <v>ENSACAP00000004349_exon1</v>
      </c>
      <c r="G187" t="str">
        <f t="shared" si="13"/>
        <v>ENSACAP00000004349_exon1.NT.TN</v>
      </c>
      <c r="H187" t="str">
        <f t="shared" si="16"/>
        <v>pos2_ENSACAP00000004349_exon1.NT.TN</v>
      </c>
      <c r="I187">
        <v>2</v>
      </c>
      <c r="J187">
        <v>2</v>
      </c>
      <c r="L187">
        <v>3</v>
      </c>
      <c r="N187" s="2" t="s">
        <v>24</v>
      </c>
      <c r="O187" s="2" t="s">
        <v>617</v>
      </c>
      <c r="P187" s="2"/>
      <c r="Q187" s="19" t="s">
        <v>400</v>
      </c>
      <c r="R187" t="str">
        <f t="shared" si="17"/>
        <v>siteModel_pos2</v>
      </c>
      <c r="S187" s="19" t="s">
        <v>88</v>
      </c>
      <c r="T187" s="19" t="s">
        <v>462</v>
      </c>
      <c r="V187" s="19" t="s">
        <v>662</v>
      </c>
      <c r="W187" s="19"/>
      <c r="X187" s="19"/>
      <c r="AA187" s="47">
        <v>4</v>
      </c>
      <c r="AB187" s="19" t="s">
        <v>663</v>
      </c>
      <c r="AC187" s="47">
        <v>0</v>
      </c>
      <c r="AD187" s="47" t="s">
        <v>552</v>
      </c>
      <c r="AE187" s="19" t="s">
        <v>95</v>
      </c>
      <c r="AG187" t="str">
        <f t="shared" si="18"/>
        <v>strictclock_pos2</v>
      </c>
      <c r="AI187" s="2" t="s">
        <v>422</v>
      </c>
    </row>
    <row r="188" spans="1:35">
      <c r="A188" s="8">
        <v>173</v>
      </c>
      <c r="B188" t="s">
        <v>8</v>
      </c>
      <c r="C188" t="str">
        <f t="shared" si="14"/>
        <v>/drives/GDrive/__GDrive_projects/2016-07-31_divide_and_conquer_starBEAST/_01_data_stats/treelength_calcs/</v>
      </c>
      <c r="E188" t="s">
        <v>733</v>
      </c>
      <c r="F188" t="str">
        <f t="shared" si="15"/>
        <v>ENSACAP00000011624_exon27</v>
      </c>
      <c r="G188" t="str">
        <f t="shared" ref="G188:G229" si="19">LEFT(E188,(LEN(E188)-19))</f>
        <v>ENSACAP00000011624_exon27.NT.TN</v>
      </c>
      <c r="H188" t="str">
        <f t="shared" si="16"/>
        <v>pos2_ENSACAP00000011624_exon27.NT.TN</v>
      </c>
      <c r="I188">
        <v>2</v>
      </c>
      <c r="J188">
        <v>2</v>
      </c>
      <c r="L188">
        <v>3</v>
      </c>
      <c r="N188" s="2" t="s">
        <v>24</v>
      </c>
      <c r="O188" s="2" t="s">
        <v>618</v>
      </c>
      <c r="P188" s="2"/>
      <c r="Q188" s="19" t="s">
        <v>400</v>
      </c>
      <c r="R188" t="str">
        <f t="shared" si="17"/>
        <v>siteModel_pos2</v>
      </c>
      <c r="S188" s="19" t="s">
        <v>88</v>
      </c>
      <c r="T188" s="19" t="s">
        <v>462</v>
      </c>
      <c r="V188" s="19" t="s">
        <v>662</v>
      </c>
      <c r="W188" s="19"/>
      <c r="X188" s="19"/>
      <c r="AA188" s="47">
        <v>4</v>
      </c>
      <c r="AB188" s="19" t="s">
        <v>663</v>
      </c>
      <c r="AC188" s="47">
        <v>0</v>
      </c>
      <c r="AD188" s="47" t="s">
        <v>552</v>
      </c>
      <c r="AE188" s="19" t="s">
        <v>95</v>
      </c>
      <c r="AG188" t="str">
        <f t="shared" si="18"/>
        <v>strictclock_pos2</v>
      </c>
      <c r="AI188" s="2" t="s">
        <v>422</v>
      </c>
    </row>
    <row r="189" spans="1:35">
      <c r="A189" s="8">
        <v>174</v>
      </c>
      <c r="B189" t="s">
        <v>8</v>
      </c>
      <c r="C189" t="str">
        <f t="shared" si="14"/>
        <v>/drives/GDrive/__GDrive_projects/2016-07-31_divide_and_conquer_starBEAST/_01_data_stats/treelength_calcs/</v>
      </c>
      <c r="E189" t="s">
        <v>734</v>
      </c>
      <c r="F189" t="str">
        <f t="shared" si="15"/>
        <v>ENSACAP00000010117_exon1</v>
      </c>
      <c r="G189" t="str">
        <f t="shared" si="19"/>
        <v>ENSACAP00000010117_exon1.NT.TN</v>
      </c>
      <c r="H189" t="str">
        <f t="shared" si="16"/>
        <v>pos2_ENSACAP00000010117_exon1.NT.TN</v>
      </c>
      <c r="I189">
        <v>2</v>
      </c>
      <c r="J189">
        <v>2</v>
      </c>
      <c r="L189">
        <v>3</v>
      </c>
      <c r="N189" s="2" t="s">
        <v>24</v>
      </c>
      <c r="O189" s="2" t="s">
        <v>619</v>
      </c>
      <c r="P189" s="2"/>
      <c r="Q189" s="19" t="s">
        <v>400</v>
      </c>
      <c r="R189" t="str">
        <f t="shared" si="17"/>
        <v>siteModel_pos2</v>
      </c>
      <c r="S189" s="19" t="s">
        <v>88</v>
      </c>
      <c r="T189" s="19" t="s">
        <v>462</v>
      </c>
      <c r="V189" s="19" t="s">
        <v>662</v>
      </c>
      <c r="W189" s="19"/>
      <c r="X189" s="19"/>
      <c r="AA189" s="47">
        <v>4</v>
      </c>
      <c r="AB189" s="19" t="s">
        <v>663</v>
      </c>
      <c r="AC189" s="47">
        <v>0</v>
      </c>
      <c r="AD189" s="47" t="s">
        <v>552</v>
      </c>
      <c r="AE189" s="19" t="s">
        <v>95</v>
      </c>
      <c r="AG189" t="str">
        <f t="shared" si="18"/>
        <v>strictclock_pos2</v>
      </c>
      <c r="AI189" s="2" t="s">
        <v>422</v>
      </c>
    </row>
    <row r="190" spans="1:35">
      <c r="A190" s="8">
        <v>175</v>
      </c>
      <c r="B190" t="s">
        <v>8</v>
      </c>
      <c r="C190" t="str">
        <f t="shared" si="14"/>
        <v>/drives/GDrive/__GDrive_projects/2016-07-31_divide_and_conquer_starBEAST/_01_data_stats/treelength_calcs/</v>
      </c>
      <c r="E190" t="s">
        <v>735</v>
      </c>
      <c r="F190" t="str">
        <f t="shared" si="15"/>
        <v>ENSACAP00000013262_exon63</v>
      </c>
      <c r="G190" t="str">
        <f t="shared" si="19"/>
        <v>ENSACAP00000013262_exon63.NT.TN</v>
      </c>
      <c r="H190" t="str">
        <f t="shared" si="16"/>
        <v>pos2_ENSACAP00000013262_exon63.NT.TN</v>
      </c>
      <c r="I190">
        <v>2</v>
      </c>
      <c r="J190">
        <v>2</v>
      </c>
      <c r="L190">
        <v>3</v>
      </c>
      <c r="N190" s="2" t="s">
        <v>24</v>
      </c>
      <c r="O190" s="2" t="s">
        <v>620</v>
      </c>
      <c r="P190" s="2"/>
      <c r="Q190" s="19" t="s">
        <v>400</v>
      </c>
      <c r="R190" t="str">
        <f t="shared" si="17"/>
        <v>siteModel_pos2</v>
      </c>
      <c r="S190" s="19" t="s">
        <v>88</v>
      </c>
      <c r="T190" s="19" t="s">
        <v>462</v>
      </c>
      <c r="V190" s="19" t="s">
        <v>662</v>
      </c>
      <c r="W190" s="19"/>
      <c r="X190" s="19"/>
      <c r="AA190" s="47">
        <v>4</v>
      </c>
      <c r="AB190" s="19" t="s">
        <v>663</v>
      </c>
      <c r="AC190" s="47">
        <v>0</v>
      </c>
      <c r="AD190" s="47" t="s">
        <v>552</v>
      </c>
      <c r="AE190" s="19" t="s">
        <v>95</v>
      </c>
      <c r="AG190" t="str">
        <f t="shared" si="18"/>
        <v>strictclock_pos2</v>
      </c>
      <c r="AI190" s="2" t="s">
        <v>422</v>
      </c>
    </row>
    <row r="191" spans="1:35">
      <c r="A191" s="8">
        <v>176</v>
      </c>
      <c r="B191" t="s">
        <v>8</v>
      </c>
      <c r="C191" t="str">
        <f t="shared" si="14"/>
        <v>/drives/GDrive/__GDrive_projects/2016-07-31_divide_and_conquer_starBEAST/_01_data_stats/treelength_calcs/</v>
      </c>
      <c r="E191" t="s">
        <v>736</v>
      </c>
      <c r="F191" t="str">
        <f t="shared" si="15"/>
        <v>ENSACAP00000011140_exon1</v>
      </c>
      <c r="G191" t="str">
        <f t="shared" si="19"/>
        <v>ENSACAP00000011140_exon1.NT.TN</v>
      </c>
      <c r="H191" t="str">
        <f t="shared" si="16"/>
        <v>pos2_ENSACAP00000011140_exon1.NT.TN</v>
      </c>
      <c r="I191">
        <v>2</v>
      </c>
      <c r="J191">
        <v>2</v>
      </c>
      <c r="L191">
        <v>3</v>
      </c>
      <c r="N191" s="2" t="s">
        <v>24</v>
      </c>
      <c r="O191" s="2" t="s">
        <v>621</v>
      </c>
      <c r="P191" s="2"/>
      <c r="Q191" s="19" t="s">
        <v>400</v>
      </c>
      <c r="R191" t="str">
        <f t="shared" si="17"/>
        <v>siteModel_pos2</v>
      </c>
      <c r="S191" s="19" t="s">
        <v>88</v>
      </c>
      <c r="T191" s="19" t="s">
        <v>462</v>
      </c>
      <c r="V191" s="19" t="s">
        <v>662</v>
      </c>
      <c r="W191" s="19"/>
      <c r="X191" s="19"/>
      <c r="AA191" s="47">
        <v>4</v>
      </c>
      <c r="AB191" s="19" t="s">
        <v>663</v>
      </c>
      <c r="AC191" s="47">
        <v>0</v>
      </c>
      <c r="AD191" s="47" t="s">
        <v>552</v>
      </c>
      <c r="AE191" s="19" t="s">
        <v>95</v>
      </c>
      <c r="AG191" t="str">
        <f t="shared" si="18"/>
        <v>strictclock_pos2</v>
      </c>
      <c r="AI191" s="2" t="s">
        <v>422</v>
      </c>
    </row>
    <row r="192" spans="1:35">
      <c r="A192" s="8">
        <v>177</v>
      </c>
      <c r="B192" t="s">
        <v>8</v>
      </c>
      <c r="C192" t="str">
        <f t="shared" si="14"/>
        <v>/drives/GDrive/__GDrive_projects/2016-07-31_divide_and_conquer_starBEAST/_01_data_stats/treelength_calcs/</v>
      </c>
      <c r="E192" t="s">
        <v>737</v>
      </c>
      <c r="F192" t="str">
        <f t="shared" si="15"/>
        <v>ENSACAP00000007541_exon5</v>
      </c>
      <c r="G192" t="str">
        <f t="shared" si="19"/>
        <v>ENSACAP00000007541_exon5.NT.TN</v>
      </c>
      <c r="H192" t="str">
        <f t="shared" si="16"/>
        <v>pos2_ENSACAP00000007541_exon5.NT.TN</v>
      </c>
      <c r="I192">
        <v>2</v>
      </c>
      <c r="J192">
        <v>2</v>
      </c>
      <c r="L192">
        <v>3</v>
      </c>
      <c r="N192" s="2" t="s">
        <v>24</v>
      </c>
      <c r="O192" s="2" t="s">
        <v>622</v>
      </c>
      <c r="P192" s="2"/>
      <c r="Q192" s="19" t="s">
        <v>400</v>
      </c>
      <c r="R192" t="str">
        <f t="shared" si="17"/>
        <v>siteModel_pos2</v>
      </c>
      <c r="S192" s="19" t="s">
        <v>88</v>
      </c>
      <c r="T192" s="19" t="s">
        <v>462</v>
      </c>
      <c r="V192" s="19" t="s">
        <v>662</v>
      </c>
      <c r="W192" s="19"/>
      <c r="X192" s="19"/>
      <c r="AA192" s="47">
        <v>4</v>
      </c>
      <c r="AB192" s="19" t="s">
        <v>663</v>
      </c>
      <c r="AC192" s="47">
        <v>0</v>
      </c>
      <c r="AD192" s="47" t="s">
        <v>552</v>
      </c>
      <c r="AE192" s="19" t="s">
        <v>95</v>
      </c>
      <c r="AG192" t="str">
        <f t="shared" si="18"/>
        <v>strictclock_pos2</v>
      </c>
      <c r="AI192" s="2" t="s">
        <v>422</v>
      </c>
    </row>
    <row r="193" spans="1:35">
      <c r="A193" s="8">
        <v>178</v>
      </c>
      <c r="B193" t="s">
        <v>8</v>
      </c>
      <c r="C193" t="str">
        <f t="shared" si="14"/>
        <v>/drives/GDrive/__GDrive_projects/2016-07-31_divide_and_conquer_starBEAST/_01_data_stats/treelength_calcs/</v>
      </c>
      <c r="E193" t="s">
        <v>738</v>
      </c>
      <c r="F193" t="str">
        <f t="shared" si="15"/>
        <v>ENSACAP00000004057_exon14</v>
      </c>
      <c r="G193" t="str">
        <f t="shared" si="19"/>
        <v>ENSACAP00000004057_exon14.NT.TN</v>
      </c>
      <c r="H193" t="str">
        <f t="shared" si="16"/>
        <v>pos2_ENSACAP00000004057_exon14.NT.TN</v>
      </c>
      <c r="I193">
        <v>2</v>
      </c>
      <c r="J193">
        <v>2</v>
      </c>
      <c r="L193">
        <v>3</v>
      </c>
      <c r="N193" s="2" t="s">
        <v>24</v>
      </c>
      <c r="O193" s="2" t="s">
        <v>623</v>
      </c>
      <c r="P193" s="2"/>
      <c r="Q193" s="19" t="s">
        <v>400</v>
      </c>
      <c r="R193" t="str">
        <f t="shared" si="17"/>
        <v>siteModel_pos2</v>
      </c>
      <c r="S193" s="19" t="s">
        <v>88</v>
      </c>
      <c r="T193" s="19" t="s">
        <v>462</v>
      </c>
      <c r="V193" s="19" t="s">
        <v>662</v>
      </c>
      <c r="W193" s="19"/>
      <c r="X193" s="19"/>
      <c r="AA193" s="47">
        <v>4</v>
      </c>
      <c r="AB193" s="19" t="s">
        <v>663</v>
      </c>
      <c r="AC193" s="47">
        <v>0</v>
      </c>
      <c r="AD193" s="47" t="s">
        <v>552</v>
      </c>
      <c r="AE193" s="19" t="s">
        <v>95</v>
      </c>
      <c r="AG193" t="str">
        <f t="shared" si="18"/>
        <v>strictclock_pos2</v>
      </c>
      <c r="AI193" s="2" t="s">
        <v>422</v>
      </c>
    </row>
    <row r="194" spans="1:35">
      <c r="A194" s="8">
        <v>179</v>
      </c>
      <c r="B194" t="s">
        <v>8</v>
      </c>
      <c r="C194" t="str">
        <f t="shared" si="14"/>
        <v>/drives/GDrive/__GDrive_projects/2016-07-31_divide_and_conquer_starBEAST/_01_data_stats/treelength_calcs/</v>
      </c>
      <c r="E194" t="s">
        <v>739</v>
      </c>
      <c r="F194" t="str">
        <f t="shared" si="15"/>
        <v>ENSACAP00000015396_exon1</v>
      </c>
      <c r="G194" t="str">
        <f t="shared" si="19"/>
        <v>ENSACAP00000015396_exon1.NT.TN</v>
      </c>
      <c r="H194" t="str">
        <f t="shared" si="16"/>
        <v>pos2_ENSACAP00000015396_exon1.NT.TN</v>
      </c>
      <c r="I194">
        <v>2</v>
      </c>
      <c r="J194">
        <v>2</v>
      </c>
      <c r="L194">
        <v>3</v>
      </c>
      <c r="N194" s="2" t="s">
        <v>24</v>
      </c>
      <c r="O194" s="2" t="s">
        <v>624</v>
      </c>
      <c r="P194" s="2"/>
      <c r="Q194" s="19" t="s">
        <v>400</v>
      </c>
      <c r="R194" t="str">
        <f t="shared" si="17"/>
        <v>siteModel_pos2</v>
      </c>
      <c r="S194" s="19" t="s">
        <v>88</v>
      </c>
      <c r="T194" s="19" t="s">
        <v>462</v>
      </c>
      <c r="V194" s="19" t="s">
        <v>662</v>
      </c>
      <c r="W194" s="19"/>
      <c r="X194" s="19"/>
      <c r="AA194" s="47">
        <v>4</v>
      </c>
      <c r="AB194" s="19" t="s">
        <v>663</v>
      </c>
      <c r="AC194" s="47">
        <v>0</v>
      </c>
      <c r="AD194" s="47" t="s">
        <v>552</v>
      </c>
      <c r="AE194" s="19" t="s">
        <v>95</v>
      </c>
      <c r="AG194" t="str">
        <f t="shared" si="18"/>
        <v>strictclock_pos2</v>
      </c>
      <c r="AI194" s="2" t="s">
        <v>422</v>
      </c>
    </row>
    <row r="195" spans="1:35">
      <c r="A195" s="8">
        <v>180</v>
      </c>
      <c r="B195" t="s">
        <v>8</v>
      </c>
      <c r="C195" t="str">
        <f t="shared" si="14"/>
        <v>/drives/GDrive/__GDrive_projects/2016-07-31_divide_and_conquer_starBEAST/_01_data_stats/treelength_calcs/</v>
      </c>
      <c r="E195" t="s">
        <v>740</v>
      </c>
      <c r="F195" t="str">
        <f t="shared" si="15"/>
        <v>ENSACAP00000012225_exon1</v>
      </c>
      <c r="G195" t="str">
        <f t="shared" si="19"/>
        <v>ENSACAP00000012225_exon1.NT.TN</v>
      </c>
      <c r="H195" t="str">
        <f t="shared" si="16"/>
        <v>pos2_ENSACAP00000012225_exon1.NT.TN</v>
      </c>
      <c r="I195">
        <v>2</v>
      </c>
      <c r="J195">
        <v>2</v>
      </c>
      <c r="L195">
        <v>3</v>
      </c>
      <c r="N195" s="2" t="s">
        <v>24</v>
      </c>
      <c r="O195" s="2" t="s">
        <v>625</v>
      </c>
      <c r="P195" s="2"/>
      <c r="Q195" s="19" t="s">
        <v>400</v>
      </c>
      <c r="R195" t="str">
        <f t="shared" si="17"/>
        <v>siteModel_pos2</v>
      </c>
      <c r="S195" s="19" t="s">
        <v>88</v>
      </c>
      <c r="T195" s="19" t="s">
        <v>462</v>
      </c>
      <c r="V195" s="19" t="s">
        <v>662</v>
      </c>
      <c r="W195" s="19"/>
      <c r="X195" s="19"/>
      <c r="AA195" s="47">
        <v>4</v>
      </c>
      <c r="AB195" s="19" t="s">
        <v>663</v>
      </c>
      <c r="AC195" s="47">
        <v>0</v>
      </c>
      <c r="AD195" s="47" t="s">
        <v>552</v>
      </c>
      <c r="AE195" s="19" t="s">
        <v>95</v>
      </c>
      <c r="AG195" t="str">
        <f t="shared" si="18"/>
        <v>strictclock_pos2</v>
      </c>
      <c r="AI195" s="2" t="s">
        <v>422</v>
      </c>
    </row>
    <row r="196" spans="1:35">
      <c r="A196" s="8">
        <v>181</v>
      </c>
      <c r="B196" t="s">
        <v>8</v>
      </c>
      <c r="C196" t="str">
        <f t="shared" si="14"/>
        <v>/drives/GDrive/__GDrive_projects/2016-07-31_divide_and_conquer_starBEAST/_01_data_stats/treelength_calcs/</v>
      </c>
      <c r="E196" t="s">
        <v>741</v>
      </c>
      <c r="F196" t="str">
        <f t="shared" si="15"/>
        <v>ENSACAP00000000366_exon21</v>
      </c>
      <c r="G196" t="str">
        <f t="shared" si="19"/>
        <v>ENSACAP00000000366_exon21.NT.TN</v>
      </c>
      <c r="H196" t="str">
        <f t="shared" si="16"/>
        <v>pos2_ENSACAP00000000366_exon21.NT.TN</v>
      </c>
      <c r="I196">
        <v>2</v>
      </c>
      <c r="J196">
        <v>2</v>
      </c>
      <c r="L196">
        <v>3</v>
      </c>
      <c r="N196" s="2" t="s">
        <v>24</v>
      </c>
      <c r="O196" s="2" t="s">
        <v>626</v>
      </c>
      <c r="P196" s="2"/>
      <c r="Q196" s="19" t="s">
        <v>400</v>
      </c>
      <c r="R196" t="str">
        <f t="shared" si="17"/>
        <v>siteModel_pos2</v>
      </c>
      <c r="S196" s="19" t="s">
        <v>88</v>
      </c>
      <c r="T196" s="19" t="s">
        <v>462</v>
      </c>
      <c r="V196" s="19" t="s">
        <v>662</v>
      </c>
      <c r="W196" s="19"/>
      <c r="X196" s="19"/>
      <c r="AA196" s="47">
        <v>4</v>
      </c>
      <c r="AB196" s="19" t="s">
        <v>663</v>
      </c>
      <c r="AC196" s="47">
        <v>0</v>
      </c>
      <c r="AD196" s="47" t="s">
        <v>552</v>
      </c>
      <c r="AE196" s="19" t="s">
        <v>95</v>
      </c>
      <c r="AG196" t="str">
        <f t="shared" si="18"/>
        <v>strictclock_pos2</v>
      </c>
      <c r="AI196" s="2" t="s">
        <v>422</v>
      </c>
    </row>
    <row r="197" spans="1:35">
      <c r="A197" s="8">
        <v>182</v>
      </c>
      <c r="B197" t="s">
        <v>8</v>
      </c>
      <c r="C197" t="str">
        <f t="shared" si="14"/>
        <v>/drives/GDrive/__GDrive_projects/2016-07-31_divide_and_conquer_starBEAST/_01_data_stats/treelength_calcs/</v>
      </c>
      <c r="E197" t="s">
        <v>742</v>
      </c>
      <c r="F197" t="str">
        <f t="shared" si="15"/>
        <v>ENSACAP00000006565_exon4</v>
      </c>
      <c r="G197" t="str">
        <f t="shared" si="19"/>
        <v>ENSACAP00000006565_exon4.NT.TN</v>
      </c>
      <c r="H197" t="str">
        <f t="shared" si="16"/>
        <v>pos2_ENSACAP00000006565_exon4.NT.TN</v>
      </c>
      <c r="I197">
        <v>2</v>
      </c>
      <c r="J197">
        <v>2</v>
      </c>
      <c r="L197">
        <v>3</v>
      </c>
      <c r="N197" s="2" t="s">
        <v>24</v>
      </c>
      <c r="O197" s="2" t="s">
        <v>627</v>
      </c>
      <c r="P197" s="2"/>
      <c r="Q197" s="19" t="s">
        <v>400</v>
      </c>
      <c r="R197" t="str">
        <f t="shared" si="17"/>
        <v>siteModel_pos2</v>
      </c>
      <c r="S197" s="19" t="s">
        <v>88</v>
      </c>
      <c r="T197" s="19" t="s">
        <v>462</v>
      </c>
      <c r="V197" s="19" t="s">
        <v>662</v>
      </c>
      <c r="W197" s="19"/>
      <c r="X197" s="19"/>
      <c r="AA197" s="47">
        <v>4</v>
      </c>
      <c r="AB197" s="19" t="s">
        <v>663</v>
      </c>
      <c r="AC197" s="47">
        <v>0</v>
      </c>
      <c r="AD197" s="47" t="s">
        <v>552</v>
      </c>
      <c r="AE197" s="19" t="s">
        <v>95</v>
      </c>
      <c r="AG197" t="str">
        <f t="shared" si="18"/>
        <v>strictclock_pos2</v>
      </c>
      <c r="AI197" s="2" t="s">
        <v>422</v>
      </c>
    </row>
    <row r="198" spans="1:35">
      <c r="A198" s="8">
        <v>183</v>
      </c>
      <c r="B198" t="s">
        <v>8</v>
      </c>
      <c r="C198" t="str">
        <f t="shared" si="14"/>
        <v>/drives/GDrive/__GDrive_projects/2016-07-31_divide_and_conquer_starBEAST/_01_data_stats/treelength_calcs/</v>
      </c>
      <c r="E198" t="s">
        <v>743</v>
      </c>
      <c r="F198" t="str">
        <f t="shared" si="15"/>
        <v>ENSACAP00000014355_exon19</v>
      </c>
      <c r="G198" t="str">
        <f t="shared" si="19"/>
        <v>ENSACAP00000014355_exon19.NT.TN</v>
      </c>
      <c r="H198" t="str">
        <f t="shared" si="16"/>
        <v>pos2_ENSACAP00000014355_exon19.NT.TN</v>
      </c>
      <c r="I198">
        <v>2</v>
      </c>
      <c r="J198">
        <v>2</v>
      </c>
      <c r="L198">
        <v>3</v>
      </c>
      <c r="N198" s="2" t="s">
        <v>24</v>
      </c>
      <c r="O198" s="2" t="s">
        <v>628</v>
      </c>
      <c r="P198" s="2"/>
      <c r="Q198" s="19" t="s">
        <v>400</v>
      </c>
      <c r="R198" t="str">
        <f t="shared" si="17"/>
        <v>siteModel_pos2</v>
      </c>
      <c r="S198" s="19" t="s">
        <v>88</v>
      </c>
      <c r="T198" s="19" t="s">
        <v>462</v>
      </c>
      <c r="V198" s="19" t="s">
        <v>662</v>
      </c>
      <c r="W198" s="19"/>
      <c r="X198" s="19"/>
      <c r="AA198" s="47">
        <v>4</v>
      </c>
      <c r="AB198" s="19" t="s">
        <v>663</v>
      </c>
      <c r="AC198" s="47">
        <v>0</v>
      </c>
      <c r="AD198" s="47" t="s">
        <v>552</v>
      </c>
      <c r="AE198" s="19" t="s">
        <v>95</v>
      </c>
      <c r="AG198" t="str">
        <f t="shared" si="18"/>
        <v>strictclock_pos2</v>
      </c>
      <c r="AI198" s="2" t="s">
        <v>422</v>
      </c>
    </row>
    <row r="199" spans="1:35">
      <c r="A199" s="8">
        <v>184</v>
      </c>
      <c r="B199" t="s">
        <v>8</v>
      </c>
      <c r="C199" t="str">
        <f t="shared" si="14"/>
        <v>/drives/GDrive/__GDrive_projects/2016-07-31_divide_and_conquer_starBEAST/_01_data_stats/treelength_calcs/</v>
      </c>
      <c r="E199" t="s">
        <v>744</v>
      </c>
      <c r="F199" t="str">
        <f t="shared" si="15"/>
        <v>ENSACAP00000015257_exon11</v>
      </c>
      <c r="G199" t="str">
        <f t="shared" si="19"/>
        <v>ENSACAP00000015257_exon11.NT.TN</v>
      </c>
      <c r="H199" t="str">
        <f t="shared" si="16"/>
        <v>pos2_ENSACAP00000015257_exon11.NT.TN</v>
      </c>
      <c r="I199">
        <v>2</v>
      </c>
      <c r="J199">
        <v>2</v>
      </c>
      <c r="L199">
        <v>3</v>
      </c>
      <c r="N199" s="2" t="s">
        <v>24</v>
      </c>
      <c r="O199" s="2" t="s">
        <v>629</v>
      </c>
      <c r="P199" s="2"/>
      <c r="Q199" s="19" t="s">
        <v>400</v>
      </c>
      <c r="R199" t="str">
        <f t="shared" si="17"/>
        <v>siteModel_pos2</v>
      </c>
      <c r="S199" s="19" t="s">
        <v>88</v>
      </c>
      <c r="T199" s="19" t="s">
        <v>462</v>
      </c>
      <c r="V199" s="19" t="s">
        <v>662</v>
      </c>
      <c r="W199" s="19"/>
      <c r="X199" s="19"/>
      <c r="AA199" s="47">
        <v>4</v>
      </c>
      <c r="AB199" s="19" t="s">
        <v>663</v>
      </c>
      <c r="AC199" s="47">
        <v>0</v>
      </c>
      <c r="AD199" s="47" t="s">
        <v>552</v>
      </c>
      <c r="AE199" s="19" t="s">
        <v>95</v>
      </c>
      <c r="AG199" t="str">
        <f t="shared" si="18"/>
        <v>strictclock_pos2</v>
      </c>
      <c r="AI199" s="2" t="s">
        <v>422</v>
      </c>
    </row>
    <row r="200" spans="1:35">
      <c r="A200" s="8">
        <v>185</v>
      </c>
      <c r="B200" t="s">
        <v>8</v>
      </c>
      <c r="C200" t="str">
        <f t="shared" si="14"/>
        <v>/drives/GDrive/__GDrive_projects/2016-07-31_divide_and_conquer_starBEAST/_01_data_stats/treelength_calcs/</v>
      </c>
      <c r="E200" t="s">
        <v>745</v>
      </c>
      <c r="F200" t="str">
        <f t="shared" si="15"/>
        <v>ENSACAP00000007889_exon1</v>
      </c>
      <c r="G200" t="str">
        <f t="shared" si="19"/>
        <v>ENSACAP00000007889_exon1.NT.TN</v>
      </c>
      <c r="H200" t="str">
        <f t="shared" si="16"/>
        <v>pos2_ENSACAP00000007889_exon1.NT.TN</v>
      </c>
      <c r="I200">
        <v>2</v>
      </c>
      <c r="J200">
        <v>2</v>
      </c>
      <c r="L200">
        <v>3</v>
      </c>
      <c r="N200" s="2" t="s">
        <v>24</v>
      </c>
      <c r="O200" s="2" t="s">
        <v>630</v>
      </c>
      <c r="P200" s="2"/>
      <c r="Q200" s="19" t="s">
        <v>400</v>
      </c>
      <c r="R200" t="str">
        <f t="shared" si="17"/>
        <v>siteModel_pos2</v>
      </c>
      <c r="S200" s="19" t="s">
        <v>88</v>
      </c>
      <c r="T200" s="19" t="s">
        <v>462</v>
      </c>
      <c r="V200" s="19" t="s">
        <v>662</v>
      </c>
      <c r="W200" s="19"/>
      <c r="X200" s="19"/>
      <c r="AA200" s="47">
        <v>4</v>
      </c>
      <c r="AB200" s="19" t="s">
        <v>663</v>
      </c>
      <c r="AC200" s="47">
        <v>0</v>
      </c>
      <c r="AD200" s="47" t="s">
        <v>552</v>
      </c>
      <c r="AE200" s="19" t="s">
        <v>95</v>
      </c>
      <c r="AG200" t="str">
        <f t="shared" si="18"/>
        <v>strictclock_pos2</v>
      </c>
      <c r="AI200" s="2" t="s">
        <v>422</v>
      </c>
    </row>
    <row r="201" spans="1:35">
      <c r="A201" s="8">
        <v>186</v>
      </c>
      <c r="B201" t="s">
        <v>8</v>
      </c>
      <c r="C201" t="str">
        <f t="shared" si="14"/>
        <v>/drives/GDrive/__GDrive_projects/2016-07-31_divide_and_conquer_starBEAST/_01_data_stats/treelength_calcs/</v>
      </c>
      <c r="E201" t="s">
        <v>746</v>
      </c>
      <c r="F201" t="str">
        <f t="shared" si="15"/>
        <v>ENSACAP00000015194_exon21</v>
      </c>
      <c r="G201" t="str">
        <f t="shared" si="19"/>
        <v>ENSACAP00000015194_exon21.NT.TN</v>
      </c>
      <c r="H201" t="str">
        <f t="shared" si="16"/>
        <v>pos2_ENSACAP00000015194_exon21.NT.TN</v>
      </c>
      <c r="I201">
        <v>2</v>
      </c>
      <c r="J201">
        <v>2</v>
      </c>
      <c r="L201">
        <v>3</v>
      </c>
      <c r="N201" s="2" t="s">
        <v>24</v>
      </c>
      <c r="O201" s="2" t="s">
        <v>631</v>
      </c>
      <c r="P201" s="2"/>
      <c r="Q201" s="19" t="s">
        <v>400</v>
      </c>
      <c r="R201" t="str">
        <f t="shared" si="17"/>
        <v>siteModel_pos2</v>
      </c>
      <c r="S201" s="19" t="s">
        <v>88</v>
      </c>
      <c r="T201" s="19" t="s">
        <v>462</v>
      </c>
      <c r="V201" s="19" t="s">
        <v>662</v>
      </c>
      <c r="W201" s="19"/>
      <c r="X201" s="19"/>
      <c r="AA201" s="47">
        <v>4</v>
      </c>
      <c r="AB201" s="19" t="s">
        <v>663</v>
      </c>
      <c r="AC201" s="47">
        <v>0</v>
      </c>
      <c r="AD201" s="47" t="s">
        <v>552</v>
      </c>
      <c r="AE201" s="19" t="s">
        <v>95</v>
      </c>
      <c r="AG201" t="str">
        <f t="shared" si="18"/>
        <v>strictclock_pos2</v>
      </c>
      <c r="AI201" s="2" t="s">
        <v>422</v>
      </c>
    </row>
    <row r="202" spans="1:35">
      <c r="A202" s="8">
        <v>187</v>
      </c>
      <c r="B202" t="s">
        <v>8</v>
      </c>
      <c r="C202" t="str">
        <f t="shared" si="14"/>
        <v>/drives/GDrive/__GDrive_projects/2016-07-31_divide_and_conquer_starBEAST/_01_data_stats/treelength_calcs/</v>
      </c>
      <c r="E202" t="s">
        <v>747</v>
      </c>
      <c r="F202" t="str">
        <f t="shared" si="15"/>
        <v>ENSACAP00000001875_exon3</v>
      </c>
      <c r="G202" t="str">
        <f t="shared" si="19"/>
        <v>ENSACAP00000001875_exon3.NT.TN</v>
      </c>
      <c r="H202" t="str">
        <f t="shared" si="16"/>
        <v>pos2_ENSACAP00000001875_exon3.NT.TN</v>
      </c>
      <c r="I202">
        <v>2</v>
      </c>
      <c r="J202">
        <v>2</v>
      </c>
      <c r="L202">
        <v>3</v>
      </c>
      <c r="N202" s="2" t="s">
        <v>24</v>
      </c>
      <c r="O202" s="2" t="s">
        <v>632</v>
      </c>
      <c r="P202" s="2"/>
      <c r="Q202" s="19" t="s">
        <v>400</v>
      </c>
      <c r="R202" t="str">
        <f t="shared" si="17"/>
        <v>siteModel_pos2</v>
      </c>
      <c r="S202" s="19" t="s">
        <v>88</v>
      </c>
      <c r="T202" s="19" t="s">
        <v>462</v>
      </c>
      <c r="V202" s="19" t="s">
        <v>662</v>
      </c>
      <c r="W202" s="19"/>
      <c r="X202" s="19"/>
      <c r="AA202" s="47">
        <v>4</v>
      </c>
      <c r="AB202" s="19" t="s">
        <v>663</v>
      </c>
      <c r="AC202" s="47">
        <v>0</v>
      </c>
      <c r="AD202" s="47" t="s">
        <v>552</v>
      </c>
      <c r="AE202" s="19" t="s">
        <v>95</v>
      </c>
      <c r="AG202" t="str">
        <f t="shared" si="18"/>
        <v>strictclock_pos2</v>
      </c>
      <c r="AI202" s="2" t="s">
        <v>422</v>
      </c>
    </row>
    <row r="203" spans="1:35">
      <c r="A203" s="8">
        <v>188</v>
      </c>
      <c r="B203" t="s">
        <v>8</v>
      </c>
      <c r="C203" t="str">
        <f t="shared" si="14"/>
        <v>/drives/GDrive/__GDrive_projects/2016-07-31_divide_and_conquer_starBEAST/_01_data_stats/treelength_calcs/</v>
      </c>
      <c r="E203" t="s">
        <v>748</v>
      </c>
      <c r="F203" t="str">
        <f t="shared" si="15"/>
        <v>ENSACAP00000001416_exon1</v>
      </c>
      <c r="G203" t="str">
        <f t="shared" si="19"/>
        <v>ENSACAP00000001416_exon1.NT.TN</v>
      </c>
      <c r="H203" t="str">
        <f t="shared" si="16"/>
        <v>pos2_ENSACAP00000001416_exon1.NT.TN</v>
      </c>
      <c r="I203">
        <v>2</v>
      </c>
      <c r="J203">
        <v>2</v>
      </c>
      <c r="L203">
        <v>3</v>
      </c>
      <c r="N203" s="2" t="s">
        <v>24</v>
      </c>
      <c r="O203" s="2" t="s">
        <v>633</v>
      </c>
      <c r="P203" s="2"/>
      <c r="Q203" s="19" t="s">
        <v>400</v>
      </c>
      <c r="R203" t="str">
        <f t="shared" si="17"/>
        <v>siteModel_pos2</v>
      </c>
      <c r="S203" s="19" t="s">
        <v>88</v>
      </c>
      <c r="T203" s="19" t="s">
        <v>462</v>
      </c>
      <c r="V203" s="19" t="s">
        <v>662</v>
      </c>
      <c r="W203" s="19"/>
      <c r="X203" s="19"/>
      <c r="AA203" s="47">
        <v>4</v>
      </c>
      <c r="AB203" s="19" t="s">
        <v>663</v>
      </c>
      <c r="AC203" s="47">
        <v>0</v>
      </c>
      <c r="AD203" s="47" t="s">
        <v>552</v>
      </c>
      <c r="AE203" s="19" t="s">
        <v>95</v>
      </c>
      <c r="AG203" t="str">
        <f t="shared" si="18"/>
        <v>strictclock_pos2</v>
      </c>
      <c r="AI203" s="2" t="s">
        <v>422</v>
      </c>
    </row>
    <row r="204" spans="1:35">
      <c r="A204" s="8">
        <v>189</v>
      </c>
      <c r="B204" t="s">
        <v>8</v>
      </c>
      <c r="C204" t="str">
        <f t="shared" si="14"/>
        <v>/drives/GDrive/__GDrive_projects/2016-07-31_divide_and_conquer_starBEAST/_01_data_stats/treelength_calcs/</v>
      </c>
      <c r="E204" t="s">
        <v>749</v>
      </c>
      <c r="F204" t="str">
        <f t="shared" si="15"/>
        <v>ENSACAP00000007680_exon1</v>
      </c>
      <c r="G204" t="str">
        <f t="shared" si="19"/>
        <v>ENSACAP00000007680_exon1.NT.TN</v>
      </c>
      <c r="H204" t="str">
        <f t="shared" si="16"/>
        <v>pos2_ENSACAP00000007680_exon1.NT.TN</v>
      </c>
      <c r="I204">
        <v>2</v>
      </c>
      <c r="J204">
        <v>2</v>
      </c>
      <c r="L204">
        <v>3</v>
      </c>
      <c r="N204" s="2" t="s">
        <v>24</v>
      </c>
      <c r="O204" s="2" t="s">
        <v>634</v>
      </c>
      <c r="P204" s="2"/>
      <c r="Q204" s="19" t="s">
        <v>400</v>
      </c>
      <c r="R204" t="str">
        <f t="shared" si="17"/>
        <v>siteModel_pos2</v>
      </c>
      <c r="S204" s="19" t="s">
        <v>88</v>
      </c>
      <c r="T204" s="19" t="s">
        <v>462</v>
      </c>
      <c r="V204" s="19" t="s">
        <v>662</v>
      </c>
      <c r="W204" s="19"/>
      <c r="X204" s="19"/>
      <c r="AA204" s="47">
        <v>4</v>
      </c>
      <c r="AB204" s="19" t="s">
        <v>663</v>
      </c>
      <c r="AC204" s="47">
        <v>0</v>
      </c>
      <c r="AD204" s="47" t="s">
        <v>552</v>
      </c>
      <c r="AE204" s="19" t="s">
        <v>95</v>
      </c>
      <c r="AG204" t="str">
        <f t="shared" si="18"/>
        <v>strictclock_pos2</v>
      </c>
      <c r="AI204" s="2" t="s">
        <v>422</v>
      </c>
    </row>
    <row r="205" spans="1:35">
      <c r="A205" s="8">
        <v>190</v>
      </c>
      <c r="B205" t="s">
        <v>8</v>
      </c>
      <c r="C205" t="str">
        <f t="shared" si="14"/>
        <v>/drives/GDrive/__GDrive_projects/2016-07-31_divide_and_conquer_starBEAST/_01_data_stats/treelength_calcs/</v>
      </c>
      <c r="E205" t="s">
        <v>750</v>
      </c>
      <c r="F205" t="str">
        <f t="shared" si="15"/>
        <v>ENSACAP00000008031_exon9</v>
      </c>
      <c r="G205" t="str">
        <f t="shared" si="19"/>
        <v>ENSACAP00000008031_exon9.NT.TN</v>
      </c>
      <c r="H205" t="str">
        <f t="shared" si="16"/>
        <v>pos2_ENSACAP00000008031_exon9.NT.TN</v>
      </c>
      <c r="I205">
        <v>2</v>
      </c>
      <c r="J205">
        <v>2</v>
      </c>
      <c r="L205">
        <v>3</v>
      </c>
      <c r="N205" s="2" t="s">
        <v>24</v>
      </c>
      <c r="O205" s="2" t="s">
        <v>635</v>
      </c>
      <c r="P205" s="2"/>
      <c r="Q205" s="19" t="s">
        <v>400</v>
      </c>
      <c r="R205" t="str">
        <f t="shared" si="17"/>
        <v>siteModel_pos2</v>
      </c>
      <c r="S205" s="19" t="s">
        <v>88</v>
      </c>
      <c r="T205" s="19" t="s">
        <v>462</v>
      </c>
      <c r="V205" s="19" t="s">
        <v>662</v>
      </c>
      <c r="W205" s="19"/>
      <c r="X205" s="19"/>
      <c r="AA205" s="47">
        <v>4</v>
      </c>
      <c r="AB205" s="19" t="s">
        <v>663</v>
      </c>
      <c r="AC205" s="47">
        <v>0</v>
      </c>
      <c r="AD205" s="47" t="s">
        <v>552</v>
      </c>
      <c r="AE205" s="19" t="s">
        <v>95</v>
      </c>
      <c r="AG205" t="str">
        <f t="shared" si="18"/>
        <v>strictclock_pos2</v>
      </c>
      <c r="AI205" s="2" t="s">
        <v>422</v>
      </c>
    </row>
    <row r="206" spans="1:35">
      <c r="A206" s="8">
        <v>191</v>
      </c>
      <c r="B206" t="s">
        <v>8</v>
      </c>
      <c r="C206" t="str">
        <f t="shared" si="14"/>
        <v>/drives/GDrive/__GDrive_projects/2016-07-31_divide_and_conquer_starBEAST/_01_data_stats/treelength_calcs/</v>
      </c>
      <c r="E206" t="s">
        <v>751</v>
      </c>
      <c r="F206" t="str">
        <f t="shared" si="15"/>
        <v>ENSACAP00000004707_exon1</v>
      </c>
      <c r="G206" t="str">
        <f t="shared" si="19"/>
        <v>ENSACAP00000004707_exon1.NT.TN</v>
      </c>
      <c r="H206" t="str">
        <f t="shared" si="16"/>
        <v>pos2_ENSACAP00000004707_exon1.NT.TN</v>
      </c>
      <c r="I206">
        <v>2</v>
      </c>
      <c r="J206">
        <v>2</v>
      </c>
      <c r="L206">
        <v>3</v>
      </c>
      <c r="N206" s="2" t="s">
        <v>24</v>
      </c>
      <c r="O206" s="2" t="s">
        <v>636</v>
      </c>
      <c r="P206" s="2"/>
      <c r="Q206" s="19" t="s">
        <v>400</v>
      </c>
      <c r="R206" t="str">
        <f t="shared" si="17"/>
        <v>siteModel_pos2</v>
      </c>
      <c r="S206" s="19" t="s">
        <v>88</v>
      </c>
      <c r="T206" s="19" t="s">
        <v>462</v>
      </c>
      <c r="V206" s="19" t="s">
        <v>662</v>
      </c>
      <c r="W206" s="19"/>
      <c r="X206" s="19"/>
      <c r="AA206" s="47">
        <v>4</v>
      </c>
      <c r="AB206" s="19" t="s">
        <v>663</v>
      </c>
      <c r="AC206" s="47">
        <v>0</v>
      </c>
      <c r="AD206" s="47" t="s">
        <v>552</v>
      </c>
      <c r="AE206" s="19" t="s">
        <v>95</v>
      </c>
      <c r="AG206" t="str">
        <f t="shared" si="18"/>
        <v>strictclock_pos2</v>
      </c>
      <c r="AI206" s="2" t="s">
        <v>422</v>
      </c>
    </row>
    <row r="207" spans="1:35">
      <c r="A207" s="8">
        <v>192</v>
      </c>
      <c r="B207" t="s">
        <v>8</v>
      </c>
      <c r="C207" t="str">
        <f t="shared" si="14"/>
        <v>/drives/GDrive/__GDrive_projects/2016-07-31_divide_and_conquer_starBEAST/_01_data_stats/treelength_calcs/</v>
      </c>
      <c r="E207" t="s">
        <v>752</v>
      </c>
      <c r="F207" t="str">
        <f t="shared" si="15"/>
        <v>ENSACAP00000012027_exon1</v>
      </c>
      <c r="G207" t="str">
        <f t="shared" si="19"/>
        <v>ENSACAP00000012027_exon1.NT.TN</v>
      </c>
      <c r="H207" t="str">
        <f t="shared" si="16"/>
        <v>pos2_ENSACAP00000012027_exon1.NT.TN</v>
      </c>
      <c r="I207">
        <v>2</v>
      </c>
      <c r="J207">
        <v>2</v>
      </c>
      <c r="L207">
        <v>3</v>
      </c>
      <c r="N207" s="2" t="s">
        <v>24</v>
      </c>
      <c r="O207" s="2" t="s">
        <v>637</v>
      </c>
      <c r="P207" s="2"/>
      <c r="Q207" s="19" t="s">
        <v>400</v>
      </c>
      <c r="R207" t="str">
        <f t="shared" si="17"/>
        <v>siteModel_pos2</v>
      </c>
      <c r="S207" s="19" t="s">
        <v>88</v>
      </c>
      <c r="T207" s="19" t="s">
        <v>462</v>
      </c>
      <c r="V207" s="19" t="s">
        <v>662</v>
      </c>
      <c r="W207" s="19"/>
      <c r="X207" s="19"/>
      <c r="AA207" s="47">
        <v>4</v>
      </c>
      <c r="AB207" s="19" t="s">
        <v>663</v>
      </c>
      <c r="AC207" s="47">
        <v>0</v>
      </c>
      <c r="AD207" s="47" t="s">
        <v>552</v>
      </c>
      <c r="AE207" s="19" t="s">
        <v>95</v>
      </c>
      <c r="AG207" t="str">
        <f t="shared" si="18"/>
        <v>strictclock_pos2</v>
      </c>
      <c r="AI207" s="2" t="s">
        <v>422</v>
      </c>
    </row>
    <row r="208" spans="1:35">
      <c r="A208" s="8">
        <v>193</v>
      </c>
      <c r="B208" t="s">
        <v>8</v>
      </c>
      <c r="C208" t="str">
        <f t="shared" si="14"/>
        <v>/drives/GDrive/__GDrive_projects/2016-07-31_divide_and_conquer_starBEAST/_01_data_stats/treelength_calcs/</v>
      </c>
      <c r="E208" t="s">
        <v>753</v>
      </c>
      <c r="F208" t="str">
        <f t="shared" si="15"/>
        <v>ENSACAP00000002109_exon12</v>
      </c>
      <c r="G208" t="str">
        <f t="shared" si="19"/>
        <v>ENSACAP00000002109_exon12.NT.TN</v>
      </c>
      <c r="H208" t="str">
        <f t="shared" si="16"/>
        <v>pos2_ENSACAP00000002109_exon12.NT.TN</v>
      </c>
      <c r="I208">
        <v>2</v>
      </c>
      <c r="J208">
        <v>2</v>
      </c>
      <c r="L208">
        <v>3</v>
      </c>
      <c r="N208" s="2" t="s">
        <v>24</v>
      </c>
      <c r="O208" s="2" t="s">
        <v>638</v>
      </c>
      <c r="P208" s="2"/>
      <c r="Q208" s="19" t="s">
        <v>400</v>
      </c>
      <c r="R208" t="str">
        <f t="shared" si="17"/>
        <v>siteModel_pos2</v>
      </c>
      <c r="S208" s="19" t="s">
        <v>88</v>
      </c>
      <c r="T208" s="19" t="s">
        <v>462</v>
      </c>
      <c r="V208" s="19" t="s">
        <v>662</v>
      </c>
      <c r="W208" s="19"/>
      <c r="X208" s="19"/>
      <c r="AA208" s="47">
        <v>4</v>
      </c>
      <c r="AB208" s="19" t="s">
        <v>663</v>
      </c>
      <c r="AC208" s="47">
        <v>0</v>
      </c>
      <c r="AD208" s="47" t="s">
        <v>552</v>
      </c>
      <c r="AE208" s="19" t="s">
        <v>95</v>
      </c>
      <c r="AG208" t="str">
        <f t="shared" si="18"/>
        <v>strictclock_pos2</v>
      </c>
      <c r="AI208" s="2" t="s">
        <v>422</v>
      </c>
    </row>
    <row r="209" spans="1:35">
      <c r="A209" s="8">
        <v>194</v>
      </c>
      <c r="B209" t="s">
        <v>8</v>
      </c>
      <c r="C209" t="str">
        <f t="shared" ref="C209:C272" si="20">C$13</f>
        <v>/drives/GDrive/__GDrive_projects/2016-07-31_divide_and_conquer_starBEAST/_01_data_stats/treelength_calcs/</v>
      </c>
      <c r="E209" t="s">
        <v>754</v>
      </c>
      <c r="F209" t="str">
        <f t="shared" ref="F209:F272" si="21">LEFT(E209,(LEN(E209)-25))</f>
        <v>ENSACAP00000022005_exon1</v>
      </c>
      <c r="G209" t="str">
        <f t="shared" si="19"/>
        <v>ENSACAP00000022005_exon1.NT.TN</v>
      </c>
      <c r="H209" t="str">
        <f t="shared" ref="H209:H272" si="22">"pos"&amp;J209&amp;"_"&amp;G209</f>
        <v>pos2_ENSACAP00000022005_exon1.NT.TN</v>
      </c>
      <c r="I209">
        <v>2</v>
      </c>
      <c r="J209">
        <v>2</v>
      </c>
      <c r="L209">
        <v>3</v>
      </c>
      <c r="N209" s="2" t="s">
        <v>24</v>
      </c>
      <c r="O209" s="2" t="s">
        <v>639</v>
      </c>
      <c r="P209" s="2"/>
      <c r="Q209" s="19" t="s">
        <v>400</v>
      </c>
      <c r="R209" t="str">
        <f t="shared" ref="R209:R272" si="23">"siteModel_pos"&amp;J209</f>
        <v>siteModel_pos2</v>
      </c>
      <c r="S209" s="19" t="s">
        <v>88</v>
      </c>
      <c r="T209" s="19" t="s">
        <v>462</v>
      </c>
      <c r="V209" s="19" t="s">
        <v>662</v>
      </c>
      <c r="W209" s="19"/>
      <c r="X209" s="19"/>
      <c r="AA209" s="47">
        <v>4</v>
      </c>
      <c r="AB209" s="19" t="s">
        <v>663</v>
      </c>
      <c r="AC209" s="47">
        <v>0</v>
      </c>
      <c r="AD209" s="47" t="s">
        <v>552</v>
      </c>
      <c r="AE209" s="19" t="s">
        <v>95</v>
      </c>
      <c r="AG209" t="str">
        <f t="shared" ref="AG209:AG272" si="24">"strictclock_pos"&amp;J209</f>
        <v>strictclock_pos2</v>
      </c>
      <c r="AI209" s="2" t="s">
        <v>422</v>
      </c>
    </row>
    <row r="210" spans="1:35">
      <c r="A210" s="8">
        <v>195</v>
      </c>
      <c r="B210" t="s">
        <v>8</v>
      </c>
      <c r="C210" t="str">
        <f t="shared" si="20"/>
        <v>/drives/GDrive/__GDrive_projects/2016-07-31_divide_and_conquer_starBEAST/_01_data_stats/treelength_calcs/</v>
      </c>
      <c r="E210" t="s">
        <v>755</v>
      </c>
      <c r="F210" t="str">
        <f t="shared" si="21"/>
        <v>ENSACAP00000007949_exon2</v>
      </c>
      <c r="G210" t="str">
        <f t="shared" si="19"/>
        <v>ENSACAP00000007949_exon2.NT.TN</v>
      </c>
      <c r="H210" t="str">
        <f t="shared" si="22"/>
        <v>pos2_ENSACAP00000007949_exon2.NT.TN</v>
      </c>
      <c r="I210">
        <v>2</v>
      </c>
      <c r="J210">
        <v>2</v>
      </c>
      <c r="L210">
        <v>3</v>
      </c>
      <c r="N210" s="2" t="s">
        <v>24</v>
      </c>
      <c r="O210" s="2" t="s">
        <v>640</v>
      </c>
      <c r="P210" s="2"/>
      <c r="Q210" s="19" t="s">
        <v>400</v>
      </c>
      <c r="R210" t="str">
        <f t="shared" si="23"/>
        <v>siteModel_pos2</v>
      </c>
      <c r="S210" s="19" t="s">
        <v>88</v>
      </c>
      <c r="T210" s="19" t="s">
        <v>462</v>
      </c>
      <c r="V210" s="19" t="s">
        <v>662</v>
      </c>
      <c r="W210" s="19"/>
      <c r="X210" s="19"/>
      <c r="AA210" s="47">
        <v>4</v>
      </c>
      <c r="AB210" s="19" t="s">
        <v>663</v>
      </c>
      <c r="AC210" s="47">
        <v>0</v>
      </c>
      <c r="AD210" s="47" t="s">
        <v>552</v>
      </c>
      <c r="AE210" s="19" t="s">
        <v>95</v>
      </c>
      <c r="AG210" t="str">
        <f t="shared" si="24"/>
        <v>strictclock_pos2</v>
      </c>
      <c r="AI210" s="2" t="s">
        <v>422</v>
      </c>
    </row>
    <row r="211" spans="1:35">
      <c r="A211" s="8">
        <v>196</v>
      </c>
      <c r="B211" t="s">
        <v>8</v>
      </c>
      <c r="C211" t="str">
        <f t="shared" si="20"/>
        <v>/drives/GDrive/__GDrive_projects/2016-07-31_divide_and_conquer_starBEAST/_01_data_stats/treelength_calcs/</v>
      </c>
      <c r="E211" t="s">
        <v>756</v>
      </c>
      <c r="F211" t="str">
        <f t="shared" si="21"/>
        <v>ENSACAP00000000368_exon4</v>
      </c>
      <c r="G211" t="str">
        <f t="shared" si="19"/>
        <v>ENSACAP00000000368_exon4.NT.TN</v>
      </c>
      <c r="H211" t="str">
        <f t="shared" si="22"/>
        <v>pos2_ENSACAP00000000368_exon4.NT.TN</v>
      </c>
      <c r="I211">
        <v>2</v>
      </c>
      <c r="J211">
        <v>2</v>
      </c>
      <c r="L211">
        <v>3</v>
      </c>
      <c r="N211" s="2" t="s">
        <v>24</v>
      </c>
      <c r="O211" s="2" t="s">
        <v>641</v>
      </c>
      <c r="P211" s="2"/>
      <c r="Q211" s="19" t="s">
        <v>400</v>
      </c>
      <c r="R211" t="str">
        <f t="shared" si="23"/>
        <v>siteModel_pos2</v>
      </c>
      <c r="S211" s="19" t="s">
        <v>88</v>
      </c>
      <c r="T211" s="19" t="s">
        <v>462</v>
      </c>
      <c r="V211" s="19" t="s">
        <v>662</v>
      </c>
      <c r="W211" s="19"/>
      <c r="X211" s="19"/>
      <c r="AA211" s="47">
        <v>4</v>
      </c>
      <c r="AB211" s="19" t="s">
        <v>663</v>
      </c>
      <c r="AC211" s="47">
        <v>0</v>
      </c>
      <c r="AD211" s="47" t="s">
        <v>552</v>
      </c>
      <c r="AE211" s="19" t="s">
        <v>95</v>
      </c>
      <c r="AG211" t="str">
        <f t="shared" si="24"/>
        <v>strictclock_pos2</v>
      </c>
      <c r="AI211" s="2" t="s">
        <v>422</v>
      </c>
    </row>
    <row r="212" spans="1:35">
      <c r="A212" s="8">
        <v>197</v>
      </c>
      <c r="B212" t="s">
        <v>8</v>
      </c>
      <c r="C212" t="str">
        <f t="shared" si="20"/>
        <v>/drives/GDrive/__GDrive_projects/2016-07-31_divide_and_conquer_starBEAST/_01_data_stats/treelength_calcs/</v>
      </c>
      <c r="E212" t="s">
        <v>757</v>
      </c>
      <c r="F212" t="str">
        <f t="shared" si="21"/>
        <v>ENSACAP00000016420_exon15</v>
      </c>
      <c r="G212" t="str">
        <f t="shared" si="19"/>
        <v>ENSACAP00000016420_exon15.NT.TN</v>
      </c>
      <c r="H212" t="str">
        <f t="shared" si="22"/>
        <v>pos2_ENSACAP00000016420_exon15.NT.TN</v>
      </c>
      <c r="I212">
        <v>2</v>
      </c>
      <c r="J212">
        <v>2</v>
      </c>
      <c r="L212">
        <v>3</v>
      </c>
      <c r="N212" s="2" t="s">
        <v>24</v>
      </c>
      <c r="O212" s="2" t="s">
        <v>642</v>
      </c>
      <c r="P212" s="2"/>
      <c r="Q212" s="19" t="s">
        <v>400</v>
      </c>
      <c r="R212" t="str">
        <f t="shared" si="23"/>
        <v>siteModel_pos2</v>
      </c>
      <c r="S212" s="19" t="s">
        <v>88</v>
      </c>
      <c r="T212" s="19" t="s">
        <v>462</v>
      </c>
      <c r="V212" s="19" t="s">
        <v>662</v>
      </c>
      <c r="W212" s="19"/>
      <c r="X212" s="19"/>
      <c r="AA212" s="47">
        <v>4</v>
      </c>
      <c r="AB212" s="19" t="s">
        <v>663</v>
      </c>
      <c r="AC212" s="47">
        <v>0</v>
      </c>
      <c r="AD212" s="47" t="s">
        <v>552</v>
      </c>
      <c r="AE212" s="19" t="s">
        <v>95</v>
      </c>
      <c r="AG212" t="str">
        <f t="shared" si="24"/>
        <v>strictclock_pos2</v>
      </c>
      <c r="AI212" s="2" t="s">
        <v>422</v>
      </c>
    </row>
    <row r="213" spans="1:35">
      <c r="A213" s="8">
        <v>198</v>
      </c>
      <c r="B213" t="s">
        <v>8</v>
      </c>
      <c r="C213" t="str">
        <f t="shared" si="20"/>
        <v>/drives/GDrive/__GDrive_projects/2016-07-31_divide_and_conquer_starBEAST/_01_data_stats/treelength_calcs/</v>
      </c>
      <c r="E213" t="s">
        <v>758</v>
      </c>
      <c r="F213" t="str">
        <f t="shared" si="21"/>
        <v>ENSACAP00000007154_exon18</v>
      </c>
      <c r="G213" t="str">
        <f t="shared" si="19"/>
        <v>ENSACAP00000007154_exon18.NT.TN</v>
      </c>
      <c r="H213" t="str">
        <f t="shared" si="22"/>
        <v>pos2_ENSACAP00000007154_exon18.NT.TN</v>
      </c>
      <c r="I213">
        <v>2</v>
      </c>
      <c r="J213">
        <v>2</v>
      </c>
      <c r="L213">
        <v>3</v>
      </c>
      <c r="N213" s="2" t="s">
        <v>24</v>
      </c>
      <c r="O213" s="2" t="s">
        <v>643</v>
      </c>
      <c r="P213" s="2"/>
      <c r="Q213" s="19" t="s">
        <v>400</v>
      </c>
      <c r="R213" t="str">
        <f t="shared" si="23"/>
        <v>siteModel_pos2</v>
      </c>
      <c r="S213" s="19" t="s">
        <v>88</v>
      </c>
      <c r="T213" s="19" t="s">
        <v>462</v>
      </c>
      <c r="V213" s="19" t="s">
        <v>662</v>
      </c>
      <c r="W213" s="19"/>
      <c r="X213" s="19"/>
      <c r="AA213" s="47">
        <v>4</v>
      </c>
      <c r="AB213" s="19" t="s">
        <v>663</v>
      </c>
      <c r="AC213" s="47">
        <v>0</v>
      </c>
      <c r="AD213" s="47" t="s">
        <v>552</v>
      </c>
      <c r="AE213" s="19" t="s">
        <v>95</v>
      </c>
      <c r="AG213" t="str">
        <f t="shared" si="24"/>
        <v>strictclock_pos2</v>
      </c>
      <c r="AI213" s="2" t="s">
        <v>422</v>
      </c>
    </row>
    <row r="214" spans="1:35">
      <c r="A214" s="8">
        <v>199</v>
      </c>
      <c r="B214" t="s">
        <v>8</v>
      </c>
      <c r="C214" t="str">
        <f t="shared" si="20"/>
        <v>/drives/GDrive/__GDrive_projects/2016-07-31_divide_and_conquer_starBEAST/_01_data_stats/treelength_calcs/</v>
      </c>
      <c r="E214" t="s">
        <v>759</v>
      </c>
      <c r="F214" t="str">
        <f t="shared" si="21"/>
        <v>ENSACAP00000011988_exon2</v>
      </c>
      <c r="G214" t="str">
        <f t="shared" si="19"/>
        <v>ENSACAP00000011988_exon2.NT.TN</v>
      </c>
      <c r="H214" t="str">
        <f t="shared" si="22"/>
        <v>pos2_ENSACAP00000011988_exon2.NT.TN</v>
      </c>
      <c r="I214">
        <v>2</v>
      </c>
      <c r="J214">
        <v>2</v>
      </c>
      <c r="L214">
        <v>3</v>
      </c>
      <c r="N214" s="2" t="s">
        <v>24</v>
      </c>
      <c r="O214" s="2" t="s">
        <v>644</v>
      </c>
      <c r="P214" s="2"/>
      <c r="Q214" s="19" t="s">
        <v>400</v>
      </c>
      <c r="R214" t="str">
        <f t="shared" si="23"/>
        <v>siteModel_pos2</v>
      </c>
      <c r="S214" s="19" t="s">
        <v>88</v>
      </c>
      <c r="T214" s="19" t="s">
        <v>462</v>
      </c>
      <c r="V214" s="19" t="s">
        <v>662</v>
      </c>
      <c r="W214" s="19"/>
      <c r="X214" s="19"/>
      <c r="AA214" s="47">
        <v>4</v>
      </c>
      <c r="AB214" s="19" t="s">
        <v>663</v>
      </c>
      <c r="AC214" s="47">
        <v>0</v>
      </c>
      <c r="AD214" s="47" t="s">
        <v>552</v>
      </c>
      <c r="AE214" s="19" t="s">
        <v>95</v>
      </c>
      <c r="AG214" t="str">
        <f t="shared" si="24"/>
        <v>strictclock_pos2</v>
      </c>
      <c r="AI214" s="2" t="s">
        <v>422</v>
      </c>
    </row>
    <row r="215" spans="1:35">
      <c r="A215" s="8">
        <v>200</v>
      </c>
      <c r="B215" t="s">
        <v>8</v>
      </c>
      <c r="C215" t="str">
        <f t="shared" si="20"/>
        <v>/drives/GDrive/__GDrive_projects/2016-07-31_divide_and_conquer_starBEAST/_01_data_stats/treelength_calcs/</v>
      </c>
      <c r="E215" t="s">
        <v>760</v>
      </c>
      <c r="F215" t="str">
        <f t="shared" si="21"/>
        <v>ENSACAP00000010184_exon4</v>
      </c>
      <c r="G215" t="str">
        <f t="shared" si="19"/>
        <v>ENSACAP00000010184_exon4.NT.TN</v>
      </c>
      <c r="H215" t="str">
        <f t="shared" si="22"/>
        <v>pos2_ENSACAP00000010184_exon4.NT.TN</v>
      </c>
      <c r="I215">
        <v>2</v>
      </c>
      <c r="J215">
        <v>2</v>
      </c>
      <c r="L215">
        <v>3</v>
      </c>
      <c r="N215" s="2" t="s">
        <v>24</v>
      </c>
      <c r="O215" s="2" t="s">
        <v>645</v>
      </c>
      <c r="P215" s="2"/>
      <c r="Q215" s="19" t="s">
        <v>400</v>
      </c>
      <c r="R215" t="str">
        <f t="shared" si="23"/>
        <v>siteModel_pos2</v>
      </c>
      <c r="S215" s="19" t="s">
        <v>88</v>
      </c>
      <c r="T215" s="19" t="s">
        <v>462</v>
      </c>
      <c r="V215" s="19" t="s">
        <v>662</v>
      </c>
      <c r="W215" s="19"/>
      <c r="X215" s="19"/>
      <c r="AA215" s="47">
        <v>4</v>
      </c>
      <c r="AB215" s="19" t="s">
        <v>663</v>
      </c>
      <c r="AC215" s="47">
        <v>0</v>
      </c>
      <c r="AD215" s="47" t="s">
        <v>552</v>
      </c>
      <c r="AE215" s="19" t="s">
        <v>95</v>
      </c>
      <c r="AG215" t="str">
        <f t="shared" si="24"/>
        <v>strictclock_pos2</v>
      </c>
      <c r="AI215" s="2" t="s">
        <v>422</v>
      </c>
    </row>
    <row r="216" spans="1:35">
      <c r="A216" s="8">
        <v>201</v>
      </c>
      <c r="B216" t="s">
        <v>8</v>
      </c>
      <c r="C216" t="str">
        <f t="shared" si="20"/>
        <v>/drives/GDrive/__GDrive_projects/2016-07-31_divide_and_conquer_starBEAST/_01_data_stats/treelength_calcs/</v>
      </c>
      <c r="E216" t="s">
        <v>761</v>
      </c>
      <c r="F216" t="str">
        <f t="shared" si="21"/>
        <v>ENSACAP00000011254_exon2</v>
      </c>
      <c r="G216" t="str">
        <f t="shared" si="19"/>
        <v>ENSACAP00000011254_exon2.NT.TN</v>
      </c>
      <c r="H216" t="str">
        <f t="shared" si="22"/>
        <v>pos2_ENSACAP00000011254_exon2.NT.TN</v>
      </c>
      <c r="I216">
        <v>2</v>
      </c>
      <c r="J216">
        <v>2</v>
      </c>
      <c r="L216">
        <v>3</v>
      </c>
      <c r="N216" s="2" t="s">
        <v>24</v>
      </c>
      <c r="O216" s="2" t="s">
        <v>646</v>
      </c>
      <c r="P216" s="2"/>
      <c r="Q216" s="19" t="s">
        <v>400</v>
      </c>
      <c r="R216" t="str">
        <f t="shared" si="23"/>
        <v>siteModel_pos2</v>
      </c>
      <c r="S216" s="19" t="s">
        <v>88</v>
      </c>
      <c r="T216" s="19" t="s">
        <v>462</v>
      </c>
      <c r="V216" s="19" t="s">
        <v>662</v>
      </c>
      <c r="W216" s="19"/>
      <c r="X216" s="19"/>
      <c r="AA216" s="47">
        <v>4</v>
      </c>
      <c r="AB216" s="19" t="s">
        <v>663</v>
      </c>
      <c r="AC216" s="47">
        <v>0</v>
      </c>
      <c r="AD216" s="47" t="s">
        <v>552</v>
      </c>
      <c r="AE216" s="19" t="s">
        <v>95</v>
      </c>
      <c r="AG216" t="str">
        <f t="shared" si="24"/>
        <v>strictclock_pos2</v>
      </c>
      <c r="AI216" s="2" t="s">
        <v>422</v>
      </c>
    </row>
    <row r="217" spans="1:35">
      <c r="A217" s="8">
        <v>202</v>
      </c>
      <c r="B217" t="s">
        <v>8</v>
      </c>
      <c r="C217" t="str">
        <f t="shared" si="20"/>
        <v>/drives/GDrive/__GDrive_projects/2016-07-31_divide_and_conquer_starBEAST/_01_data_stats/treelength_calcs/</v>
      </c>
      <c r="E217" t="s">
        <v>762</v>
      </c>
      <c r="F217" t="str">
        <f t="shared" si="21"/>
        <v>ENSACAP00000001619_exon1</v>
      </c>
      <c r="G217" t="str">
        <f t="shared" si="19"/>
        <v>ENSACAP00000001619_exon1.NT.TN</v>
      </c>
      <c r="H217" t="str">
        <f t="shared" si="22"/>
        <v>pos2_ENSACAP00000001619_exon1.NT.TN</v>
      </c>
      <c r="I217">
        <v>2</v>
      </c>
      <c r="J217">
        <v>2</v>
      </c>
      <c r="L217">
        <v>3</v>
      </c>
      <c r="N217" s="2" t="s">
        <v>24</v>
      </c>
      <c r="O217" s="2" t="s">
        <v>647</v>
      </c>
      <c r="P217" s="2"/>
      <c r="Q217" s="19" t="s">
        <v>400</v>
      </c>
      <c r="R217" t="str">
        <f t="shared" si="23"/>
        <v>siteModel_pos2</v>
      </c>
      <c r="S217" s="19" t="s">
        <v>88</v>
      </c>
      <c r="T217" s="19" t="s">
        <v>462</v>
      </c>
      <c r="V217" s="19" t="s">
        <v>662</v>
      </c>
      <c r="W217" s="19"/>
      <c r="X217" s="19"/>
      <c r="AA217" s="47">
        <v>4</v>
      </c>
      <c r="AB217" s="19" t="s">
        <v>663</v>
      </c>
      <c r="AC217" s="47">
        <v>0</v>
      </c>
      <c r="AD217" s="47" t="s">
        <v>552</v>
      </c>
      <c r="AE217" s="19" t="s">
        <v>95</v>
      </c>
      <c r="AG217" t="str">
        <f t="shared" si="24"/>
        <v>strictclock_pos2</v>
      </c>
      <c r="AI217" s="2" t="s">
        <v>422</v>
      </c>
    </row>
    <row r="218" spans="1:35">
      <c r="A218" s="8">
        <v>203</v>
      </c>
      <c r="B218" t="s">
        <v>8</v>
      </c>
      <c r="C218" t="str">
        <f t="shared" si="20"/>
        <v>/drives/GDrive/__GDrive_projects/2016-07-31_divide_and_conquer_starBEAST/_01_data_stats/treelength_calcs/</v>
      </c>
      <c r="E218" t="s">
        <v>763</v>
      </c>
      <c r="F218" t="str">
        <f t="shared" si="21"/>
        <v>ENSACAP00000000595_exon1</v>
      </c>
      <c r="G218" t="str">
        <f t="shared" si="19"/>
        <v>ENSACAP00000000595_exon1.NT.TN</v>
      </c>
      <c r="H218" t="str">
        <f t="shared" si="22"/>
        <v>pos2_ENSACAP00000000595_exon1.NT.TN</v>
      </c>
      <c r="I218">
        <v>2</v>
      </c>
      <c r="J218">
        <v>2</v>
      </c>
      <c r="L218">
        <v>3</v>
      </c>
      <c r="N218" s="2" t="s">
        <v>24</v>
      </c>
      <c r="O218" s="2" t="s">
        <v>648</v>
      </c>
      <c r="P218" s="2"/>
      <c r="Q218" s="19" t="s">
        <v>400</v>
      </c>
      <c r="R218" t="str">
        <f t="shared" si="23"/>
        <v>siteModel_pos2</v>
      </c>
      <c r="S218" s="19" t="s">
        <v>88</v>
      </c>
      <c r="T218" s="19" t="s">
        <v>462</v>
      </c>
      <c r="V218" s="19" t="s">
        <v>662</v>
      </c>
      <c r="W218" s="19"/>
      <c r="X218" s="19"/>
      <c r="AA218" s="47">
        <v>4</v>
      </c>
      <c r="AB218" s="19" t="s">
        <v>663</v>
      </c>
      <c r="AC218" s="47">
        <v>0</v>
      </c>
      <c r="AD218" s="47" t="s">
        <v>552</v>
      </c>
      <c r="AE218" s="19" t="s">
        <v>95</v>
      </c>
      <c r="AG218" t="str">
        <f t="shared" si="24"/>
        <v>strictclock_pos2</v>
      </c>
      <c r="AI218" s="2" t="s">
        <v>422</v>
      </c>
    </row>
    <row r="219" spans="1:35">
      <c r="A219" s="8">
        <v>204</v>
      </c>
      <c r="B219" t="s">
        <v>8</v>
      </c>
      <c r="C219" t="str">
        <f t="shared" si="20"/>
        <v>/drives/GDrive/__GDrive_projects/2016-07-31_divide_and_conquer_starBEAST/_01_data_stats/treelength_calcs/</v>
      </c>
      <c r="E219" t="s">
        <v>764</v>
      </c>
      <c r="F219" t="str">
        <f t="shared" si="21"/>
        <v>ENSACAP00000003955_exon49</v>
      </c>
      <c r="G219" t="str">
        <f t="shared" si="19"/>
        <v>ENSACAP00000003955_exon49.NT.TN</v>
      </c>
      <c r="H219" t="str">
        <f t="shared" si="22"/>
        <v>pos2_ENSACAP00000003955_exon49.NT.TN</v>
      </c>
      <c r="I219">
        <v>2</v>
      </c>
      <c r="J219">
        <v>2</v>
      </c>
      <c r="L219">
        <v>3</v>
      </c>
      <c r="N219" s="2" t="s">
        <v>24</v>
      </c>
      <c r="O219" s="2" t="s">
        <v>649</v>
      </c>
      <c r="P219" s="2"/>
      <c r="Q219" s="19" t="s">
        <v>400</v>
      </c>
      <c r="R219" t="str">
        <f t="shared" si="23"/>
        <v>siteModel_pos2</v>
      </c>
      <c r="S219" s="19" t="s">
        <v>88</v>
      </c>
      <c r="T219" s="19" t="s">
        <v>462</v>
      </c>
      <c r="V219" s="19" t="s">
        <v>662</v>
      </c>
      <c r="W219" s="19"/>
      <c r="X219" s="19"/>
      <c r="AA219" s="47">
        <v>4</v>
      </c>
      <c r="AB219" s="19" t="s">
        <v>663</v>
      </c>
      <c r="AC219" s="47">
        <v>0</v>
      </c>
      <c r="AD219" s="47" t="s">
        <v>552</v>
      </c>
      <c r="AE219" s="19" t="s">
        <v>95</v>
      </c>
      <c r="AG219" t="str">
        <f t="shared" si="24"/>
        <v>strictclock_pos2</v>
      </c>
      <c r="AI219" s="2" t="s">
        <v>422</v>
      </c>
    </row>
    <row r="220" spans="1:35">
      <c r="A220" s="8">
        <v>205</v>
      </c>
      <c r="B220" t="s">
        <v>8</v>
      </c>
      <c r="C220" t="str">
        <f t="shared" si="20"/>
        <v>/drives/GDrive/__GDrive_projects/2016-07-31_divide_and_conquer_starBEAST/_01_data_stats/treelength_calcs/</v>
      </c>
      <c r="E220" t="s">
        <v>765</v>
      </c>
      <c r="F220" t="str">
        <f t="shared" si="21"/>
        <v>ENSACAP00000016734_exon1</v>
      </c>
      <c r="G220" t="str">
        <f t="shared" si="19"/>
        <v>ENSACAP00000016734_exon1.NT.TN</v>
      </c>
      <c r="H220" t="str">
        <f t="shared" si="22"/>
        <v>pos2_ENSACAP00000016734_exon1.NT.TN</v>
      </c>
      <c r="I220">
        <v>2</v>
      </c>
      <c r="J220">
        <v>2</v>
      </c>
      <c r="L220">
        <v>3</v>
      </c>
      <c r="N220" s="2" t="s">
        <v>24</v>
      </c>
      <c r="O220" s="2" t="s">
        <v>650</v>
      </c>
      <c r="P220" s="2"/>
      <c r="Q220" s="19" t="s">
        <v>400</v>
      </c>
      <c r="R220" t="str">
        <f t="shared" si="23"/>
        <v>siteModel_pos2</v>
      </c>
      <c r="S220" s="19" t="s">
        <v>88</v>
      </c>
      <c r="T220" s="19" t="s">
        <v>462</v>
      </c>
      <c r="V220" s="19" t="s">
        <v>662</v>
      </c>
      <c r="W220" s="19"/>
      <c r="X220" s="19"/>
      <c r="AA220" s="47">
        <v>4</v>
      </c>
      <c r="AB220" s="19" t="s">
        <v>663</v>
      </c>
      <c r="AC220" s="47">
        <v>0</v>
      </c>
      <c r="AD220" s="47" t="s">
        <v>552</v>
      </c>
      <c r="AE220" s="19" t="s">
        <v>95</v>
      </c>
      <c r="AG220" t="str">
        <f t="shared" si="24"/>
        <v>strictclock_pos2</v>
      </c>
      <c r="AI220" s="2" t="s">
        <v>422</v>
      </c>
    </row>
    <row r="221" spans="1:35">
      <c r="A221" s="8">
        <v>206</v>
      </c>
      <c r="B221" t="s">
        <v>8</v>
      </c>
      <c r="C221" t="str">
        <f t="shared" si="20"/>
        <v>/drives/GDrive/__GDrive_projects/2016-07-31_divide_and_conquer_starBEAST/_01_data_stats/treelength_calcs/</v>
      </c>
      <c r="E221" t="s">
        <v>766</v>
      </c>
      <c r="F221" t="str">
        <f t="shared" si="21"/>
        <v>ENSACAP00000013023_exon12</v>
      </c>
      <c r="G221" t="str">
        <f t="shared" si="19"/>
        <v>ENSACAP00000013023_exon12.NT.TN</v>
      </c>
      <c r="H221" t="str">
        <f t="shared" si="22"/>
        <v>pos2_ENSACAP00000013023_exon12.NT.TN</v>
      </c>
      <c r="I221">
        <v>2</v>
      </c>
      <c r="J221">
        <v>2</v>
      </c>
      <c r="L221">
        <v>3</v>
      </c>
      <c r="N221" s="2" t="s">
        <v>24</v>
      </c>
      <c r="O221" s="2" t="s">
        <v>651</v>
      </c>
      <c r="P221" s="2"/>
      <c r="Q221" s="19" t="s">
        <v>400</v>
      </c>
      <c r="R221" t="str">
        <f t="shared" si="23"/>
        <v>siteModel_pos2</v>
      </c>
      <c r="S221" s="19" t="s">
        <v>88</v>
      </c>
      <c r="T221" s="19" t="s">
        <v>462</v>
      </c>
      <c r="V221" s="19" t="s">
        <v>662</v>
      </c>
      <c r="W221" s="19"/>
      <c r="X221" s="19"/>
      <c r="AA221" s="47">
        <v>4</v>
      </c>
      <c r="AB221" s="19" t="s">
        <v>663</v>
      </c>
      <c r="AC221" s="47">
        <v>0</v>
      </c>
      <c r="AD221" s="47" t="s">
        <v>552</v>
      </c>
      <c r="AE221" s="19" t="s">
        <v>95</v>
      </c>
      <c r="AG221" t="str">
        <f t="shared" si="24"/>
        <v>strictclock_pos2</v>
      </c>
      <c r="AI221" s="2" t="s">
        <v>422</v>
      </c>
    </row>
    <row r="222" spans="1:35">
      <c r="A222" s="8">
        <v>207</v>
      </c>
      <c r="B222" t="s">
        <v>8</v>
      </c>
      <c r="C222" t="str">
        <f t="shared" si="20"/>
        <v>/drives/GDrive/__GDrive_projects/2016-07-31_divide_and_conquer_starBEAST/_01_data_stats/treelength_calcs/</v>
      </c>
      <c r="E222" t="s">
        <v>767</v>
      </c>
      <c r="F222" t="str">
        <f t="shared" si="21"/>
        <v>ENSACAP00000005159_exon27</v>
      </c>
      <c r="G222" t="str">
        <f t="shared" si="19"/>
        <v>ENSACAP00000005159_exon27.NT.TN</v>
      </c>
      <c r="H222" t="str">
        <f t="shared" si="22"/>
        <v>pos2_ENSACAP00000005159_exon27.NT.TN</v>
      </c>
      <c r="I222">
        <v>2</v>
      </c>
      <c r="J222">
        <v>2</v>
      </c>
      <c r="L222">
        <v>3</v>
      </c>
      <c r="N222" s="2" t="s">
        <v>24</v>
      </c>
      <c r="O222" s="2" t="s">
        <v>652</v>
      </c>
      <c r="P222" s="2"/>
      <c r="Q222" s="19" t="s">
        <v>400</v>
      </c>
      <c r="R222" t="str">
        <f t="shared" si="23"/>
        <v>siteModel_pos2</v>
      </c>
      <c r="S222" s="19" t="s">
        <v>88</v>
      </c>
      <c r="T222" s="19" t="s">
        <v>462</v>
      </c>
      <c r="V222" s="19" t="s">
        <v>662</v>
      </c>
      <c r="W222" s="19"/>
      <c r="X222" s="19"/>
      <c r="AA222" s="47">
        <v>4</v>
      </c>
      <c r="AB222" s="19" t="s">
        <v>663</v>
      </c>
      <c r="AC222" s="47">
        <v>0</v>
      </c>
      <c r="AD222" s="47" t="s">
        <v>552</v>
      </c>
      <c r="AE222" s="19" t="s">
        <v>95</v>
      </c>
      <c r="AG222" t="str">
        <f t="shared" si="24"/>
        <v>strictclock_pos2</v>
      </c>
      <c r="AI222" s="2" t="s">
        <v>422</v>
      </c>
    </row>
    <row r="223" spans="1:35">
      <c r="A223" s="8">
        <v>208</v>
      </c>
      <c r="B223" t="s">
        <v>8</v>
      </c>
      <c r="C223" t="str">
        <f t="shared" si="20"/>
        <v>/drives/GDrive/__GDrive_projects/2016-07-31_divide_and_conquer_starBEAST/_01_data_stats/treelength_calcs/</v>
      </c>
      <c r="E223" t="s">
        <v>768</v>
      </c>
      <c r="F223" t="str">
        <f t="shared" si="21"/>
        <v>ENSACAP00000016801_exon1</v>
      </c>
      <c r="G223" t="str">
        <f t="shared" si="19"/>
        <v>ENSACAP00000016801_exon1.NT.TN</v>
      </c>
      <c r="H223" t="str">
        <f t="shared" si="22"/>
        <v>pos2_ENSACAP00000016801_exon1.NT.TN</v>
      </c>
      <c r="I223">
        <v>2</v>
      </c>
      <c r="J223">
        <v>2</v>
      </c>
      <c r="L223">
        <v>3</v>
      </c>
      <c r="N223" s="2" t="s">
        <v>24</v>
      </c>
      <c r="O223" s="2" t="s">
        <v>653</v>
      </c>
      <c r="P223" s="2"/>
      <c r="Q223" s="19" t="s">
        <v>400</v>
      </c>
      <c r="R223" t="str">
        <f t="shared" si="23"/>
        <v>siteModel_pos2</v>
      </c>
      <c r="S223" s="19" t="s">
        <v>88</v>
      </c>
      <c r="T223" s="19" t="s">
        <v>462</v>
      </c>
      <c r="V223" s="19" t="s">
        <v>662</v>
      </c>
      <c r="W223" s="19"/>
      <c r="X223" s="19"/>
      <c r="AA223" s="47">
        <v>4</v>
      </c>
      <c r="AB223" s="19" t="s">
        <v>663</v>
      </c>
      <c r="AC223" s="47">
        <v>0</v>
      </c>
      <c r="AD223" s="47" t="s">
        <v>552</v>
      </c>
      <c r="AE223" s="19" t="s">
        <v>95</v>
      </c>
      <c r="AG223" t="str">
        <f t="shared" si="24"/>
        <v>strictclock_pos2</v>
      </c>
      <c r="AI223" s="2" t="s">
        <v>422</v>
      </c>
    </row>
    <row r="224" spans="1:35">
      <c r="A224" s="8">
        <v>209</v>
      </c>
      <c r="B224" t="s">
        <v>8</v>
      </c>
      <c r="C224" t="str">
        <f t="shared" si="20"/>
        <v>/drives/GDrive/__GDrive_projects/2016-07-31_divide_and_conquer_starBEAST/_01_data_stats/treelength_calcs/</v>
      </c>
      <c r="E224" t="s">
        <v>769</v>
      </c>
      <c r="F224" t="str">
        <f t="shared" si="21"/>
        <v>ENSACAP00000001754_exon1</v>
      </c>
      <c r="G224" t="str">
        <f t="shared" si="19"/>
        <v>ENSACAP00000001754_exon1.NT.TN</v>
      </c>
      <c r="H224" t="str">
        <f t="shared" si="22"/>
        <v>pos2_ENSACAP00000001754_exon1.NT.TN</v>
      </c>
      <c r="I224">
        <v>2</v>
      </c>
      <c r="J224">
        <v>2</v>
      </c>
      <c r="L224">
        <v>3</v>
      </c>
      <c r="N224" s="2" t="s">
        <v>24</v>
      </c>
      <c r="O224" s="2" t="s">
        <v>654</v>
      </c>
      <c r="P224" s="2"/>
      <c r="Q224" s="19" t="s">
        <v>400</v>
      </c>
      <c r="R224" t="str">
        <f t="shared" si="23"/>
        <v>siteModel_pos2</v>
      </c>
      <c r="S224" s="19" t="s">
        <v>88</v>
      </c>
      <c r="T224" s="19" t="s">
        <v>462</v>
      </c>
      <c r="V224" s="19" t="s">
        <v>662</v>
      </c>
      <c r="W224" s="19"/>
      <c r="X224" s="19"/>
      <c r="AA224" s="47">
        <v>4</v>
      </c>
      <c r="AB224" s="19" t="s">
        <v>663</v>
      </c>
      <c r="AC224" s="47">
        <v>0</v>
      </c>
      <c r="AD224" s="47" t="s">
        <v>552</v>
      </c>
      <c r="AE224" s="19" t="s">
        <v>95</v>
      </c>
      <c r="AG224" t="str">
        <f t="shared" si="24"/>
        <v>strictclock_pos2</v>
      </c>
      <c r="AI224" s="2" t="s">
        <v>422</v>
      </c>
    </row>
    <row r="225" spans="1:51">
      <c r="A225" s="8">
        <v>210</v>
      </c>
      <c r="B225" t="s">
        <v>8</v>
      </c>
      <c r="C225" t="str">
        <f t="shared" si="20"/>
        <v>/drives/GDrive/__GDrive_projects/2016-07-31_divide_and_conquer_starBEAST/_01_data_stats/treelength_calcs/</v>
      </c>
      <c r="E225" t="s">
        <v>770</v>
      </c>
      <c r="F225" t="str">
        <f t="shared" si="21"/>
        <v>ENSACAP00000011216_exon1</v>
      </c>
      <c r="G225" t="str">
        <f t="shared" si="19"/>
        <v>ENSACAP00000011216_exon1.NT.TN</v>
      </c>
      <c r="H225" t="str">
        <f t="shared" si="22"/>
        <v>pos2_ENSACAP00000011216_exon1.NT.TN</v>
      </c>
      <c r="I225">
        <v>2</v>
      </c>
      <c r="J225">
        <v>2</v>
      </c>
      <c r="L225">
        <v>3</v>
      </c>
      <c r="N225" s="2" t="s">
        <v>24</v>
      </c>
      <c r="O225" s="2" t="s">
        <v>655</v>
      </c>
      <c r="P225" s="2"/>
      <c r="Q225" s="19" t="s">
        <v>400</v>
      </c>
      <c r="R225" t="str">
        <f t="shared" si="23"/>
        <v>siteModel_pos2</v>
      </c>
      <c r="S225" s="19" t="s">
        <v>88</v>
      </c>
      <c r="T225" s="19" t="s">
        <v>462</v>
      </c>
      <c r="V225" s="19" t="s">
        <v>662</v>
      </c>
      <c r="W225" s="19"/>
      <c r="X225" s="19"/>
      <c r="AA225" s="47">
        <v>4</v>
      </c>
      <c r="AB225" s="19" t="s">
        <v>663</v>
      </c>
      <c r="AC225" s="47">
        <v>0</v>
      </c>
      <c r="AD225" s="47" t="s">
        <v>552</v>
      </c>
      <c r="AE225" s="19" t="s">
        <v>95</v>
      </c>
      <c r="AG225" t="str">
        <f t="shared" si="24"/>
        <v>strictclock_pos2</v>
      </c>
      <c r="AI225" s="2" t="s">
        <v>422</v>
      </c>
    </row>
    <row r="226" spans="1:51">
      <c r="A226" s="8">
        <v>211</v>
      </c>
      <c r="B226" t="s">
        <v>8</v>
      </c>
      <c r="C226" t="str">
        <f t="shared" si="20"/>
        <v>/drives/GDrive/__GDrive_projects/2016-07-31_divide_and_conquer_starBEAST/_01_data_stats/treelength_calcs/</v>
      </c>
      <c r="E226" t="s">
        <v>771</v>
      </c>
      <c r="F226" t="str">
        <f t="shared" si="21"/>
        <v>ENSACAP00000007408_exon1</v>
      </c>
      <c r="G226" t="str">
        <f t="shared" si="19"/>
        <v>ENSACAP00000007408_exon1.NT.TN</v>
      </c>
      <c r="H226" t="str">
        <f t="shared" si="22"/>
        <v>pos2_ENSACAP00000007408_exon1.NT.TN</v>
      </c>
      <c r="I226">
        <v>2</v>
      </c>
      <c r="J226">
        <v>2</v>
      </c>
      <c r="L226">
        <v>3</v>
      </c>
      <c r="N226" s="2" t="s">
        <v>24</v>
      </c>
      <c r="O226" s="2" t="s">
        <v>656</v>
      </c>
      <c r="P226" s="2"/>
      <c r="Q226" s="19" t="s">
        <v>400</v>
      </c>
      <c r="R226" t="str">
        <f t="shared" si="23"/>
        <v>siteModel_pos2</v>
      </c>
      <c r="S226" s="19" t="s">
        <v>88</v>
      </c>
      <c r="T226" s="19" t="s">
        <v>462</v>
      </c>
      <c r="V226" s="19" t="s">
        <v>662</v>
      </c>
      <c r="W226" s="19"/>
      <c r="X226" s="19"/>
      <c r="AA226" s="47">
        <v>4</v>
      </c>
      <c r="AB226" s="19" t="s">
        <v>663</v>
      </c>
      <c r="AC226" s="47">
        <v>0</v>
      </c>
      <c r="AD226" s="47" t="s">
        <v>552</v>
      </c>
      <c r="AE226" s="19" t="s">
        <v>95</v>
      </c>
      <c r="AG226" t="str">
        <f t="shared" si="24"/>
        <v>strictclock_pos2</v>
      </c>
      <c r="AI226" s="2" t="s">
        <v>422</v>
      </c>
    </row>
    <row r="227" spans="1:51">
      <c r="A227" s="8">
        <v>212</v>
      </c>
      <c r="B227" t="s">
        <v>8</v>
      </c>
      <c r="C227" t="str">
        <f t="shared" si="20"/>
        <v>/drives/GDrive/__GDrive_projects/2016-07-31_divide_and_conquer_starBEAST/_01_data_stats/treelength_calcs/</v>
      </c>
      <c r="E227" t="s">
        <v>772</v>
      </c>
      <c r="F227" t="str">
        <f t="shared" si="21"/>
        <v>ENSACAP00000020799_exon1</v>
      </c>
      <c r="G227" t="str">
        <f t="shared" si="19"/>
        <v>ENSACAP00000020799_exon1.NT.TN</v>
      </c>
      <c r="H227" t="str">
        <f t="shared" si="22"/>
        <v>pos2_ENSACAP00000020799_exon1.NT.TN</v>
      </c>
      <c r="I227">
        <v>2</v>
      </c>
      <c r="J227">
        <v>2</v>
      </c>
      <c r="L227">
        <v>3</v>
      </c>
      <c r="N227" s="2" t="s">
        <v>24</v>
      </c>
      <c r="O227" s="2" t="s">
        <v>657</v>
      </c>
      <c r="P227" s="2"/>
      <c r="Q227" s="19" t="s">
        <v>400</v>
      </c>
      <c r="R227" t="str">
        <f t="shared" si="23"/>
        <v>siteModel_pos2</v>
      </c>
      <c r="S227" s="19" t="s">
        <v>88</v>
      </c>
      <c r="T227" s="19" t="s">
        <v>462</v>
      </c>
      <c r="V227" s="19" t="s">
        <v>662</v>
      </c>
      <c r="W227" s="19"/>
      <c r="X227" s="19"/>
      <c r="AA227" s="47">
        <v>4</v>
      </c>
      <c r="AB227" s="19" t="s">
        <v>663</v>
      </c>
      <c r="AC227" s="47">
        <v>0</v>
      </c>
      <c r="AD227" s="47" t="s">
        <v>552</v>
      </c>
      <c r="AE227" s="19" t="s">
        <v>95</v>
      </c>
      <c r="AG227" t="str">
        <f t="shared" si="24"/>
        <v>strictclock_pos2</v>
      </c>
      <c r="AI227" s="2" t="s">
        <v>422</v>
      </c>
    </row>
    <row r="228" spans="1:51">
      <c r="A228" s="8">
        <v>213</v>
      </c>
      <c r="B228" t="s">
        <v>8</v>
      </c>
      <c r="C228" t="str">
        <f t="shared" si="20"/>
        <v>/drives/GDrive/__GDrive_projects/2016-07-31_divide_and_conquer_starBEAST/_01_data_stats/treelength_calcs/</v>
      </c>
      <c r="E228" t="s">
        <v>773</v>
      </c>
      <c r="F228" t="str">
        <f t="shared" si="21"/>
        <v>ENSACAP00000004540_exon34</v>
      </c>
      <c r="G228" t="str">
        <f t="shared" si="19"/>
        <v>ENSACAP00000004540_exon34.NT.TN</v>
      </c>
      <c r="H228" t="str">
        <f t="shared" si="22"/>
        <v>pos2_ENSACAP00000004540_exon34.NT.TN</v>
      </c>
      <c r="I228">
        <v>2</v>
      </c>
      <c r="J228">
        <v>2</v>
      </c>
      <c r="L228">
        <v>3</v>
      </c>
      <c r="N228" s="2" t="s">
        <v>24</v>
      </c>
      <c r="O228" s="2" t="s">
        <v>658</v>
      </c>
      <c r="P228" s="2"/>
      <c r="Q228" s="19" t="s">
        <v>400</v>
      </c>
      <c r="R228" t="str">
        <f t="shared" si="23"/>
        <v>siteModel_pos2</v>
      </c>
      <c r="S228" s="19" t="s">
        <v>88</v>
      </c>
      <c r="T228" s="19" t="s">
        <v>462</v>
      </c>
      <c r="V228" s="19" t="s">
        <v>662</v>
      </c>
      <c r="W228" s="19"/>
      <c r="X228" s="19"/>
      <c r="AA228" s="47">
        <v>4</v>
      </c>
      <c r="AB228" s="19" t="s">
        <v>663</v>
      </c>
      <c r="AC228" s="47">
        <v>0</v>
      </c>
      <c r="AD228" s="47" t="s">
        <v>552</v>
      </c>
      <c r="AE228" s="19" t="s">
        <v>95</v>
      </c>
      <c r="AG228" t="str">
        <f t="shared" si="24"/>
        <v>strictclock_pos2</v>
      </c>
      <c r="AI228" s="2" t="s">
        <v>422</v>
      </c>
    </row>
    <row r="229" spans="1:51">
      <c r="A229" s="8">
        <v>214</v>
      </c>
      <c r="B229" t="s">
        <v>8</v>
      </c>
      <c r="C229" t="str">
        <f t="shared" si="20"/>
        <v>/drives/GDrive/__GDrive_projects/2016-07-31_divide_and_conquer_starBEAST/_01_data_stats/treelength_calcs/</v>
      </c>
      <c r="E229" t="s">
        <v>774</v>
      </c>
      <c r="F229" t="str">
        <f t="shared" si="21"/>
        <v>ENSACAP00000003905_exon1</v>
      </c>
      <c r="G229" t="str">
        <f t="shared" si="19"/>
        <v>ENSACAP00000003905_exon1.NT.TN</v>
      </c>
      <c r="H229" t="str">
        <f t="shared" si="22"/>
        <v>pos2_ENSACAP00000003905_exon1.NT.TN</v>
      </c>
      <c r="I229">
        <v>2</v>
      </c>
      <c r="J229">
        <v>2</v>
      </c>
      <c r="L229">
        <v>3</v>
      </c>
      <c r="N229" s="2" t="s">
        <v>24</v>
      </c>
      <c r="O229" s="2" t="s">
        <v>659</v>
      </c>
      <c r="P229" s="2"/>
      <c r="Q229" s="19" t="s">
        <v>400</v>
      </c>
      <c r="R229" t="str">
        <f t="shared" si="23"/>
        <v>siteModel_pos2</v>
      </c>
      <c r="S229" s="19" t="s">
        <v>88</v>
      </c>
      <c r="T229" s="19" t="s">
        <v>462</v>
      </c>
      <c r="V229" s="19" t="s">
        <v>662</v>
      </c>
      <c r="W229" s="19"/>
      <c r="X229" s="19"/>
      <c r="AA229" s="47">
        <v>4</v>
      </c>
      <c r="AB229" s="19" t="s">
        <v>663</v>
      </c>
      <c r="AC229" s="47">
        <v>0</v>
      </c>
      <c r="AD229" s="47" t="s">
        <v>552</v>
      </c>
      <c r="AE229" s="19" t="s">
        <v>95</v>
      </c>
      <c r="AG229" t="str">
        <f t="shared" si="24"/>
        <v>strictclock_pos2</v>
      </c>
      <c r="AI229" s="2" t="s">
        <v>422</v>
      </c>
    </row>
    <row r="230" spans="1:51">
      <c r="A230" s="8">
        <v>215</v>
      </c>
      <c r="B230" t="s">
        <v>8</v>
      </c>
      <c r="C230" t="str">
        <f t="shared" si="20"/>
        <v>/drives/GDrive/__GDrive_projects/2016-07-31_divide_and_conquer_starBEAST/_01_data_stats/treelength_calcs/</v>
      </c>
      <c r="E230" t="s">
        <v>668</v>
      </c>
      <c r="F230" t="str">
        <f t="shared" si="21"/>
        <v>ENSACAP00000007167_exon1</v>
      </c>
      <c r="G230" t="str">
        <f>LEFT(E230,(LEN(E230)-19))</f>
        <v>ENSACAP00000007167_exon1.NT.TN</v>
      </c>
      <c r="H230" t="str">
        <f t="shared" si="22"/>
        <v>pos3_ENSACAP00000007167_exon1.NT.TN</v>
      </c>
      <c r="I230">
        <v>2</v>
      </c>
      <c r="J230">
        <v>3</v>
      </c>
      <c r="L230">
        <v>3</v>
      </c>
      <c r="N230" s="2" t="s">
        <v>24</v>
      </c>
      <c r="O230" s="2" t="s">
        <v>534</v>
      </c>
      <c r="P230" s="2"/>
      <c r="Q230" s="19" t="s">
        <v>400</v>
      </c>
      <c r="R230" t="str">
        <f t="shared" si="23"/>
        <v>siteModel_pos3</v>
      </c>
      <c r="S230" s="19" t="s">
        <v>88</v>
      </c>
      <c r="T230" s="19" t="s">
        <v>462</v>
      </c>
      <c r="V230" s="19" t="s">
        <v>664</v>
      </c>
      <c r="W230" s="19"/>
      <c r="X230" s="19"/>
      <c r="AA230" s="47">
        <v>4</v>
      </c>
      <c r="AB230" s="19" t="s">
        <v>665</v>
      </c>
      <c r="AC230" s="47">
        <v>0</v>
      </c>
      <c r="AD230" s="47" t="s">
        <v>552</v>
      </c>
      <c r="AE230" s="19" t="s">
        <v>95</v>
      </c>
      <c r="AG230" t="str">
        <f t="shared" si="24"/>
        <v>strictclock_pos3</v>
      </c>
      <c r="AI230" s="2" t="s">
        <v>422</v>
      </c>
      <c r="AJ230" t="s">
        <v>72</v>
      </c>
      <c r="AK230">
        <v>0.01</v>
      </c>
      <c r="AL230">
        <v>1.0000000000000001E-5</v>
      </c>
      <c r="AM230">
        <v>0.1</v>
      </c>
      <c r="AN230">
        <v>2</v>
      </c>
      <c r="AO230">
        <v>0</v>
      </c>
      <c r="AP230">
        <v>10</v>
      </c>
      <c r="AQ230">
        <v>1E-3</v>
      </c>
      <c r="AR230">
        <v>1</v>
      </c>
      <c r="AS230">
        <v>0</v>
      </c>
      <c r="AT230" t="s">
        <v>8</v>
      </c>
      <c r="AU230" t="s">
        <v>48</v>
      </c>
      <c r="AV230">
        <v>0</v>
      </c>
      <c r="AW230">
        <v>10</v>
      </c>
      <c r="AX230">
        <v>0</v>
      </c>
      <c r="AY230" t="s">
        <v>8</v>
      </c>
    </row>
    <row r="231" spans="1:51">
      <c r="A231" s="8">
        <v>216</v>
      </c>
      <c r="B231" t="s">
        <v>8</v>
      </c>
      <c r="C231" t="str">
        <f t="shared" si="20"/>
        <v>/drives/GDrive/__GDrive_projects/2016-07-31_divide_and_conquer_starBEAST/_01_data_stats/treelength_calcs/</v>
      </c>
      <c r="E231" t="s">
        <v>669</v>
      </c>
      <c r="F231" t="str">
        <f t="shared" si="21"/>
        <v>ENSACAP00000014266_exon4</v>
      </c>
      <c r="G231" t="str">
        <f t="shared" ref="G231:G294" si="25">LEFT(E231,(LEN(E231)-19))</f>
        <v>ENSACAP00000014266_exon4.NT.TN</v>
      </c>
      <c r="H231" t="str">
        <f t="shared" si="22"/>
        <v>pos3_ENSACAP00000014266_exon4.NT.TN</v>
      </c>
      <c r="I231">
        <v>2</v>
      </c>
      <c r="J231">
        <v>3</v>
      </c>
      <c r="L231">
        <v>3</v>
      </c>
      <c r="N231" s="2" t="s">
        <v>24</v>
      </c>
      <c r="O231" s="2" t="s">
        <v>535</v>
      </c>
      <c r="P231" s="2"/>
      <c r="Q231" s="19" t="s">
        <v>400</v>
      </c>
      <c r="R231" t="str">
        <f t="shared" si="23"/>
        <v>siteModel_pos3</v>
      </c>
      <c r="S231" s="19" t="s">
        <v>88</v>
      </c>
      <c r="T231" s="19" t="s">
        <v>462</v>
      </c>
      <c r="V231" s="19" t="s">
        <v>664</v>
      </c>
      <c r="W231" s="19"/>
      <c r="X231" s="19"/>
      <c r="AA231" s="47">
        <v>4</v>
      </c>
      <c r="AB231" s="19" t="s">
        <v>665</v>
      </c>
      <c r="AC231" s="47">
        <v>0</v>
      </c>
      <c r="AD231" s="47" t="s">
        <v>552</v>
      </c>
      <c r="AE231" s="19" t="s">
        <v>95</v>
      </c>
      <c r="AG231" t="str">
        <f t="shared" si="24"/>
        <v>strictclock_pos3</v>
      </c>
      <c r="AI231" s="2" t="s">
        <v>422</v>
      </c>
    </row>
    <row r="232" spans="1:51">
      <c r="A232" s="8">
        <v>217</v>
      </c>
      <c r="B232" t="s">
        <v>8</v>
      </c>
      <c r="C232" t="str">
        <f t="shared" si="20"/>
        <v>/drives/GDrive/__GDrive_projects/2016-07-31_divide_and_conquer_starBEAST/_01_data_stats/treelength_calcs/</v>
      </c>
      <c r="E232" t="s">
        <v>670</v>
      </c>
      <c r="F232" t="str">
        <f t="shared" si="21"/>
        <v>ENSACAP00000016703_exon1</v>
      </c>
      <c r="G232" t="str">
        <f t="shared" si="25"/>
        <v>ENSACAP00000016703_exon1.NT.TN</v>
      </c>
      <c r="H232" t="str">
        <f t="shared" si="22"/>
        <v>pos3_ENSACAP00000016703_exon1.NT.TN</v>
      </c>
      <c r="I232">
        <v>2</v>
      </c>
      <c r="J232">
        <v>3</v>
      </c>
      <c r="L232">
        <v>3</v>
      </c>
      <c r="N232" s="2" t="s">
        <v>24</v>
      </c>
      <c r="O232" s="2" t="s">
        <v>553</v>
      </c>
      <c r="P232" s="2"/>
      <c r="Q232" s="19" t="s">
        <v>400</v>
      </c>
      <c r="R232" t="str">
        <f t="shared" si="23"/>
        <v>siteModel_pos3</v>
      </c>
      <c r="S232" s="19" t="s">
        <v>88</v>
      </c>
      <c r="T232" s="19" t="s">
        <v>462</v>
      </c>
      <c r="V232" s="19" t="s">
        <v>664</v>
      </c>
      <c r="W232" s="19"/>
      <c r="X232" s="19"/>
      <c r="AA232" s="47">
        <v>4</v>
      </c>
      <c r="AB232" s="19" t="s">
        <v>665</v>
      </c>
      <c r="AC232" s="47">
        <v>0</v>
      </c>
      <c r="AD232" s="47" t="s">
        <v>552</v>
      </c>
      <c r="AE232" s="19" t="s">
        <v>95</v>
      </c>
      <c r="AG232" t="str">
        <f t="shared" si="24"/>
        <v>strictclock_pos3</v>
      </c>
      <c r="AI232" s="2" t="s">
        <v>422</v>
      </c>
    </row>
    <row r="233" spans="1:51">
      <c r="A233" s="8">
        <v>218</v>
      </c>
      <c r="B233" t="s">
        <v>8</v>
      </c>
      <c r="C233" t="str">
        <f t="shared" si="20"/>
        <v>/drives/GDrive/__GDrive_projects/2016-07-31_divide_and_conquer_starBEAST/_01_data_stats/treelength_calcs/</v>
      </c>
      <c r="E233" t="s">
        <v>671</v>
      </c>
      <c r="F233" t="str">
        <f t="shared" si="21"/>
        <v>ENSACAP00000005973_exon1</v>
      </c>
      <c r="G233" t="str">
        <f t="shared" si="25"/>
        <v>ENSACAP00000005973_exon1.NT.TN</v>
      </c>
      <c r="H233" t="str">
        <f t="shared" si="22"/>
        <v>pos3_ENSACAP00000005973_exon1.NT.TN</v>
      </c>
      <c r="I233">
        <v>2</v>
      </c>
      <c r="J233">
        <v>3</v>
      </c>
      <c r="L233">
        <v>3</v>
      </c>
      <c r="N233" s="2" t="s">
        <v>24</v>
      </c>
      <c r="O233" s="2" t="s">
        <v>554</v>
      </c>
      <c r="P233" s="2"/>
      <c r="Q233" s="19" t="s">
        <v>400</v>
      </c>
      <c r="R233" t="str">
        <f t="shared" si="23"/>
        <v>siteModel_pos3</v>
      </c>
      <c r="S233" s="19" t="s">
        <v>88</v>
      </c>
      <c r="T233" s="19" t="s">
        <v>462</v>
      </c>
      <c r="V233" s="19" t="s">
        <v>664</v>
      </c>
      <c r="W233" s="19"/>
      <c r="X233" s="19"/>
      <c r="AA233" s="47">
        <v>4</v>
      </c>
      <c r="AB233" s="19" t="s">
        <v>665</v>
      </c>
      <c r="AC233" s="47">
        <v>0</v>
      </c>
      <c r="AD233" s="47" t="s">
        <v>552</v>
      </c>
      <c r="AE233" s="19" t="s">
        <v>95</v>
      </c>
      <c r="AG233" t="str">
        <f t="shared" si="24"/>
        <v>strictclock_pos3</v>
      </c>
      <c r="AI233" s="2" t="s">
        <v>422</v>
      </c>
    </row>
    <row r="234" spans="1:51">
      <c r="A234" s="8">
        <v>219</v>
      </c>
      <c r="B234" t="s">
        <v>8</v>
      </c>
      <c r="C234" t="str">
        <f t="shared" si="20"/>
        <v>/drives/GDrive/__GDrive_projects/2016-07-31_divide_and_conquer_starBEAST/_01_data_stats/treelength_calcs/</v>
      </c>
      <c r="E234" t="s">
        <v>672</v>
      </c>
      <c r="F234" t="str">
        <f t="shared" si="21"/>
        <v>ENSACAP00000010351_exon1</v>
      </c>
      <c r="G234" t="str">
        <f t="shared" si="25"/>
        <v>ENSACAP00000010351_exon1.NT.TN</v>
      </c>
      <c r="H234" t="str">
        <f t="shared" si="22"/>
        <v>pos3_ENSACAP00000010351_exon1.NT.TN</v>
      </c>
      <c r="I234">
        <v>2</v>
      </c>
      <c r="J234">
        <v>3</v>
      </c>
      <c r="L234">
        <v>3</v>
      </c>
      <c r="N234" s="2" t="s">
        <v>24</v>
      </c>
      <c r="O234" s="2" t="s">
        <v>555</v>
      </c>
      <c r="P234" s="2"/>
      <c r="Q234" s="19" t="s">
        <v>400</v>
      </c>
      <c r="R234" t="str">
        <f t="shared" si="23"/>
        <v>siteModel_pos3</v>
      </c>
      <c r="S234" s="19" t="s">
        <v>88</v>
      </c>
      <c r="T234" s="19" t="s">
        <v>462</v>
      </c>
      <c r="V234" s="19" t="s">
        <v>664</v>
      </c>
      <c r="W234" s="19"/>
      <c r="X234" s="19"/>
      <c r="AA234" s="47">
        <v>4</v>
      </c>
      <c r="AB234" s="19" t="s">
        <v>665</v>
      </c>
      <c r="AC234" s="47">
        <v>0</v>
      </c>
      <c r="AD234" s="47" t="s">
        <v>552</v>
      </c>
      <c r="AE234" s="19" t="s">
        <v>95</v>
      </c>
      <c r="AG234" t="str">
        <f t="shared" si="24"/>
        <v>strictclock_pos3</v>
      </c>
      <c r="AI234" s="2" t="s">
        <v>422</v>
      </c>
    </row>
    <row r="235" spans="1:51">
      <c r="A235" s="8">
        <v>220</v>
      </c>
      <c r="B235" t="s">
        <v>8</v>
      </c>
      <c r="C235" t="str">
        <f t="shared" si="20"/>
        <v>/drives/GDrive/__GDrive_projects/2016-07-31_divide_and_conquer_starBEAST/_01_data_stats/treelength_calcs/</v>
      </c>
      <c r="E235" t="s">
        <v>673</v>
      </c>
      <c r="F235" t="str">
        <f t="shared" si="21"/>
        <v>ENSACAP00000013046_exon1</v>
      </c>
      <c r="G235" t="str">
        <f t="shared" si="25"/>
        <v>ENSACAP00000013046_exon1.NT.TN</v>
      </c>
      <c r="H235" t="str">
        <f t="shared" si="22"/>
        <v>pos3_ENSACAP00000013046_exon1.NT.TN</v>
      </c>
      <c r="I235">
        <v>2</v>
      </c>
      <c r="J235">
        <v>3</v>
      </c>
      <c r="L235">
        <v>3</v>
      </c>
      <c r="N235" s="2" t="s">
        <v>24</v>
      </c>
      <c r="O235" s="2" t="s">
        <v>556</v>
      </c>
      <c r="P235" s="2"/>
      <c r="Q235" s="19" t="s">
        <v>400</v>
      </c>
      <c r="R235" t="str">
        <f t="shared" si="23"/>
        <v>siteModel_pos3</v>
      </c>
      <c r="S235" s="19" t="s">
        <v>88</v>
      </c>
      <c r="T235" s="19" t="s">
        <v>462</v>
      </c>
      <c r="V235" s="19" t="s">
        <v>664</v>
      </c>
      <c r="W235" s="19"/>
      <c r="X235" s="19"/>
      <c r="AA235" s="47">
        <v>4</v>
      </c>
      <c r="AB235" s="19" t="s">
        <v>665</v>
      </c>
      <c r="AC235" s="47">
        <v>0</v>
      </c>
      <c r="AD235" s="47" t="s">
        <v>552</v>
      </c>
      <c r="AE235" s="19" t="s">
        <v>95</v>
      </c>
      <c r="AG235" t="str">
        <f t="shared" si="24"/>
        <v>strictclock_pos3</v>
      </c>
      <c r="AI235" s="2" t="s">
        <v>422</v>
      </c>
    </row>
    <row r="236" spans="1:51">
      <c r="A236" s="8">
        <v>221</v>
      </c>
      <c r="B236" t="s">
        <v>8</v>
      </c>
      <c r="C236" t="str">
        <f t="shared" si="20"/>
        <v>/drives/GDrive/__GDrive_projects/2016-07-31_divide_and_conquer_starBEAST/_01_data_stats/treelength_calcs/</v>
      </c>
      <c r="E236" t="s">
        <v>674</v>
      </c>
      <c r="F236" t="str">
        <f t="shared" si="21"/>
        <v>ENSACAP00000008984_exon7</v>
      </c>
      <c r="G236" t="str">
        <f t="shared" si="25"/>
        <v>ENSACAP00000008984_exon7.NT.TN</v>
      </c>
      <c r="H236" t="str">
        <f t="shared" si="22"/>
        <v>pos3_ENSACAP00000008984_exon7.NT.TN</v>
      </c>
      <c r="I236">
        <v>2</v>
      </c>
      <c r="J236">
        <v>3</v>
      </c>
      <c r="L236">
        <v>3</v>
      </c>
      <c r="N236" s="2" t="s">
        <v>24</v>
      </c>
      <c r="O236" s="2" t="s">
        <v>557</v>
      </c>
      <c r="P236" s="2"/>
      <c r="Q236" s="19" t="s">
        <v>400</v>
      </c>
      <c r="R236" t="str">
        <f t="shared" si="23"/>
        <v>siteModel_pos3</v>
      </c>
      <c r="S236" s="19" t="s">
        <v>88</v>
      </c>
      <c r="T236" s="19" t="s">
        <v>462</v>
      </c>
      <c r="V236" s="19" t="s">
        <v>664</v>
      </c>
      <c r="W236" s="19"/>
      <c r="X236" s="19"/>
      <c r="AA236" s="47">
        <v>4</v>
      </c>
      <c r="AB236" s="19" t="s">
        <v>665</v>
      </c>
      <c r="AC236" s="47">
        <v>0</v>
      </c>
      <c r="AD236" s="47" t="s">
        <v>552</v>
      </c>
      <c r="AE236" s="19" t="s">
        <v>95</v>
      </c>
      <c r="AG236" t="str">
        <f t="shared" si="24"/>
        <v>strictclock_pos3</v>
      </c>
      <c r="AI236" s="2" t="s">
        <v>422</v>
      </c>
    </row>
    <row r="237" spans="1:51">
      <c r="A237" s="8">
        <v>222</v>
      </c>
      <c r="B237" t="s">
        <v>8</v>
      </c>
      <c r="C237" t="str">
        <f t="shared" si="20"/>
        <v>/drives/GDrive/__GDrive_projects/2016-07-31_divide_and_conquer_starBEAST/_01_data_stats/treelength_calcs/</v>
      </c>
      <c r="E237" t="s">
        <v>675</v>
      </c>
      <c r="F237" t="str">
        <f t="shared" si="21"/>
        <v>ENSACAP00000018694_exon1</v>
      </c>
      <c r="G237" t="str">
        <f t="shared" si="25"/>
        <v>ENSACAP00000018694_exon1.NT.TN</v>
      </c>
      <c r="H237" t="str">
        <f t="shared" si="22"/>
        <v>pos3_ENSACAP00000018694_exon1.NT.TN</v>
      </c>
      <c r="I237">
        <v>2</v>
      </c>
      <c r="J237">
        <v>3</v>
      </c>
      <c r="L237">
        <v>3</v>
      </c>
      <c r="N237" s="2" t="s">
        <v>24</v>
      </c>
      <c r="O237" s="2" t="s">
        <v>558</v>
      </c>
      <c r="P237" s="2"/>
      <c r="Q237" s="19" t="s">
        <v>400</v>
      </c>
      <c r="R237" t="str">
        <f t="shared" si="23"/>
        <v>siteModel_pos3</v>
      </c>
      <c r="S237" s="19" t="s">
        <v>88</v>
      </c>
      <c r="T237" s="19" t="s">
        <v>462</v>
      </c>
      <c r="V237" s="19" t="s">
        <v>664</v>
      </c>
      <c r="W237" s="19"/>
      <c r="X237" s="19"/>
      <c r="AA237" s="47">
        <v>4</v>
      </c>
      <c r="AB237" s="19" t="s">
        <v>665</v>
      </c>
      <c r="AC237" s="47">
        <v>0</v>
      </c>
      <c r="AD237" s="47" t="s">
        <v>552</v>
      </c>
      <c r="AE237" s="19" t="s">
        <v>95</v>
      </c>
      <c r="AG237" t="str">
        <f t="shared" si="24"/>
        <v>strictclock_pos3</v>
      </c>
      <c r="AI237" s="2" t="s">
        <v>422</v>
      </c>
    </row>
    <row r="238" spans="1:51">
      <c r="A238" s="8">
        <v>223</v>
      </c>
      <c r="B238" t="s">
        <v>8</v>
      </c>
      <c r="C238" t="str">
        <f t="shared" si="20"/>
        <v>/drives/GDrive/__GDrive_projects/2016-07-31_divide_and_conquer_starBEAST/_01_data_stats/treelength_calcs/</v>
      </c>
      <c r="E238" t="s">
        <v>676</v>
      </c>
      <c r="F238" t="str">
        <f t="shared" si="21"/>
        <v>ENSACAP00000021047_exon1</v>
      </c>
      <c r="G238" t="str">
        <f t="shared" si="25"/>
        <v>ENSACAP00000021047_exon1.NT.TN</v>
      </c>
      <c r="H238" t="str">
        <f t="shared" si="22"/>
        <v>pos3_ENSACAP00000021047_exon1.NT.TN</v>
      </c>
      <c r="I238">
        <v>2</v>
      </c>
      <c r="J238">
        <v>3</v>
      </c>
      <c r="L238">
        <v>3</v>
      </c>
      <c r="N238" s="2" t="s">
        <v>24</v>
      </c>
      <c r="O238" s="2" t="s">
        <v>559</v>
      </c>
      <c r="P238" s="2"/>
      <c r="Q238" s="19" t="s">
        <v>400</v>
      </c>
      <c r="R238" t="str">
        <f t="shared" si="23"/>
        <v>siteModel_pos3</v>
      </c>
      <c r="S238" s="19" t="s">
        <v>88</v>
      </c>
      <c r="T238" s="19" t="s">
        <v>462</v>
      </c>
      <c r="V238" s="19" t="s">
        <v>664</v>
      </c>
      <c r="W238" s="19"/>
      <c r="X238" s="19"/>
      <c r="AA238" s="47">
        <v>4</v>
      </c>
      <c r="AB238" s="19" t="s">
        <v>665</v>
      </c>
      <c r="AC238" s="47">
        <v>0</v>
      </c>
      <c r="AD238" s="47" t="s">
        <v>552</v>
      </c>
      <c r="AE238" s="19" t="s">
        <v>95</v>
      </c>
      <c r="AG238" t="str">
        <f t="shared" si="24"/>
        <v>strictclock_pos3</v>
      </c>
      <c r="AI238" s="2" t="s">
        <v>422</v>
      </c>
    </row>
    <row r="239" spans="1:51">
      <c r="A239" s="8">
        <v>224</v>
      </c>
      <c r="B239" t="s">
        <v>8</v>
      </c>
      <c r="C239" t="str">
        <f t="shared" si="20"/>
        <v>/drives/GDrive/__GDrive_projects/2016-07-31_divide_and_conquer_starBEAST/_01_data_stats/treelength_calcs/</v>
      </c>
      <c r="E239" t="s">
        <v>677</v>
      </c>
      <c r="F239" t="str">
        <f t="shared" si="21"/>
        <v>ENSACAP00000009930_exon6</v>
      </c>
      <c r="G239" t="str">
        <f t="shared" si="25"/>
        <v>ENSACAP00000009930_exon6.NT.TN</v>
      </c>
      <c r="H239" t="str">
        <f t="shared" si="22"/>
        <v>pos3_ENSACAP00000009930_exon6.NT.TN</v>
      </c>
      <c r="I239">
        <v>2</v>
      </c>
      <c r="J239">
        <v>3</v>
      </c>
      <c r="L239">
        <v>3</v>
      </c>
      <c r="N239" s="2" t="s">
        <v>24</v>
      </c>
      <c r="O239" s="2" t="s">
        <v>560</v>
      </c>
      <c r="P239" s="2"/>
      <c r="Q239" s="19" t="s">
        <v>400</v>
      </c>
      <c r="R239" t="str">
        <f t="shared" si="23"/>
        <v>siteModel_pos3</v>
      </c>
      <c r="S239" s="19" t="s">
        <v>88</v>
      </c>
      <c r="T239" s="19" t="s">
        <v>462</v>
      </c>
      <c r="V239" s="19" t="s">
        <v>664</v>
      </c>
      <c r="W239" s="19"/>
      <c r="X239" s="19"/>
      <c r="AA239" s="47">
        <v>4</v>
      </c>
      <c r="AB239" s="19" t="s">
        <v>665</v>
      </c>
      <c r="AC239" s="47">
        <v>0</v>
      </c>
      <c r="AD239" s="47" t="s">
        <v>552</v>
      </c>
      <c r="AE239" s="19" t="s">
        <v>95</v>
      </c>
      <c r="AG239" t="str">
        <f t="shared" si="24"/>
        <v>strictclock_pos3</v>
      </c>
      <c r="AI239" s="2" t="s">
        <v>422</v>
      </c>
    </row>
    <row r="240" spans="1:51">
      <c r="A240" s="8">
        <v>225</v>
      </c>
      <c r="B240" t="s">
        <v>8</v>
      </c>
      <c r="C240" t="str">
        <f t="shared" si="20"/>
        <v>/drives/GDrive/__GDrive_projects/2016-07-31_divide_and_conquer_starBEAST/_01_data_stats/treelength_calcs/</v>
      </c>
      <c r="E240" t="s">
        <v>678</v>
      </c>
      <c r="F240" t="str">
        <f t="shared" si="21"/>
        <v>ENSACAP00000014581_exon1</v>
      </c>
      <c r="G240" t="str">
        <f t="shared" si="25"/>
        <v>ENSACAP00000014581_exon1.NT.TN</v>
      </c>
      <c r="H240" t="str">
        <f t="shared" si="22"/>
        <v>pos3_ENSACAP00000014581_exon1.NT.TN</v>
      </c>
      <c r="I240">
        <v>2</v>
      </c>
      <c r="J240">
        <v>3</v>
      </c>
      <c r="L240">
        <v>3</v>
      </c>
      <c r="N240" s="2" t="s">
        <v>24</v>
      </c>
      <c r="O240" s="2" t="s">
        <v>561</v>
      </c>
      <c r="Q240" s="19" t="s">
        <v>400</v>
      </c>
      <c r="R240" t="str">
        <f t="shared" si="23"/>
        <v>siteModel_pos3</v>
      </c>
      <c r="S240" s="19" t="s">
        <v>88</v>
      </c>
      <c r="T240" s="19" t="s">
        <v>462</v>
      </c>
      <c r="V240" s="19" t="s">
        <v>664</v>
      </c>
      <c r="W240" s="19"/>
      <c r="X240" s="19"/>
      <c r="AA240" s="47">
        <v>4</v>
      </c>
      <c r="AB240" s="19" t="s">
        <v>665</v>
      </c>
      <c r="AC240" s="47">
        <v>0</v>
      </c>
      <c r="AD240" s="47" t="s">
        <v>552</v>
      </c>
      <c r="AE240" s="19" t="s">
        <v>95</v>
      </c>
      <c r="AG240" t="str">
        <f t="shared" si="24"/>
        <v>strictclock_pos3</v>
      </c>
      <c r="AI240" s="2" t="s">
        <v>422</v>
      </c>
    </row>
    <row r="241" spans="1:35">
      <c r="A241" s="8">
        <v>226</v>
      </c>
      <c r="B241" t="s">
        <v>8</v>
      </c>
      <c r="C241" t="str">
        <f t="shared" si="20"/>
        <v>/drives/GDrive/__GDrive_projects/2016-07-31_divide_and_conquer_starBEAST/_01_data_stats/treelength_calcs/</v>
      </c>
      <c r="E241" t="s">
        <v>679</v>
      </c>
      <c r="F241" t="str">
        <f t="shared" si="21"/>
        <v>ENSACAP00000015966_exon79</v>
      </c>
      <c r="G241" t="str">
        <f t="shared" si="25"/>
        <v>ENSACAP00000015966_exon79.NT.TN</v>
      </c>
      <c r="H241" t="str">
        <f t="shared" si="22"/>
        <v>pos3_ENSACAP00000015966_exon79.NT.TN</v>
      </c>
      <c r="I241">
        <v>2</v>
      </c>
      <c r="J241">
        <v>3</v>
      </c>
      <c r="L241">
        <v>3</v>
      </c>
      <c r="N241" s="2" t="s">
        <v>24</v>
      </c>
      <c r="O241" s="2" t="s">
        <v>562</v>
      </c>
      <c r="P241" s="2"/>
      <c r="Q241" s="19" t="s">
        <v>400</v>
      </c>
      <c r="R241" t="str">
        <f t="shared" si="23"/>
        <v>siteModel_pos3</v>
      </c>
      <c r="S241" s="19" t="s">
        <v>88</v>
      </c>
      <c r="T241" s="19" t="s">
        <v>462</v>
      </c>
      <c r="V241" s="19" t="s">
        <v>664</v>
      </c>
      <c r="W241" s="19"/>
      <c r="X241" s="19"/>
      <c r="AA241" s="47">
        <v>4</v>
      </c>
      <c r="AB241" s="19" t="s">
        <v>665</v>
      </c>
      <c r="AC241" s="47">
        <v>0</v>
      </c>
      <c r="AD241" s="47" t="s">
        <v>552</v>
      </c>
      <c r="AE241" s="19" t="s">
        <v>95</v>
      </c>
      <c r="AG241" t="str">
        <f t="shared" si="24"/>
        <v>strictclock_pos3</v>
      </c>
      <c r="AI241" s="2" t="s">
        <v>422</v>
      </c>
    </row>
    <row r="242" spans="1:35">
      <c r="A242" s="8">
        <v>227</v>
      </c>
      <c r="B242" t="s">
        <v>8</v>
      </c>
      <c r="C242" t="str">
        <f t="shared" si="20"/>
        <v>/drives/GDrive/__GDrive_projects/2016-07-31_divide_and_conquer_starBEAST/_01_data_stats/treelength_calcs/</v>
      </c>
      <c r="E242" t="s">
        <v>680</v>
      </c>
      <c r="F242" t="str">
        <f t="shared" si="21"/>
        <v>ENSACAP00000013016_exon8</v>
      </c>
      <c r="G242" t="str">
        <f t="shared" si="25"/>
        <v>ENSACAP00000013016_exon8.NT.TN</v>
      </c>
      <c r="H242" t="str">
        <f t="shared" si="22"/>
        <v>pos3_ENSACAP00000013016_exon8.NT.TN</v>
      </c>
      <c r="I242">
        <v>2</v>
      </c>
      <c r="J242">
        <v>3</v>
      </c>
      <c r="L242">
        <v>3</v>
      </c>
      <c r="N242" s="2" t="s">
        <v>24</v>
      </c>
      <c r="O242" s="2" t="s">
        <v>563</v>
      </c>
      <c r="P242" s="2"/>
      <c r="Q242" s="19" t="s">
        <v>400</v>
      </c>
      <c r="R242" t="str">
        <f t="shared" si="23"/>
        <v>siteModel_pos3</v>
      </c>
      <c r="S242" s="19" t="s">
        <v>88</v>
      </c>
      <c r="T242" s="19" t="s">
        <v>462</v>
      </c>
      <c r="V242" s="19" t="s">
        <v>664</v>
      </c>
      <c r="W242" s="19"/>
      <c r="X242" s="19"/>
      <c r="AA242" s="47">
        <v>4</v>
      </c>
      <c r="AB242" s="19" t="s">
        <v>665</v>
      </c>
      <c r="AC242" s="47">
        <v>0</v>
      </c>
      <c r="AD242" s="47" t="s">
        <v>552</v>
      </c>
      <c r="AE242" s="19" t="s">
        <v>95</v>
      </c>
      <c r="AG242" t="str">
        <f t="shared" si="24"/>
        <v>strictclock_pos3</v>
      </c>
      <c r="AI242" s="2" t="s">
        <v>422</v>
      </c>
    </row>
    <row r="243" spans="1:35">
      <c r="A243" s="8">
        <v>228</v>
      </c>
      <c r="B243" t="s">
        <v>8</v>
      </c>
      <c r="C243" t="str">
        <f t="shared" si="20"/>
        <v>/drives/GDrive/__GDrive_projects/2016-07-31_divide_and_conquer_starBEAST/_01_data_stats/treelength_calcs/</v>
      </c>
      <c r="E243" t="s">
        <v>681</v>
      </c>
      <c r="F243" t="str">
        <f t="shared" si="21"/>
        <v>ENSACAP00000003361_exon4</v>
      </c>
      <c r="G243" t="str">
        <f t="shared" si="25"/>
        <v>ENSACAP00000003361_exon4.NT.TN</v>
      </c>
      <c r="H243" t="str">
        <f t="shared" si="22"/>
        <v>pos3_ENSACAP00000003361_exon4.NT.TN</v>
      </c>
      <c r="I243">
        <v>2</v>
      </c>
      <c r="J243">
        <v>3</v>
      </c>
      <c r="L243">
        <v>3</v>
      </c>
      <c r="N243" s="2" t="s">
        <v>24</v>
      </c>
      <c r="O243" s="2" t="s">
        <v>564</v>
      </c>
      <c r="P243" s="2"/>
      <c r="Q243" s="19" t="s">
        <v>400</v>
      </c>
      <c r="R243" t="str">
        <f t="shared" si="23"/>
        <v>siteModel_pos3</v>
      </c>
      <c r="S243" s="19" t="s">
        <v>88</v>
      </c>
      <c r="T243" s="19" t="s">
        <v>462</v>
      </c>
      <c r="V243" s="19" t="s">
        <v>664</v>
      </c>
      <c r="W243" s="19"/>
      <c r="X243" s="19"/>
      <c r="AA243" s="47">
        <v>4</v>
      </c>
      <c r="AB243" s="19" t="s">
        <v>665</v>
      </c>
      <c r="AC243" s="47">
        <v>0</v>
      </c>
      <c r="AD243" s="47" t="s">
        <v>552</v>
      </c>
      <c r="AE243" s="19" t="s">
        <v>95</v>
      </c>
      <c r="AG243" t="str">
        <f t="shared" si="24"/>
        <v>strictclock_pos3</v>
      </c>
      <c r="AI243" s="2" t="s">
        <v>422</v>
      </c>
    </row>
    <row r="244" spans="1:35">
      <c r="A244" s="8">
        <v>229</v>
      </c>
      <c r="B244" t="s">
        <v>8</v>
      </c>
      <c r="C244" t="str">
        <f t="shared" si="20"/>
        <v>/drives/GDrive/__GDrive_projects/2016-07-31_divide_and_conquer_starBEAST/_01_data_stats/treelength_calcs/</v>
      </c>
      <c r="E244" t="s">
        <v>682</v>
      </c>
      <c r="F244" t="str">
        <f t="shared" si="21"/>
        <v>ENSACAP00000017014_exon7</v>
      </c>
      <c r="G244" t="str">
        <f t="shared" si="25"/>
        <v>ENSACAP00000017014_exon7.NT.TN</v>
      </c>
      <c r="H244" t="str">
        <f t="shared" si="22"/>
        <v>pos3_ENSACAP00000017014_exon7.NT.TN</v>
      </c>
      <c r="I244">
        <v>2</v>
      </c>
      <c r="J244">
        <v>3</v>
      </c>
      <c r="L244">
        <v>3</v>
      </c>
      <c r="N244" s="2" t="s">
        <v>24</v>
      </c>
      <c r="O244" s="2" t="s">
        <v>565</v>
      </c>
      <c r="P244" s="2"/>
      <c r="Q244" s="19" t="s">
        <v>400</v>
      </c>
      <c r="R244" t="str">
        <f t="shared" si="23"/>
        <v>siteModel_pos3</v>
      </c>
      <c r="S244" s="19" t="s">
        <v>88</v>
      </c>
      <c r="T244" s="19" t="s">
        <v>462</v>
      </c>
      <c r="V244" s="19" t="s">
        <v>664</v>
      </c>
      <c r="W244" s="19"/>
      <c r="X244" s="19"/>
      <c r="AA244" s="47">
        <v>4</v>
      </c>
      <c r="AB244" s="19" t="s">
        <v>665</v>
      </c>
      <c r="AC244" s="47">
        <v>0</v>
      </c>
      <c r="AD244" s="47" t="s">
        <v>552</v>
      </c>
      <c r="AE244" s="19" t="s">
        <v>95</v>
      </c>
      <c r="AG244" t="str">
        <f t="shared" si="24"/>
        <v>strictclock_pos3</v>
      </c>
      <c r="AI244" s="2" t="s">
        <v>422</v>
      </c>
    </row>
    <row r="245" spans="1:35">
      <c r="A245" s="8">
        <v>230</v>
      </c>
      <c r="B245" t="s">
        <v>8</v>
      </c>
      <c r="C245" t="str">
        <f t="shared" si="20"/>
        <v>/drives/GDrive/__GDrive_projects/2016-07-31_divide_and_conquer_starBEAST/_01_data_stats/treelength_calcs/</v>
      </c>
      <c r="E245" t="s">
        <v>683</v>
      </c>
      <c r="F245" t="str">
        <f t="shared" si="21"/>
        <v>ENSACAP00000008475_exon19</v>
      </c>
      <c r="G245" t="str">
        <f t="shared" si="25"/>
        <v>ENSACAP00000008475_exon19.NT.TN</v>
      </c>
      <c r="H245" t="str">
        <f t="shared" si="22"/>
        <v>pos3_ENSACAP00000008475_exon19.NT.TN</v>
      </c>
      <c r="I245">
        <v>2</v>
      </c>
      <c r="J245">
        <v>3</v>
      </c>
      <c r="L245">
        <v>3</v>
      </c>
      <c r="N245" s="2" t="s">
        <v>24</v>
      </c>
      <c r="O245" s="2" t="s">
        <v>566</v>
      </c>
      <c r="P245" s="2"/>
      <c r="Q245" s="19" t="s">
        <v>400</v>
      </c>
      <c r="R245" t="str">
        <f t="shared" si="23"/>
        <v>siteModel_pos3</v>
      </c>
      <c r="S245" s="19" t="s">
        <v>88</v>
      </c>
      <c r="T245" s="19" t="s">
        <v>462</v>
      </c>
      <c r="V245" s="19" t="s">
        <v>664</v>
      </c>
      <c r="W245" s="19"/>
      <c r="X245" s="19"/>
      <c r="AA245" s="47">
        <v>4</v>
      </c>
      <c r="AB245" s="19" t="s">
        <v>665</v>
      </c>
      <c r="AC245" s="47">
        <v>0</v>
      </c>
      <c r="AD245" s="47" t="s">
        <v>552</v>
      </c>
      <c r="AE245" s="19" t="s">
        <v>95</v>
      </c>
      <c r="AG245" t="str">
        <f t="shared" si="24"/>
        <v>strictclock_pos3</v>
      </c>
      <c r="AI245" s="2" t="s">
        <v>422</v>
      </c>
    </row>
    <row r="246" spans="1:35">
      <c r="A246" s="8">
        <v>231</v>
      </c>
      <c r="B246" t="s">
        <v>8</v>
      </c>
      <c r="C246" t="str">
        <f t="shared" si="20"/>
        <v>/drives/GDrive/__GDrive_projects/2016-07-31_divide_and_conquer_starBEAST/_01_data_stats/treelength_calcs/</v>
      </c>
      <c r="E246" t="s">
        <v>684</v>
      </c>
      <c r="F246" t="str">
        <f t="shared" si="21"/>
        <v>ENSACAP00000017160_exon1</v>
      </c>
      <c r="G246" t="str">
        <f t="shared" si="25"/>
        <v>ENSACAP00000017160_exon1.NT.TN</v>
      </c>
      <c r="H246" t="str">
        <f t="shared" si="22"/>
        <v>pos3_ENSACAP00000017160_exon1.NT.TN</v>
      </c>
      <c r="I246">
        <v>2</v>
      </c>
      <c r="J246">
        <v>3</v>
      </c>
      <c r="L246">
        <v>3</v>
      </c>
      <c r="N246" s="2" t="s">
        <v>24</v>
      </c>
      <c r="O246" s="2" t="s">
        <v>567</v>
      </c>
      <c r="P246" s="2"/>
      <c r="Q246" s="19" t="s">
        <v>400</v>
      </c>
      <c r="R246" t="str">
        <f t="shared" si="23"/>
        <v>siteModel_pos3</v>
      </c>
      <c r="S246" s="19" t="s">
        <v>88</v>
      </c>
      <c r="T246" s="19" t="s">
        <v>462</v>
      </c>
      <c r="V246" s="19" t="s">
        <v>664</v>
      </c>
      <c r="W246" s="19"/>
      <c r="X246" s="19"/>
      <c r="AA246" s="47">
        <v>4</v>
      </c>
      <c r="AB246" s="19" t="s">
        <v>665</v>
      </c>
      <c r="AC246" s="47">
        <v>0</v>
      </c>
      <c r="AD246" s="47" t="s">
        <v>552</v>
      </c>
      <c r="AE246" s="19" t="s">
        <v>95</v>
      </c>
      <c r="AG246" t="str">
        <f t="shared" si="24"/>
        <v>strictclock_pos3</v>
      </c>
      <c r="AI246" s="2" t="s">
        <v>422</v>
      </c>
    </row>
    <row r="247" spans="1:35">
      <c r="A247" s="8">
        <v>232</v>
      </c>
      <c r="B247" t="s">
        <v>8</v>
      </c>
      <c r="C247" t="str">
        <f t="shared" si="20"/>
        <v>/drives/GDrive/__GDrive_projects/2016-07-31_divide_and_conquer_starBEAST/_01_data_stats/treelength_calcs/</v>
      </c>
      <c r="E247" t="s">
        <v>685</v>
      </c>
      <c r="F247" t="str">
        <f t="shared" si="21"/>
        <v>ENSACAP00000009622_exon2</v>
      </c>
      <c r="G247" t="str">
        <f t="shared" si="25"/>
        <v>ENSACAP00000009622_exon2.NT.TN</v>
      </c>
      <c r="H247" t="str">
        <f t="shared" si="22"/>
        <v>pos3_ENSACAP00000009622_exon2.NT.TN</v>
      </c>
      <c r="I247">
        <v>2</v>
      </c>
      <c r="J247">
        <v>3</v>
      </c>
      <c r="L247">
        <v>3</v>
      </c>
      <c r="N247" s="2" t="s">
        <v>24</v>
      </c>
      <c r="O247" s="2" t="s">
        <v>568</v>
      </c>
      <c r="P247" s="2"/>
      <c r="Q247" s="19" t="s">
        <v>400</v>
      </c>
      <c r="R247" t="str">
        <f t="shared" si="23"/>
        <v>siteModel_pos3</v>
      </c>
      <c r="S247" s="19" t="s">
        <v>88</v>
      </c>
      <c r="T247" s="19" t="s">
        <v>462</v>
      </c>
      <c r="V247" s="19" t="s">
        <v>664</v>
      </c>
      <c r="W247" s="19"/>
      <c r="X247" s="19"/>
      <c r="AA247" s="47">
        <v>4</v>
      </c>
      <c r="AB247" s="19" t="s">
        <v>665</v>
      </c>
      <c r="AC247" s="47">
        <v>0</v>
      </c>
      <c r="AD247" s="47" t="s">
        <v>552</v>
      </c>
      <c r="AE247" s="19" t="s">
        <v>95</v>
      </c>
      <c r="AG247" t="str">
        <f t="shared" si="24"/>
        <v>strictclock_pos3</v>
      </c>
      <c r="AI247" s="2" t="s">
        <v>422</v>
      </c>
    </row>
    <row r="248" spans="1:35">
      <c r="A248" s="8">
        <v>233</v>
      </c>
      <c r="B248" t="s">
        <v>8</v>
      </c>
      <c r="C248" t="str">
        <f t="shared" si="20"/>
        <v>/drives/GDrive/__GDrive_projects/2016-07-31_divide_and_conquer_starBEAST/_01_data_stats/treelength_calcs/</v>
      </c>
      <c r="E248" t="s">
        <v>686</v>
      </c>
      <c r="F248" t="str">
        <f t="shared" si="21"/>
        <v>ENSACAP00000021167_exon1</v>
      </c>
      <c r="G248" t="str">
        <f t="shared" si="25"/>
        <v>ENSACAP00000021167_exon1.NT.TN</v>
      </c>
      <c r="H248" t="str">
        <f t="shared" si="22"/>
        <v>pos3_ENSACAP00000021167_exon1.NT.TN</v>
      </c>
      <c r="I248">
        <v>2</v>
      </c>
      <c r="J248">
        <v>3</v>
      </c>
      <c r="L248">
        <v>3</v>
      </c>
      <c r="N248" s="2" t="s">
        <v>24</v>
      </c>
      <c r="O248" s="2" t="s">
        <v>569</v>
      </c>
      <c r="P248" s="2"/>
      <c r="Q248" s="19" t="s">
        <v>400</v>
      </c>
      <c r="R248" t="str">
        <f t="shared" si="23"/>
        <v>siteModel_pos3</v>
      </c>
      <c r="S248" s="19" t="s">
        <v>88</v>
      </c>
      <c r="T248" s="19" t="s">
        <v>462</v>
      </c>
      <c r="V248" s="19" t="s">
        <v>664</v>
      </c>
      <c r="W248" s="19"/>
      <c r="X248" s="19"/>
      <c r="AA248" s="47">
        <v>4</v>
      </c>
      <c r="AB248" s="19" t="s">
        <v>665</v>
      </c>
      <c r="AC248" s="47">
        <v>0</v>
      </c>
      <c r="AD248" s="47" t="s">
        <v>552</v>
      </c>
      <c r="AE248" s="19" t="s">
        <v>95</v>
      </c>
      <c r="AG248" t="str">
        <f t="shared" si="24"/>
        <v>strictclock_pos3</v>
      </c>
      <c r="AI248" s="2" t="s">
        <v>422</v>
      </c>
    </row>
    <row r="249" spans="1:35">
      <c r="A249" s="8">
        <v>234</v>
      </c>
      <c r="B249" t="s">
        <v>8</v>
      </c>
      <c r="C249" t="str">
        <f t="shared" si="20"/>
        <v>/drives/GDrive/__GDrive_projects/2016-07-31_divide_and_conquer_starBEAST/_01_data_stats/treelength_calcs/</v>
      </c>
      <c r="E249" t="s">
        <v>687</v>
      </c>
      <c r="F249" t="str">
        <f t="shared" si="21"/>
        <v>ENSACAP00000008493_exon4</v>
      </c>
      <c r="G249" t="str">
        <f t="shared" si="25"/>
        <v>ENSACAP00000008493_exon4.NT.TN</v>
      </c>
      <c r="H249" t="str">
        <f t="shared" si="22"/>
        <v>pos3_ENSACAP00000008493_exon4.NT.TN</v>
      </c>
      <c r="I249">
        <v>2</v>
      </c>
      <c r="J249">
        <v>3</v>
      </c>
      <c r="L249">
        <v>3</v>
      </c>
      <c r="N249" s="2" t="s">
        <v>24</v>
      </c>
      <c r="O249" s="2" t="s">
        <v>570</v>
      </c>
      <c r="P249" s="2"/>
      <c r="Q249" s="19" t="s">
        <v>400</v>
      </c>
      <c r="R249" t="str">
        <f t="shared" si="23"/>
        <v>siteModel_pos3</v>
      </c>
      <c r="S249" s="19" t="s">
        <v>88</v>
      </c>
      <c r="T249" s="19" t="s">
        <v>462</v>
      </c>
      <c r="V249" s="19" t="s">
        <v>664</v>
      </c>
      <c r="W249" s="19"/>
      <c r="X249" s="19"/>
      <c r="AA249" s="47">
        <v>4</v>
      </c>
      <c r="AB249" s="19" t="s">
        <v>665</v>
      </c>
      <c r="AC249" s="47">
        <v>0</v>
      </c>
      <c r="AD249" s="47" t="s">
        <v>552</v>
      </c>
      <c r="AE249" s="19" t="s">
        <v>95</v>
      </c>
      <c r="AG249" t="str">
        <f t="shared" si="24"/>
        <v>strictclock_pos3</v>
      </c>
      <c r="AI249" s="2" t="s">
        <v>422</v>
      </c>
    </row>
    <row r="250" spans="1:35">
      <c r="A250" s="8">
        <v>235</v>
      </c>
      <c r="B250" t="s">
        <v>8</v>
      </c>
      <c r="C250" t="str">
        <f t="shared" si="20"/>
        <v>/drives/GDrive/__GDrive_projects/2016-07-31_divide_and_conquer_starBEAST/_01_data_stats/treelength_calcs/</v>
      </c>
      <c r="E250" t="s">
        <v>688</v>
      </c>
      <c r="F250" t="str">
        <f t="shared" si="21"/>
        <v>ENSACAP00000020519_exon23</v>
      </c>
      <c r="G250" t="str">
        <f t="shared" si="25"/>
        <v>ENSACAP00000020519_exon23.NT.TN</v>
      </c>
      <c r="H250" t="str">
        <f t="shared" si="22"/>
        <v>pos3_ENSACAP00000020519_exon23.NT.TN</v>
      </c>
      <c r="I250">
        <v>2</v>
      </c>
      <c r="J250">
        <v>3</v>
      </c>
      <c r="L250">
        <v>3</v>
      </c>
      <c r="N250" s="2" t="s">
        <v>24</v>
      </c>
      <c r="O250" s="2" t="s">
        <v>571</v>
      </c>
      <c r="P250" s="2"/>
      <c r="Q250" s="19" t="s">
        <v>400</v>
      </c>
      <c r="R250" t="str">
        <f t="shared" si="23"/>
        <v>siteModel_pos3</v>
      </c>
      <c r="S250" s="19" t="s">
        <v>88</v>
      </c>
      <c r="T250" s="19" t="s">
        <v>462</v>
      </c>
      <c r="V250" s="19" t="s">
        <v>664</v>
      </c>
      <c r="W250" s="19"/>
      <c r="X250" s="19"/>
      <c r="AA250" s="47">
        <v>4</v>
      </c>
      <c r="AB250" s="19" t="s">
        <v>665</v>
      </c>
      <c r="AC250" s="47">
        <v>0</v>
      </c>
      <c r="AD250" s="47" t="s">
        <v>552</v>
      </c>
      <c r="AE250" s="19" t="s">
        <v>95</v>
      </c>
      <c r="AG250" t="str">
        <f t="shared" si="24"/>
        <v>strictclock_pos3</v>
      </c>
      <c r="AI250" s="2" t="s">
        <v>422</v>
      </c>
    </row>
    <row r="251" spans="1:35">
      <c r="A251" s="8">
        <v>236</v>
      </c>
      <c r="B251" t="s">
        <v>8</v>
      </c>
      <c r="C251" t="str">
        <f t="shared" si="20"/>
        <v>/drives/GDrive/__GDrive_projects/2016-07-31_divide_and_conquer_starBEAST/_01_data_stats/treelength_calcs/</v>
      </c>
      <c r="E251" t="s">
        <v>689</v>
      </c>
      <c r="F251" t="str">
        <f t="shared" si="21"/>
        <v>ENSACAP00000003818_exon2</v>
      </c>
      <c r="G251" t="str">
        <f t="shared" si="25"/>
        <v>ENSACAP00000003818_exon2.NT.TN</v>
      </c>
      <c r="H251" t="str">
        <f t="shared" si="22"/>
        <v>pos3_ENSACAP00000003818_exon2.NT.TN</v>
      </c>
      <c r="I251">
        <v>2</v>
      </c>
      <c r="J251">
        <v>3</v>
      </c>
      <c r="L251">
        <v>3</v>
      </c>
      <c r="N251" s="2" t="s">
        <v>24</v>
      </c>
      <c r="O251" s="2" t="s">
        <v>572</v>
      </c>
      <c r="P251" s="2"/>
      <c r="Q251" s="19" t="s">
        <v>400</v>
      </c>
      <c r="R251" t="str">
        <f t="shared" si="23"/>
        <v>siteModel_pos3</v>
      </c>
      <c r="S251" s="19" t="s">
        <v>88</v>
      </c>
      <c r="T251" s="19" t="s">
        <v>462</v>
      </c>
      <c r="V251" s="19" t="s">
        <v>664</v>
      </c>
      <c r="W251" s="19"/>
      <c r="X251" s="19"/>
      <c r="AA251" s="47">
        <v>4</v>
      </c>
      <c r="AB251" s="19" t="s">
        <v>665</v>
      </c>
      <c r="AC251" s="47">
        <v>0</v>
      </c>
      <c r="AD251" s="47" t="s">
        <v>552</v>
      </c>
      <c r="AE251" s="19" t="s">
        <v>95</v>
      </c>
      <c r="AG251" t="str">
        <f t="shared" si="24"/>
        <v>strictclock_pos3</v>
      </c>
      <c r="AI251" s="2" t="s">
        <v>422</v>
      </c>
    </row>
    <row r="252" spans="1:35">
      <c r="A252" s="8">
        <v>237</v>
      </c>
      <c r="B252" t="s">
        <v>8</v>
      </c>
      <c r="C252" t="str">
        <f t="shared" si="20"/>
        <v>/drives/GDrive/__GDrive_projects/2016-07-31_divide_and_conquer_starBEAST/_01_data_stats/treelength_calcs/</v>
      </c>
      <c r="E252" t="s">
        <v>690</v>
      </c>
      <c r="F252" t="str">
        <f t="shared" si="21"/>
        <v>ENSACAP00000003719_exon1</v>
      </c>
      <c r="G252" t="str">
        <f t="shared" si="25"/>
        <v>ENSACAP00000003719_exon1.NT.TN</v>
      </c>
      <c r="H252" t="str">
        <f t="shared" si="22"/>
        <v>pos3_ENSACAP00000003719_exon1.NT.TN</v>
      </c>
      <c r="I252">
        <v>2</v>
      </c>
      <c r="J252">
        <v>3</v>
      </c>
      <c r="L252">
        <v>3</v>
      </c>
      <c r="N252" s="2" t="s">
        <v>24</v>
      </c>
      <c r="O252" s="2" t="s">
        <v>573</v>
      </c>
      <c r="P252" s="2"/>
      <c r="Q252" s="19" t="s">
        <v>400</v>
      </c>
      <c r="R252" t="str">
        <f t="shared" si="23"/>
        <v>siteModel_pos3</v>
      </c>
      <c r="S252" s="19" t="s">
        <v>88</v>
      </c>
      <c r="T252" s="19" t="s">
        <v>462</v>
      </c>
      <c r="V252" s="19" t="s">
        <v>664</v>
      </c>
      <c r="W252" s="19"/>
      <c r="X252" s="19"/>
      <c r="AA252" s="47">
        <v>4</v>
      </c>
      <c r="AB252" s="19" t="s">
        <v>665</v>
      </c>
      <c r="AC252" s="47">
        <v>0</v>
      </c>
      <c r="AD252" s="47" t="s">
        <v>552</v>
      </c>
      <c r="AE252" s="19" t="s">
        <v>95</v>
      </c>
      <c r="AG252" t="str">
        <f t="shared" si="24"/>
        <v>strictclock_pos3</v>
      </c>
      <c r="AI252" s="2" t="s">
        <v>422</v>
      </c>
    </row>
    <row r="253" spans="1:35">
      <c r="A253" s="8">
        <v>238</v>
      </c>
      <c r="B253" t="s">
        <v>8</v>
      </c>
      <c r="C253" t="str">
        <f t="shared" si="20"/>
        <v>/drives/GDrive/__GDrive_projects/2016-07-31_divide_and_conquer_starBEAST/_01_data_stats/treelength_calcs/</v>
      </c>
      <c r="E253" t="s">
        <v>691</v>
      </c>
      <c r="F253" t="str">
        <f t="shared" si="21"/>
        <v>ENSACAP00000016896_exon2</v>
      </c>
      <c r="G253" t="str">
        <f t="shared" si="25"/>
        <v>ENSACAP00000016896_exon2.NT.TN</v>
      </c>
      <c r="H253" t="str">
        <f t="shared" si="22"/>
        <v>pos3_ENSACAP00000016896_exon2.NT.TN</v>
      </c>
      <c r="I253">
        <v>2</v>
      </c>
      <c r="J253">
        <v>3</v>
      </c>
      <c r="L253">
        <v>3</v>
      </c>
      <c r="N253" s="2" t="s">
        <v>24</v>
      </c>
      <c r="O253" s="2" t="s">
        <v>574</v>
      </c>
      <c r="P253" s="2"/>
      <c r="Q253" s="19" t="s">
        <v>400</v>
      </c>
      <c r="R253" t="str">
        <f t="shared" si="23"/>
        <v>siteModel_pos3</v>
      </c>
      <c r="S253" s="19" t="s">
        <v>88</v>
      </c>
      <c r="T253" s="19" t="s">
        <v>462</v>
      </c>
      <c r="V253" s="19" t="s">
        <v>664</v>
      </c>
      <c r="W253" s="19"/>
      <c r="X253" s="19"/>
      <c r="AA253" s="47">
        <v>4</v>
      </c>
      <c r="AB253" s="19" t="s">
        <v>665</v>
      </c>
      <c r="AC253" s="47">
        <v>0</v>
      </c>
      <c r="AD253" s="47" t="s">
        <v>552</v>
      </c>
      <c r="AE253" s="19" t="s">
        <v>95</v>
      </c>
      <c r="AG253" t="str">
        <f t="shared" si="24"/>
        <v>strictclock_pos3</v>
      </c>
      <c r="AI253" s="2" t="s">
        <v>422</v>
      </c>
    </row>
    <row r="254" spans="1:35">
      <c r="A254" s="8">
        <v>239</v>
      </c>
      <c r="B254" t="s">
        <v>8</v>
      </c>
      <c r="C254" t="str">
        <f t="shared" si="20"/>
        <v>/drives/GDrive/__GDrive_projects/2016-07-31_divide_and_conquer_starBEAST/_01_data_stats/treelength_calcs/</v>
      </c>
      <c r="E254" t="s">
        <v>692</v>
      </c>
      <c r="F254" t="str">
        <f t="shared" si="21"/>
        <v>ENSACAP00000003910_exon1</v>
      </c>
      <c r="G254" t="str">
        <f t="shared" si="25"/>
        <v>ENSACAP00000003910_exon1.NT.TN</v>
      </c>
      <c r="H254" t="str">
        <f t="shared" si="22"/>
        <v>pos3_ENSACAP00000003910_exon1.NT.TN</v>
      </c>
      <c r="I254">
        <v>2</v>
      </c>
      <c r="J254">
        <v>3</v>
      </c>
      <c r="L254">
        <v>3</v>
      </c>
      <c r="N254" s="2" t="s">
        <v>24</v>
      </c>
      <c r="O254" s="2" t="s">
        <v>575</v>
      </c>
      <c r="P254" s="2"/>
      <c r="Q254" s="19" t="s">
        <v>400</v>
      </c>
      <c r="R254" t="str">
        <f t="shared" si="23"/>
        <v>siteModel_pos3</v>
      </c>
      <c r="S254" s="19" t="s">
        <v>88</v>
      </c>
      <c r="T254" s="19" t="s">
        <v>462</v>
      </c>
      <c r="V254" s="19" t="s">
        <v>664</v>
      </c>
      <c r="W254" s="19"/>
      <c r="X254" s="19"/>
      <c r="AA254" s="47">
        <v>4</v>
      </c>
      <c r="AB254" s="19" t="s">
        <v>665</v>
      </c>
      <c r="AC254" s="47">
        <v>0</v>
      </c>
      <c r="AD254" s="47" t="s">
        <v>552</v>
      </c>
      <c r="AE254" s="19" t="s">
        <v>95</v>
      </c>
      <c r="AG254" t="str">
        <f t="shared" si="24"/>
        <v>strictclock_pos3</v>
      </c>
      <c r="AI254" s="2" t="s">
        <v>422</v>
      </c>
    </row>
    <row r="255" spans="1:35">
      <c r="A255" s="8">
        <v>240</v>
      </c>
      <c r="B255" t="s">
        <v>8</v>
      </c>
      <c r="C255" t="str">
        <f t="shared" si="20"/>
        <v>/drives/GDrive/__GDrive_projects/2016-07-31_divide_and_conquer_starBEAST/_01_data_stats/treelength_calcs/</v>
      </c>
      <c r="E255" t="s">
        <v>693</v>
      </c>
      <c r="F255" t="str">
        <f t="shared" si="21"/>
        <v>ENSACAP00000015885_exon1</v>
      </c>
      <c r="G255" t="str">
        <f t="shared" si="25"/>
        <v>ENSACAP00000015885_exon1.NT.TN</v>
      </c>
      <c r="H255" t="str">
        <f t="shared" si="22"/>
        <v>pos3_ENSACAP00000015885_exon1.NT.TN</v>
      </c>
      <c r="I255">
        <v>2</v>
      </c>
      <c r="J255">
        <v>3</v>
      </c>
      <c r="L255">
        <v>3</v>
      </c>
      <c r="N255" s="2" t="s">
        <v>24</v>
      </c>
      <c r="O255" s="2" t="s">
        <v>576</v>
      </c>
      <c r="P255" s="2"/>
      <c r="Q255" s="19" t="s">
        <v>400</v>
      </c>
      <c r="R255" t="str">
        <f t="shared" si="23"/>
        <v>siteModel_pos3</v>
      </c>
      <c r="S255" s="19" t="s">
        <v>88</v>
      </c>
      <c r="T255" s="19" t="s">
        <v>462</v>
      </c>
      <c r="V255" s="19" t="s">
        <v>664</v>
      </c>
      <c r="W255" s="19"/>
      <c r="X255" s="19"/>
      <c r="AA255" s="47">
        <v>4</v>
      </c>
      <c r="AB255" s="19" t="s">
        <v>665</v>
      </c>
      <c r="AC255" s="47">
        <v>0</v>
      </c>
      <c r="AD255" s="47" t="s">
        <v>552</v>
      </c>
      <c r="AE255" s="19" t="s">
        <v>95</v>
      </c>
      <c r="AG255" t="str">
        <f t="shared" si="24"/>
        <v>strictclock_pos3</v>
      </c>
      <c r="AI255" s="2" t="s">
        <v>422</v>
      </c>
    </row>
    <row r="256" spans="1:35">
      <c r="A256" s="8">
        <v>241</v>
      </c>
      <c r="B256" t="s">
        <v>8</v>
      </c>
      <c r="C256" t="str">
        <f t="shared" si="20"/>
        <v>/drives/GDrive/__GDrive_projects/2016-07-31_divide_and_conquer_starBEAST/_01_data_stats/treelength_calcs/</v>
      </c>
      <c r="E256" t="s">
        <v>694</v>
      </c>
      <c r="F256" t="str">
        <f t="shared" si="21"/>
        <v>ENSACAP00000003617_exon1</v>
      </c>
      <c r="G256" t="str">
        <f t="shared" si="25"/>
        <v>ENSACAP00000003617_exon1.NT.TN</v>
      </c>
      <c r="H256" t="str">
        <f t="shared" si="22"/>
        <v>pos3_ENSACAP00000003617_exon1.NT.TN</v>
      </c>
      <c r="I256">
        <v>2</v>
      </c>
      <c r="J256">
        <v>3</v>
      </c>
      <c r="L256">
        <v>3</v>
      </c>
      <c r="N256" s="2" t="s">
        <v>24</v>
      </c>
      <c r="O256" s="2" t="s">
        <v>577</v>
      </c>
      <c r="P256" s="2"/>
      <c r="Q256" s="19" t="s">
        <v>400</v>
      </c>
      <c r="R256" t="str">
        <f t="shared" si="23"/>
        <v>siteModel_pos3</v>
      </c>
      <c r="S256" s="19" t="s">
        <v>88</v>
      </c>
      <c r="T256" s="19" t="s">
        <v>462</v>
      </c>
      <c r="V256" s="19" t="s">
        <v>664</v>
      </c>
      <c r="W256" s="19"/>
      <c r="X256" s="19"/>
      <c r="AA256" s="47">
        <v>4</v>
      </c>
      <c r="AB256" s="19" t="s">
        <v>665</v>
      </c>
      <c r="AC256" s="47">
        <v>0</v>
      </c>
      <c r="AD256" s="47" t="s">
        <v>552</v>
      </c>
      <c r="AE256" s="19" t="s">
        <v>95</v>
      </c>
      <c r="AG256" t="str">
        <f t="shared" si="24"/>
        <v>strictclock_pos3</v>
      </c>
      <c r="AI256" s="2" t="s">
        <v>422</v>
      </c>
    </row>
    <row r="257" spans="1:35">
      <c r="A257" s="8">
        <v>242</v>
      </c>
      <c r="B257" t="s">
        <v>8</v>
      </c>
      <c r="C257" t="str">
        <f t="shared" si="20"/>
        <v>/drives/GDrive/__GDrive_projects/2016-07-31_divide_and_conquer_starBEAST/_01_data_stats/treelength_calcs/</v>
      </c>
      <c r="E257" t="s">
        <v>695</v>
      </c>
      <c r="F257" t="str">
        <f t="shared" si="21"/>
        <v>ENSACAP00000018298_exon2</v>
      </c>
      <c r="G257" t="str">
        <f t="shared" si="25"/>
        <v>ENSACAP00000018298_exon2.NT.TN</v>
      </c>
      <c r="H257" t="str">
        <f t="shared" si="22"/>
        <v>pos3_ENSACAP00000018298_exon2.NT.TN</v>
      </c>
      <c r="I257">
        <v>2</v>
      </c>
      <c r="J257">
        <v>3</v>
      </c>
      <c r="L257">
        <v>3</v>
      </c>
      <c r="N257" s="2" t="s">
        <v>24</v>
      </c>
      <c r="O257" s="2" t="s">
        <v>578</v>
      </c>
      <c r="P257" s="2"/>
      <c r="Q257" s="19" t="s">
        <v>400</v>
      </c>
      <c r="R257" t="str">
        <f t="shared" si="23"/>
        <v>siteModel_pos3</v>
      </c>
      <c r="S257" s="19" t="s">
        <v>88</v>
      </c>
      <c r="T257" s="19" t="s">
        <v>462</v>
      </c>
      <c r="V257" s="19" t="s">
        <v>664</v>
      </c>
      <c r="W257" s="19"/>
      <c r="X257" s="19"/>
      <c r="AA257" s="47">
        <v>4</v>
      </c>
      <c r="AB257" s="19" t="s">
        <v>665</v>
      </c>
      <c r="AC257" s="47">
        <v>0</v>
      </c>
      <c r="AD257" s="47" t="s">
        <v>552</v>
      </c>
      <c r="AE257" s="19" t="s">
        <v>95</v>
      </c>
      <c r="AG257" t="str">
        <f t="shared" si="24"/>
        <v>strictclock_pos3</v>
      </c>
      <c r="AI257" s="2" t="s">
        <v>422</v>
      </c>
    </row>
    <row r="258" spans="1:35">
      <c r="A258" s="8">
        <v>243</v>
      </c>
      <c r="B258" t="s">
        <v>8</v>
      </c>
      <c r="C258" t="str">
        <f t="shared" si="20"/>
        <v>/drives/GDrive/__GDrive_projects/2016-07-31_divide_and_conquer_starBEAST/_01_data_stats/treelength_calcs/</v>
      </c>
      <c r="E258" t="s">
        <v>696</v>
      </c>
      <c r="F258" t="str">
        <f t="shared" si="21"/>
        <v>ENSACAP00000013517_exon1</v>
      </c>
      <c r="G258" t="str">
        <f t="shared" si="25"/>
        <v>ENSACAP00000013517_exon1.NT.TN</v>
      </c>
      <c r="H258" t="str">
        <f t="shared" si="22"/>
        <v>pos3_ENSACAP00000013517_exon1.NT.TN</v>
      </c>
      <c r="I258">
        <v>2</v>
      </c>
      <c r="J258">
        <v>3</v>
      </c>
      <c r="L258">
        <v>3</v>
      </c>
      <c r="N258" s="2" t="s">
        <v>24</v>
      </c>
      <c r="O258" s="2" t="s">
        <v>579</v>
      </c>
      <c r="P258" s="2"/>
      <c r="Q258" s="19" t="s">
        <v>400</v>
      </c>
      <c r="R258" t="str">
        <f t="shared" si="23"/>
        <v>siteModel_pos3</v>
      </c>
      <c r="S258" s="19" t="s">
        <v>88</v>
      </c>
      <c r="T258" s="19" t="s">
        <v>462</v>
      </c>
      <c r="V258" s="19" t="s">
        <v>664</v>
      </c>
      <c r="W258" s="19"/>
      <c r="X258" s="19"/>
      <c r="AA258" s="47">
        <v>4</v>
      </c>
      <c r="AB258" s="19" t="s">
        <v>665</v>
      </c>
      <c r="AC258" s="47">
        <v>0</v>
      </c>
      <c r="AD258" s="47" t="s">
        <v>552</v>
      </c>
      <c r="AE258" s="19" t="s">
        <v>95</v>
      </c>
      <c r="AG258" t="str">
        <f t="shared" si="24"/>
        <v>strictclock_pos3</v>
      </c>
      <c r="AI258" s="2" t="s">
        <v>422</v>
      </c>
    </row>
    <row r="259" spans="1:35">
      <c r="A259" s="8">
        <v>244</v>
      </c>
      <c r="B259" t="s">
        <v>8</v>
      </c>
      <c r="C259" t="str">
        <f t="shared" si="20"/>
        <v>/drives/GDrive/__GDrive_projects/2016-07-31_divide_and_conquer_starBEAST/_01_data_stats/treelength_calcs/</v>
      </c>
      <c r="E259" t="s">
        <v>697</v>
      </c>
      <c r="F259" t="str">
        <f t="shared" si="21"/>
        <v>ENSACAP00000012148_exon2</v>
      </c>
      <c r="G259" t="str">
        <f t="shared" si="25"/>
        <v>ENSACAP00000012148_exon2.NT.TN</v>
      </c>
      <c r="H259" t="str">
        <f t="shared" si="22"/>
        <v>pos3_ENSACAP00000012148_exon2.NT.TN</v>
      </c>
      <c r="I259">
        <v>2</v>
      </c>
      <c r="J259">
        <v>3</v>
      </c>
      <c r="L259">
        <v>3</v>
      </c>
      <c r="N259" s="2" t="s">
        <v>24</v>
      </c>
      <c r="O259" s="2" t="s">
        <v>580</v>
      </c>
      <c r="P259" s="2"/>
      <c r="Q259" s="19" t="s">
        <v>400</v>
      </c>
      <c r="R259" t="str">
        <f t="shared" si="23"/>
        <v>siteModel_pos3</v>
      </c>
      <c r="S259" s="19" t="s">
        <v>88</v>
      </c>
      <c r="T259" s="19" t="s">
        <v>462</v>
      </c>
      <c r="V259" s="19" t="s">
        <v>664</v>
      </c>
      <c r="W259" s="19"/>
      <c r="X259" s="19"/>
      <c r="AA259" s="47">
        <v>4</v>
      </c>
      <c r="AB259" s="19" t="s">
        <v>665</v>
      </c>
      <c r="AC259" s="47">
        <v>0</v>
      </c>
      <c r="AD259" s="47" t="s">
        <v>552</v>
      </c>
      <c r="AE259" s="19" t="s">
        <v>95</v>
      </c>
      <c r="AG259" t="str">
        <f t="shared" si="24"/>
        <v>strictclock_pos3</v>
      </c>
      <c r="AI259" s="2" t="s">
        <v>422</v>
      </c>
    </row>
    <row r="260" spans="1:35">
      <c r="A260" s="8">
        <v>245</v>
      </c>
      <c r="B260" t="s">
        <v>8</v>
      </c>
      <c r="C260" t="str">
        <f t="shared" si="20"/>
        <v>/drives/GDrive/__GDrive_projects/2016-07-31_divide_and_conquer_starBEAST/_01_data_stats/treelength_calcs/</v>
      </c>
      <c r="E260" t="s">
        <v>698</v>
      </c>
      <c r="F260" t="str">
        <f t="shared" si="21"/>
        <v>ENSACAP00000002201_exon1</v>
      </c>
      <c r="G260" t="str">
        <f t="shared" si="25"/>
        <v>ENSACAP00000002201_exon1.NT.TN</v>
      </c>
      <c r="H260" t="str">
        <f t="shared" si="22"/>
        <v>pos3_ENSACAP00000002201_exon1.NT.TN</v>
      </c>
      <c r="I260">
        <v>2</v>
      </c>
      <c r="J260">
        <v>3</v>
      </c>
      <c r="L260">
        <v>3</v>
      </c>
      <c r="N260" s="2" t="s">
        <v>24</v>
      </c>
      <c r="O260" s="2" t="s">
        <v>581</v>
      </c>
      <c r="P260" s="2"/>
      <c r="Q260" s="19" t="s">
        <v>400</v>
      </c>
      <c r="R260" t="str">
        <f t="shared" si="23"/>
        <v>siteModel_pos3</v>
      </c>
      <c r="S260" s="19" t="s">
        <v>88</v>
      </c>
      <c r="T260" s="19" t="s">
        <v>462</v>
      </c>
      <c r="V260" s="19" t="s">
        <v>664</v>
      </c>
      <c r="W260" s="19"/>
      <c r="X260" s="19"/>
      <c r="AA260" s="47">
        <v>4</v>
      </c>
      <c r="AB260" s="19" t="s">
        <v>665</v>
      </c>
      <c r="AC260" s="47">
        <v>0</v>
      </c>
      <c r="AD260" s="47" t="s">
        <v>552</v>
      </c>
      <c r="AE260" s="19" t="s">
        <v>95</v>
      </c>
      <c r="AG260" t="str">
        <f t="shared" si="24"/>
        <v>strictclock_pos3</v>
      </c>
      <c r="AI260" s="2" t="s">
        <v>422</v>
      </c>
    </row>
    <row r="261" spans="1:35">
      <c r="A261" s="8">
        <v>246</v>
      </c>
      <c r="B261" t="s">
        <v>8</v>
      </c>
      <c r="C261" t="str">
        <f t="shared" si="20"/>
        <v>/drives/GDrive/__GDrive_projects/2016-07-31_divide_and_conquer_starBEAST/_01_data_stats/treelength_calcs/</v>
      </c>
      <c r="E261" t="s">
        <v>699</v>
      </c>
      <c r="F261" t="str">
        <f t="shared" si="21"/>
        <v>ENSACAP00000017277_exon6</v>
      </c>
      <c r="G261" t="str">
        <f t="shared" si="25"/>
        <v>ENSACAP00000017277_exon6.NT.TN</v>
      </c>
      <c r="H261" t="str">
        <f t="shared" si="22"/>
        <v>pos3_ENSACAP00000017277_exon6.NT.TN</v>
      </c>
      <c r="I261">
        <v>2</v>
      </c>
      <c r="J261">
        <v>3</v>
      </c>
      <c r="L261">
        <v>3</v>
      </c>
      <c r="N261" s="2" t="s">
        <v>24</v>
      </c>
      <c r="O261" s="2" t="s">
        <v>582</v>
      </c>
      <c r="P261" s="2"/>
      <c r="Q261" s="19" t="s">
        <v>400</v>
      </c>
      <c r="R261" t="str">
        <f t="shared" si="23"/>
        <v>siteModel_pos3</v>
      </c>
      <c r="S261" s="19" t="s">
        <v>88</v>
      </c>
      <c r="T261" s="19" t="s">
        <v>462</v>
      </c>
      <c r="V261" s="19" t="s">
        <v>664</v>
      </c>
      <c r="W261" s="19"/>
      <c r="X261" s="19"/>
      <c r="AA261" s="47">
        <v>4</v>
      </c>
      <c r="AB261" s="19" t="s">
        <v>665</v>
      </c>
      <c r="AC261" s="47">
        <v>0</v>
      </c>
      <c r="AD261" s="47" t="s">
        <v>552</v>
      </c>
      <c r="AE261" s="19" t="s">
        <v>95</v>
      </c>
      <c r="AG261" t="str">
        <f t="shared" si="24"/>
        <v>strictclock_pos3</v>
      </c>
      <c r="AI261" s="2" t="s">
        <v>422</v>
      </c>
    </row>
    <row r="262" spans="1:35">
      <c r="A262" s="8">
        <v>247</v>
      </c>
      <c r="B262" t="s">
        <v>8</v>
      </c>
      <c r="C262" t="str">
        <f t="shared" si="20"/>
        <v>/drives/GDrive/__GDrive_projects/2016-07-31_divide_and_conquer_starBEAST/_01_data_stats/treelength_calcs/</v>
      </c>
      <c r="E262" t="s">
        <v>700</v>
      </c>
      <c r="F262" t="str">
        <f t="shared" si="21"/>
        <v>ENSACAP00000004369_exon10</v>
      </c>
      <c r="G262" t="str">
        <f t="shared" si="25"/>
        <v>ENSACAP00000004369_exon10.NT.TN</v>
      </c>
      <c r="H262" t="str">
        <f t="shared" si="22"/>
        <v>pos3_ENSACAP00000004369_exon10.NT.TN</v>
      </c>
      <c r="I262">
        <v>2</v>
      </c>
      <c r="J262">
        <v>3</v>
      </c>
      <c r="L262">
        <v>3</v>
      </c>
      <c r="N262" s="2" t="s">
        <v>24</v>
      </c>
      <c r="O262" s="2" t="s">
        <v>583</v>
      </c>
      <c r="P262" s="2"/>
      <c r="Q262" s="19" t="s">
        <v>400</v>
      </c>
      <c r="R262" t="str">
        <f t="shared" si="23"/>
        <v>siteModel_pos3</v>
      </c>
      <c r="S262" s="19" t="s">
        <v>88</v>
      </c>
      <c r="T262" s="19" t="s">
        <v>462</v>
      </c>
      <c r="V262" s="19" t="s">
        <v>664</v>
      </c>
      <c r="W262" s="19"/>
      <c r="X262" s="19"/>
      <c r="AA262" s="47">
        <v>4</v>
      </c>
      <c r="AB262" s="19" t="s">
        <v>665</v>
      </c>
      <c r="AC262" s="47">
        <v>0</v>
      </c>
      <c r="AD262" s="47" t="s">
        <v>552</v>
      </c>
      <c r="AE262" s="19" t="s">
        <v>95</v>
      </c>
      <c r="AG262" t="str">
        <f t="shared" si="24"/>
        <v>strictclock_pos3</v>
      </c>
      <c r="AI262" s="2" t="s">
        <v>422</v>
      </c>
    </row>
    <row r="263" spans="1:35">
      <c r="A263" s="8">
        <v>248</v>
      </c>
      <c r="B263" t="s">
        <v>8</v>
      </c>
      <c r="C263" t="str">
        <f t="shared" si="20"/>
        <v>/drives/GDrive/__GDrive_projects/2016-07-31_divide_and_conquer_starBEAST/_01_data_stats/treelength_calcs/</v>
      </c>
      <c r="E263" t="s">
        <v>701</v>
      </c>
      <c r="F263" t="str">
        <f t="shared" si="21"/>
        <v>ENSACAP00000005152_exon24</v>
      </c>
      <c r="G263" t="str">
        <f t="shared" si="25"/>
        <v>ENSACAP00000005152_exon24.NT.TN</v>
      </c>
      <c r="H263" t="str">
        <f t="shared" si="22"/>
        <v>pos3_ENSACAP00000005152_exon24.NT.TN</v>
      </c>
      <c r="I263">
        <v>2</v>
      </c>
      <c r="J263">
        <v>3</v>
      </c>
      <c r="L263">
        <v>3</v>
      </c>
      <c r="N263" s="2" t="s">
        <v>24</v>
      </c>
      <c r="O263" s="2" t="s">
        <v>584</v>
      </c>
      <c r="P263" s="2"/>
      <c r="Q263" s="19" t="s">
        <v>400</v>
      </c>
      <c r="R263" t="str">
        <f t="shared" si="23"/>
        <v>siteModel_pos3</v>
      </c>
      <c r="S263" s="19" t="s">
        <v>88</v>
      </c>
      <c r="T263" s="19" t="s">
        <v>462</v>
      </c>
      <c r="V263" s="19" t="s">
        <v>664</v>
      </c>
      <c r="W263" s="19"/>
      <c r="X263" s="19"/>
      <c r="AA263" s="47">
        <v>4</v>
      </c>
      <c r="AB263" s="19" t="s">
        <v>665</v>
      </c>
      <c r="AC263" s="47">
        <v>0</v>
      </c>
      <c r="AD263" s="47" t="s">
        <v>552</v>
      </c>
      <c r="AE263" s="19" t="s">
        <v>95</v>
      </c>
      <c r="AG263" t="str">
        <f t="shared" si="24"/>
        <v>strictclock_pos3</v>
      </c>
      <c r="AI263" s="2" t="s">
        <v>422</v>
      </c>
    </row>
    <row r="264" spans="1:35">
      <c r="A264" s="8">
        <v>249</v>
      </c>
      <c r="B264" t="s">
        <v>8</v>
      </c>
      <c r="C264" t="str">
        <f t="shared" si="20"/>
        <v>/drives/GDrive/__GDrive_projects/2016-07-31_divide_and_conquer_starBEAST/_01_data_stats/treelength_calcs/</v>
      </c>
      <c r="E264" t="s">
        <v>702</v>
      </c>
      <c r="F264" t="str">
        <f t="shared" si="21"/>
        <v>ENSACAP00000014072_exon2</v>
      </c>
      <c r="G264" t="str">
        <f t="shared" si="25"/>
        <v>ENSACAP00000014072_exon2.NT.TN</v>
      </c>
      <c r="H264" t="str">
        <f t="shared" si="22"/>
        <v>pos3_ENSACAP00000014072_exon2.NT.TN</v>
      </c>
      <c r="I264">
        <v>2</v>
      </c>
      <c r="J264">
        <v>3</v>
      </c>
      <c r="L264">
        <v>3</v>
      </c>
      <c r="N264" s="2" t="s">
        <v>24</v>
      </c>
      <c r="O264" s="2" t="s">
        <v>585</v>
      </c>
      <c r="P264" s="2"/>
      <c r="Q264" s="19" t="s">
        <v>400</v>
      </c>
      <c r="R264" t="str">
        <f t="shared" si="23"/>
        <v>siteModel_pos3</v>
      </c>
      <c r="S264" s="19" t="s">
        <v>88</v>
      </c>
      <c r="T264" s="19" t="s">
        <v>462</v>
      </c>
      <c r="V264" s="19" t="s">
        <v>664</v>
      </c>
      <c r="W264" s="19"/>
      <c r="X264" s="19"/>
      <c r="AA264" s="47">
        <v>4</v>
      </c>
      <c r="AB264" s="19" t="s">
        <v>665</v>
      </c>
      <c r="AC264" s="47">
        <v>0</v>
      </c>
      <c r="AD264" s="47" t="s">
        <v>552</v>
      </c>
      <c r="AE264" s="19" t="s">
        <v>95</v>
      </c>
      <c r="AG264" t="str">
        <f t="shared" si="24"/>
        <v>strictclock_pos3</v>
      </c>
      <c r="AI264" s="2" t="s">
        <v>422</v>
      </c>
    </row>
    <row r="265" spans="1:35">
      <c r="A265" s="8">
        <v>250</v>
      </c>
      <c r="B265" t="s">
        <v>8</v>
      </c>
      <c r="C265" t="str">
        <f t="shared" si="20"/>
        <v>/drives/GDrive/__GDrive_projects/2016-07-31_divide_and_conquer_starBEAST/_01_data_stats/treelength_calcs/</v>
      </c>
      <c r="E265" t="s">
        <v>703</v>
      </c>
      <c r="F265" t="str">
        <f t="shared" si="21"/>
        <v>ENSACAP00000001380_exon1</v>
      </c>
      <c r="G265" t="str">
        <f t="shared" si="25"/>
        <v>ENSACAP00000001380_exon1.NT.TN</v>
      </c>
      <c r="H265" t="str">
        <f t="shared" si="22"/>
        <v>pos3_ENSACAP00000001380_exon1.NT.TN</v>
      </c>
      <c r="I265">
        <v>2</v>
      </c>
      <c r="J265">
        <v>3</v>
      </c>
      <c r="L265">
        <v>3</v>
      </c>
      <c r="N265" s="2" t="s">
        <v>24</v>
      </c>
      <c r="O265" s="2" t="s">
        <v>586</v>
      </c>
      <c r="P265" s="2"/>
      <c r="Q265" s="19" t="s">
        <v>400</v>
      </c>
      <c r="R265" t="str">
        <f t="shared" si="23"/>
        <v>siteModel_pos3</v>
      </c>
      <c r="S265" s="19" t="s">
        <v>88</v>
      </c>
      <c r="T265" s="19" t="s">
        <v>462</v>
      </c>
      <c r="V265" s="19" t="s">
        <v>664</v>
      </c>
      <c r="W265" s="19"/>
      <c r="X265" s="19"/>
      <c r="AA265" s="47">
        <v>4</v>
      </c>
      <c r="AB265" s="19" t="s">
        <v>665</v>
      </c>
      <c r="AC265" s="47">
        <v>0</v>
      </c>
      <c r="AD265" s="47" t="s">
        <v>552</v>
      </c>
      <c r="AE265" s="19" t="s">
        <v>95</v>
      </c>
      <c r="AG265" t="str">
        <f t="shared" si="24"/>
        <v>strictclock_pos3</v>
      </c>
      <c r="AI265" s="2" t="s">
        <v>422</v>
      </c>
    </row>
    <row r="266" spans="1:35">
      <c r="A266" s="8">
        <v>251</v>
      </c>
      <c r="B266" t="s">
        <v>8</v>
      </c>
      <c r="C266" t="str">
        <f t="shared" si="20"/>
        <v>/drives/GDrive/__GDrive_projects/2016-07-31_divide_and_conquer_starBEAST/_01_data_stats/treelength_calcs/</v>
      </c>
      <c r="E266" t="s">
        <v>704</v>
      </c>
      <c r="F266" t="str">
        <f t="shared" si="21"/>
        <v>ENSACAP00000012057_exon1</v>
      </c>
      <c r="G266" t="str">
        <f t="shared" si="25"/>
        <v>ENSACAP00000012057_exon1.NT.TN</v>
      </c>
      <c r="H266" t="str">
        <f t="shared" si="22"/>
        <v>pos3_ENSACAP00000012057_exon1.NT.TN</v>
      </c>
      <c r="I266">
        <v>2</v>
      </c>
      <c r="J266">
        <v>3</v>
      </c>
      <c r="L266">
        <v>3</v>
      </c>
      <c r="N266" s="2" t="s">
        <v>24</v>
      </c>
      <c r="O266" s="2" t="s">
        <v>587</v>
      </c>
      <c r="P266" s="2"/>
      <c r="Q266" s="19" t="s">
        <v>400</v>
      </c>
      <c r="R266" t="str">
        <f t="shared" si="23"/>
        <v>siteModel_pos3</v>
      </c>
      <c r="S266" s="19" t="s">
        <v>88</v>
      </c>
      <c r="T266" s="19" t="s">
        <v>462</v>
      </c>
      <c r="V266" s="19" t="s">
        <v>664</v>
      </c>
      <c r="W266" s="19"/>
      <c r="X266" s="19"/>
      <c r="AA266" s="47">
        <v>4</v>
      </c>
      <c r="AB266" s="19" t="s">
        <v>665</v>
      </c>
      <c r="AC266" s="47">
        <v>0</v>
      </c>
      <c r="AD266" s="47" t="s">
        <v>552</v>
      </c>
      <c r="AE266" s="19" t="s">
        <v>95</v>
      </c>
      <c r="AG266" t="str">
        <f t="shared" si="24"/>
        <v>strictclock_pos3</v>
      </c>
      <c r="AI266" s="2" t="s">
        <v>422</v>
      </c>
    </row>
    <row r="267" spans="1:35">
      <c r="A267" s="8">
        <v>252</v>
      </c>
      <c r="B267" t="s">
        <v>8</v>
      </c>
      <c r="C267" t="str">
        <f t="shared" si="20"/>
        <v>/drives/GDrive/__GDrive_projects/2016-07-31_divide_and_conquer_starBEAST/_01_data_stats/treelength_calcs/</v>
      </c>
      <c r="E267" t="s">
        <v>705</v>
      </c>
      <c r="F267" t="str">
        <f t="shared" si="21"/>
        <v>ENSACAP00000003643_exon1</v>
      </c>
      <c r="G267" t="str">
        <f t="shared" si="25"/>
        <v>ENSACAP00000003643_exon1.NT.TN</v>
      </c>
      <c r="H267" t="str">
        <f t="shared" si="22"/>
        <v>pos3_ENSACAP00000003643_exon1.NT.TN</v>
      </c>
      <c r="I267">
        <v>2</v>
      </c>
      <c r="J267">
        <v>3</v>
      </c>
      <c r="L267">
        <v>3</v>
      </c>
      <c r="N267" s="2" t="s">
        <v>24</v>
      </c>
      <c r="O267" s="2" t="s">
        <v>588</v>
      </c>
      <c r="P267" s="2"/>
      <c r="Q267" s="19" t="s">
        <v>400</v>
      </c>
      <c r="R267" t="str">
        <f t="shared" si="23"/>
        <v>siteModel_pos3</v>
      </c>
      <c r="S267" s="19" t="s">
        <v>88</v>
      </c>
      <c r="T267" s="19" t="s">
        <v>462</v>
      </c>
      <c r="V267" s="19" t="s">
        <v>664</v>
      </c>
      <c r="W267" s="19"/>
      <c r="X267" s="19"/>
      <c r="AA267" s="47">
        <v>4</v>
      </c>
      <c r="AB267" s="19" t="s">
        <v>665</v>
      </c>
      <c r="AC267" s="47">
        <v>0</v>
      </c>
      <c r="AD267" s="47" t="s">
        <v>552</v>
      </c>
      <c r="AE267" s="19" t="s">
        <v>95</v>
      </c>
      <c r="AG267" t="str">
        <f t="shared" si="24"/>
        <v>strictclock_pos3</v>
      </c>
      <c r="AI267" s="2" t="s">
        <v>422</v>
      </c>
    </row>
    <row r="268" spans="1:35">
      <c r="A268" s="8">
        <v>253</v>
      </c>
      <c r="B268" t="s">
        <v>8</v>
      </c>
      <c r="C268" t="str">
        <f t="shared" si="20"/>
        <v>/drives/GDrive/__GDrive_projects/2016-07-31_divide_and_conquer_starBEAST/_01_data_stats/treelength_calcs/</v>
      </c>
      <c r="E268" t="s">
        <v>706</v>
      </c>
      <c r="F268" t="str">
        <f t="shared" si="21"/>
        <v>ENSACAP00000011042_exon1</v>
      </c>
      <c r="G268" t="str">
        <f t="shared" si="25"/>
        <v>ENSACAP00000011042_exon1.NT.TN</v>
      </c>
      <c r="H268" t="str">
        <f t="shared" si="22"/>
        <v>pos3_ENSACAP00000011042_exon1.NT.TN</v>
      </c>
      <c r="I268">
        <v>2</v>
      </c>
      <c r="J268">
        <v>3</v>
      </c>
      <c r="L268">
        <v>3</v>
      </c>
      <c r="N268" s="2" t="s">
        <v>24</v>
      </c>
      <c r="O268" s="2" t="s">
        <v>589</v>
      </c>
      <c r="P268" s="2"/>
      <c r="Q268" s="19" t="s">
        <v>400</v>
      </c>
      <c r="R268" t="str">
        <f t="shared" si="23"/>
        <v>siteModel_pos3</v>
      </c>
      <c r="S268" s="19" t="s">
        <v>88</v>
      </c>
      <c r="T268" s="19" t="s">
        <v>462</v>
      </c>
      <c r="V268" s="19" t="s">
        <v>664</v>
      </c>
      <c r="W268" s="19"/>
      <c r="X268" s="19"/>
      <c r="AA268" s="47">
        <v>4</v>
      </c>
      <c r="AB268" s="19" t="s">
        <v>665</v>
      </c>
      <c r="AC268" s="47">
        <v>0</v>
      </c>
      <c r="AD268" s="47" t="s">
        <v>552</v>
      </c>
      <c r="AE268" s="19" t="s">
        <v>95</v>
      </c>
      <c r="AG268" t="str">
        <f t="shared" si="24"/>
        <v>strictclock_pos3</v>
      </c>
      <c r="AI268" s="2" t="s">
        <v>422</v>
      </c>
    </row>
    <row r="269" spans="1:35">
      <c r="A269" s="8">
        <v>254</v>
      </c>
      <c r="B269" t="s">
        <v>8</v>
      </c>
      <c r="C269" t="str">
        <f t="shared" si="20"/>
        <v>/drives/GDrive/__GDrive_projects/2016-07-31_divide_and_conquer_starBEAST/_01_data_stats/treelength_calcs/</v>
      </c>
      <c r="E269" t="s">
        <v>707</v>
      </c>
      <c r="F269" t="str">
        <f t="shared" si="21"/>
        <v>ENSACAP00000018565_exon1</v>
      </c>
      <c r="G269" t="str">
        <f t="shared" si="25"/>
        <v>ENSACAP00000018565_exon1.NT.TN</v>
      </c>
      <c r="H269" t="str">
        <f t="shared" si="22"/>
        <v>pos3_ENSACAP00000018565_exon1.NT.TN</v>
      </c>
      <c r="I269">
        <v>2</v>
      </c>
      <c r="J269">
        <v>3</v>
      </c>
      <c r="L269">
        <v>3</v>
      </c>
      <c r="N269" s="2" t="s">
        <v>24</v>
      </c>
      <c r="O269" s="2" t="s">
        <v>590</v>
      </c>
      <c r="P269" s="2"/>
      <c r="Q269" s="19" t="s">
        <v>400</v>
      </c>
      <c r="R269" t="str">
        <f t="shared" si="23"/>
        <v>siteModel_pos3</v>
      </c>
      <c r="S269" s="19" t="s">
        <v>88</v>
      </c>
      <c r="T269" s="19" t="s">
        <v>462</v>
      </c>
      <c r="V269" s="19" t="s">
        <v>664</v>
      </c>
      <c r="W269" s="19"/>
      <c r="X269" s="19"/>
      <c r="AA269" s="47">
        <v>4</v>
      </c>
      <c r="AB269" s="19" t="s">
        <v>665</v>
      </c>
      <c r="AC269" s="47">
        <v>0</v>
      </c>
      <c r="AD269" s="47" t="s">
        <v>552</v>
      </c>
      <c r="AE269" s="19" t="s">
        <v>95</v>
      </c>
      <c r="AG269" t="str">
        <f t="shared" si="24"/>
        <v>strictclock_pos3</v>
      </c>
      <c r="AI269" s="2" t="s">
        <v>422</v>
      </c>
    </row>
    <row r="270" spans="1:35">
      <c r="A270" s="8">
        <v>255</v>
      </c>
      <c r="B270" t="s">
        <v>8</v>
      </c>
      <c r="C270" t="str">
        <f t="shared" si="20"/>
        <v>/drives/GDrive/__GDrive_projects/2016-07-31_divide_and_conquer_starBEAST/_01_data_stats/treelength_calcs/</v>
      </c>
      <c r="E270" t="s">
        <v>708</v>
      </c>
      <c r="F270" t="str">
        <f t="shared" si="21"/>
        <v>ENSACAP00000000252_exon26</v>
      </c>
      <c r="G270" t="str">
        <f t="shared" si="25"/>
        <v>ENSACAP00000000252_exon26.NT.TN</v>
      </c>
      <c r="H270" t="str">
        <f t="shared" si="22"/>
        <v>pos3_ENSACAP00000000252_exon26.NT.TN</v>
      </c>
      <c r="I270">
        <v>2</v>
      </c>
      <c r="J270">
        <v>3</v>
      </c>
      <c r="L270">
        <v>3</v>
      </c>
      <c r="N270" s="2" t="s">
        <v>24</v>
      </c>
      <c r="O270" s="2" t="s">
        <v>591</v>
      </c>
      <c r="P270" s="2"/>
      <c r="Q270" s="19" t="s">
        <v>400</v>
      </c>
      <c r="R270" t="str">
        <f t="shared" si="23"/>
        <v>siteModel_pos3</v>
      </c>
      <c r="S270" s="19" t="s">
        <v>88</v>
      </c>
      <c r="T270" s="19" t="s">
        <v>462</v>
      </c>
      <c r="V270" s="19" t="s">
        <v>664</v>
      </c>
      <c r="W270" s="19"/>
      <c r="X270" s="19"/>
      <c r="AA270" s="47">
        <v>4</v>
      </c>
      <c r="AB270" s="19" t="s">
        <v>665</v>
      </c>
      <c r="AC270" s="47">
        <v>0</v>
      </c>
      <c r="AD270" s="47" t="s">
        <v>552</v>
      </c>
      <c r="AE270" s="19" t="s">
        <v>95</v>
      </c>
      <c r="AG270" t="str">
        <f t="shared" si="24"/>
        <v>strictclock_pos3</v>
      </c>
      <c r="AI270" s="2" t="s">
        <v>422</v>
      </c>
    </row>
    <row r="271" spans="1:35">
      <c r="A271" s="8">
        <v>256</v>
      </c>
      <c r="B271" t="s">
        <v>8</v>
      </c>
      <c r="C271" t="str">
        <f t="shared" si="20"/>
        <v>/drives/GDrive/__GDrive_projects/2016-07-31_divide_and_conquer_starBEAST/_01_data_stats/treelength_calcs/</v>
      </c>
      <c r="E271" t="s">
        <v>709</v>
      </c>
      <c r="F271" t="str">
        <f t="shared" si="21"/>
        <v>ENSACAP00000012153_exon12</v>
      </c>
      <c r="G271" t="str">
        <f t="shared" si="25"/>
        <v>ENSACAP00000012153_exon12.NT.TN</v>
      </c>
      <c r="H271" t="str">
        <f t="shared" si="22"/>
        <v>pos3_ENSACAP00000012153_exon12.NT.TN</v>
      </c>
      <c r="I271">
        <v>2</v>
      </c>
      <c r="J271">
        <v>3</v>
      </c>
      <c r="L271">
        <v>3</v>
      </c>
      <c r="N271" s="2" t="s">
        <v>24</v>
      </c>
      <c r="O271" s="2" t="s">
        <v>592</v>
      </c>
      <c r="P271" s="2"/>
      <c r="Q271" s="19" t="s">
        <v>400</v>
      </c>
      <c r="R271" t="str">
        <f t="shared" si="23"/>
        <v>siteModel_pos3</v>
      </c>
      <c r="S271" s="19" t="s">
        <v>88</v>
      </c>
      <c r="T271" s="19" t="s">
        <v>462</v>
      </c>
      <c r="V271" s="19" t="s">
        <v>664</v>
      </c>
      <c r="W271" s="19"/>
      <c r="X271" s="19"/>
      <c r="AA271" s="47">
        <v>4</v>
      </c>
      <c r="AB271" s="19" t="s">
        <v>665</v>
      </c>
      <c r="AC271" s="47">
        <v>0</v>
      </c>
      <c r="AD271" s="47" t="s">
        <v>552</v>
      </c>
      <c r="AE271" s="19" t="s">
        <v>95</v>
      </c>
      <c r="AG271" t="str">
        <f t="shared" si="24"/>
        <v>strictclock_pos3</v>
      </c>
      <c r="AI271" s="2" t="s">
        <v>422</v>
      </c>
    </row>
    <row r="272" spans="1:35">
      <c r="A272" s="8">
        <v>257</v>
      </c>
      <c r="B272" t="s">
        <v>8</v>
      </c>
      <c r="C272" t="str">
        <f t="shared" si="20"/>
        <v>/drives/GDrive/__GDrive_projects/2016-07-31_divide_and_conquer_starBEAST/_01_data_stats/treelength_calcs/</v>
      </c>
      <c r="E272" t="s">
        <v>710</v>
      </c>
      <c r="F272" t="str">
        <f t="shared" si="21"/>
        <v>ENSACAP00000016245_exon1</v>
      </c>
      <c r="G272" t="str">
        <f t="shared" si="25"/>
        <v>ENSACAP00000016245_exon1.NT.TN</v>
      </c>
      <c r="H272" t="str">
        <f t="shared" si="22"/>
        <v>pos3_ENSACAP00000016245_exon1.NT.TN</v>
      </c>
      <c r="I272">
        <v>2</v>
      </c>
      <c r="J272">
        <v>3</v>
      </c>
      <c r="L272">
        <v>3</v>
      </c>
      <c r="N272" s="2" t="s">
        <v>24</v>
      </c>
      <c r="O272" s="2" t="s">
        <v>593</v>
      </c>
      <c r="P272" s="2"/>
      <c r="Q272" s="19" t="s">
        <v>400</v>
      </c>
      <c r="R272" t="str">
        <f t="shared" si="23"/>
        <v>siteModel_pos3</v>
      </c>
      <c r="S272" s="19" t="s">
        <v>88</v>
      </c>
      <c r="T272" s="19" t="s">
        <v>462</v>
      </c>
      <c r="V272" s="19" t="s">
        <v>664</v>
      </c>
      <c r="W272" s="19"/>
      <c r="X272" s="19"/>
      <c r="AA272" s="47">
        <v>4</v>
      </c>
      <c r="AB272" s="19" t="s">
        <v>665</v>
      </c>
      <c r="AC272" s="47">
        <v>0</v>
      </c>
      <c r="AD272" s="47" t="s">
        <v>552</v>
      </c>
      <c r="AE272" s="19" t="s">
        <v>95</v>
      </c>
      <c r="AG272" t="str">
        <f t="shared" si="24"/>
        <v>strictclock_pos3</v>
      </c>
      <c r="AI272" s="2" t="s">
        <v>422</v>
      </c>
    </row>
    <row r="273" spans="1:35">
      <c r="A273" s="8">
        <v>258</v>
      </c>
      <c r="B273" t="s">
        <v>8</v>
      </c>
      <c r="C273" t="str">
        <f t="shared" ref="C273:C336" si="26">C$13</f>
        <v>/drives/GDrive/__GDrive_projects/2016-07-31_divide_and_conquer_starBEAST/_01_data_stats/treelength_calcs/</v>
      </c>
      <c r="E273" t="s">
        <v>711</v>
      </c>
      <c r="F273" t="str">
        <f t="shared" ref="F273:F336" si="27">LEFT(E273,(LEN(E273)-25))</f>
        <v>ENSACAP00000014084_exon1</v>
      </c>
      <c r="G273" t="str">
        <f t="shared" si="25"/>
        <v>ENSACAP00000014084_exon1.NT.TN</v>
      </c>
      <c r="H273" t="str">
        <f t="shared" ref="H273:H336" si="28">"pos"&amp;J273&amp;"_"&amp;G273</f>
        <v>pos3_ENSACAP00000014084_exon1.NT.TN</v>
      </c>
      <c r="I273">
        <v>2</v>
      </c>
      <c r="J273">
        <v>3</v>
      </c>
      <c r="L273">
        <v>3</v>
      </c>
      <c r="N273" s="2" t="s">
        <v>24</v>
      </c>
      <c r="O273" s="2" t="s">
        <v>594</v>
      </c>
      <c r="P273" s="2"/>
      <c r="Q273" s="19" t="s">
        <v>400</v>
      </c>
      <c r="R273" t="str">
        <f t="shared" ref="R273:R336" si="29">"siteModel_pos"&amp;J273</f>
        <v>siteModel_pos3</v>
      </c>
      <c r="S273" s="19" t="s">
        <v>88</v>
      </c>
      <c r="T273" s="19" t="s">
        <v>462</v>
      </c>
      <c r="V273" s="19" t="s">
        <v>664</v>
      </c>
      <c r="W273" s="19"/>
      <c r="X273" s="19"/>
      <c r="AA273" s="47">
        <v>4</v>
      </c>
      <c r="AB273" s="19" t="s">
        <v>665</v>
      </c>
      <c r="AC273" s="47">
        <v>0</v>
      </c>
      <c r="AD273" s="47" t="s">
        <v>552</v>
      </c>
      <c r="AE273" s="19" t="s">
        <v>95</v>
      </c>
      <c r="AG273" t="str">
        <f t="shared" ref="AG273:AG336" si="30">"strictclock_pos"&amp;J273</f>
        <v>strictclock_pos3</v>
      </c>
      <c r="AI273" s="2" t="s">
        <v>422</v>
      </c>
    </row>
    <row r="274" spans="1:35">
      <c r="A274" s="8">
        <v>259</v>
      </c>
      <c r="B274" t="s">
        <v>8</v>
      </c>
      <c r="C274" t="str">
        <f t="shared" si="26"/>
        <v>/drives/GDrive/__GDrive_projects/2016-07-31_divide_and_conquer_starBEAST/_01_data_stats/treelength_calcs/</v>
      </c>
      <c r="E274" t="s">
        <v>712</v>
      </c>
      <c r="F274" t="str">
        <f t="shared" si="27"/>
        <v>ENSACAP00000017397_exon7</v>
      </c>
      <c r="G274" t="str">
        <f t="shared" si="25"/>
        <v>ENSACAP00000017397_exon7.NT.TN</v>
      </c>
      <c r="H274" t="str">
        <f t="shared" si="28"/>
        <v>pos3_ENSACAP00000017397_exon7.NT.TN</v>
      </c>
      <c r="I274">
        <v>2</v>
      </c>
      <c r="J274">
        <v>3</v>
      </c>
      <c r="L274">
        <v>3</v>
      </c>
      <c r="N274" s="2" t="s">
        <v>24</v>
      </c>
      <c r="O274" s="2" t="s">
        <v>595</v>
      </c>
      <c r="P274" s="2"/>
      <c r="Q274" s="19" t="s">
        <v>400</v>
      </c>
      <c r="R274" t="str">
        <f t="shared" si="29"/>
        <v>siteModel_pos3</v>
      </c>
      <c r="S274" s="19" t="s">
        <v>88</v>
      </c>
      <c r="T274" s="19" t="s">
        <v>462</v>
      </c>
      <c r="V274" s="19" t="s">
        <v>664</v>
      </c>
      <c r="W274" s="19"/>
      <c r="X274" s="19"/>
      <c r="AA274" s="47">
        <v>4</v>
      </c>
      <c r="AB274" s="19" t="s">
        <v>665</v>
      </c>
      <c r="AC274" s="47">
        <v>0</v>
      </c>
      <c r="AD274" s="47" t="s">
        <v>552</v>
      </c>
      <c r="AE274" s="19" t="s">
        <v>95</v>
      </c>
      <c r="AG274" t="str">
        <f t="shared" si="30"/>
        <v>strictclock_pos3</v>
      </c>
      <c r="AI274" s="2" t="s">
        <v>422</v>
      </c>
    </row>
    <row r="275" spans="1:35">
      <c r="A275" s="8">
        <v>260</v>
      </c>
      <c r="B275" t="s">
        <v>8</v>
      </c>
      <c r="C275" t="str">
        <f t="shared" si="26"/>
        <v>/drives/GDrive/__GDrive_projects/2016-07-31_divide_and_conquer_starBEAST/_01_data_stats/treelength_calcs/</v>
      </c>
      <c r="E275" t="s">
        <v>713</v>
      </c>
      <c r="F275" t="str">
        <f t="shared" si="27"/>
        <v>ENSACAP00000011559_exon4</v>
      </c>
      <c r="G275" t="str">
        <f t="shared" si="25"/>
        <v>ENSACAP00000011559_exon4.NT.TN</v>
      </c>
      <c r="H275" t="str">
        <f t="shared" si="28"/>
        <v>pos3_ENSACAP00000011559_exon4.NT.TN</v>
      </c>
      <c r="I275">
        <v>2</v>
      </c>
      <c r="J275">
        <v>3</v>
      </c>
      <c r="L275">
        <v>3</v>
      </c>
      <c r="N275" s="2" t="s">
        <v>24</v>
      </c>
      <c r="O275" s="2" t="s">
        <v>596</v>
      </c>
      <c r="P275" s="2"/>
      <c r="Q275" s="19" t="s">
        <v>400</v>
      </c>
      <c r="R275" t="str">
        <f t="shared" si="29"/>
        <v>siteModel_pos3</v>
      </c>
      <c r="S275" s="19" t="s">
        <v>88</v>
      </c>
      <c r="T275" s="19" t="s">
        <v>462</v>
      </c>
      <c r="V275" s="19" t="s">
        <v>664</v>
      </c>
      <c r="W275" s="19"/>
      <c r="X275" s="19"/>
      <c r="AA275" s="47">
        <v>4</v>
      </c>
      <c r="AB275" s="19" t="s">
        <v>665</v>
      </c>
      <c r="AC275" s="47">
        <v>0</v>
      </c>
      <c r="AD275" s="47" t="s">
        <v>552</v>
      </c>
      <c r="AE275" s="19" t="s">
        <v>95</v>
      </c>
      <c r="AG275" t="str">
        <f t="shared" si="30"/>
        <v>strictclock_pos3</v>
      </c>
      <c r="AI275" s="2" t="s">
        <v>422</v>
      </c>
    </row>
    <row r="276" spans="1:35">
      <c r="A276" s="8">
        <v>261</v>
      </c>
      <c r="B276" t="s">
        <v>8</v>
      </c>
      <c r="C276" t="str">
        <f t="shared" si="26"/>
        <v>/drives/GDrive/__GDrive_projects/2016-07-31_divide_and_conquer_starBEAST/_01_data_stats/treelength_calcs/</v>
      </c>
      <c r="E276" t="s">
        <v>714</v>
      </c>
      <c r="F276" t="str">
        <f t="shared" si="27"/>
        <v>ENSACAP00000010133_exon19</v>
      </c>
      <c r="G276" t="str">
        <f t="shared" si="25"/>
        <v>ENSACAP00000010133_exon19.NT.TN</v>
      </c>
      <c r="H276" t="str">
        <f t="shared" si="28"/>
        <v>pos3_ENSACAP00000010133_exon19.NT.TN</v>
      </c>
      <c r="I276">
        <v>2</v>
      </c>
      <c r="J276">
        <v>3</v>
      </c>
      <c r="L276">
        <v>3</v>
      </c>
      <c r="N276" s="2" t="s">
        <v>24</v>
      </c>
      <c r="O276" s="2" t="s">
        <v>597</v>
      </c>
      <c r="P276" s="2"/>
      <c r="Q276" s="19" t="s">
        <v>400</v>
      </c>
      <c r="R276" t="str">
        <f t="shared" si="29"/>
        <v>siteModel_pos3</v>
      </c>
      <c r="S276" s="19" t="s">
        <v>88</v>
      </c>
      <c r="T276" s="19" t="s">
        <v>462</v>
      </c>
      <c r="V276" s="19" t="s">
        <v>664</v>
      </c>
      <c r="W276" s="19"/>
      <c r="X276" s="19"/>
      <c r="AA276" s="47">
        <v>4</v>
      </c>
      <c r="AB276" s="19" t="s">
        <v>665</v>
      </c>
      <c r="AC276" s="47">
        <v>0</v>
      </c>
      <c r="AD276" s="47" t="s">
        <v>552</v>
      </c>
      <c r="AE276" s="19" t="s">
        <v>95</v>
      </c>
      <c r="AG276" t="str">
        <f t="shared" si="30"/>
        <v>strictclock_pos3</v>
      </c>
      <c r="AI276" s="2" t="s">
        <v>422</v>
      </c>
    </row>
    <row r="277" spans="1:35">
      <c r="A277" s="8">
        <v>262</v>
      </c>
      <c r="B277" t="s">
        <v>8</v>
      </c>
      <c r="C277" t="str">
        <f t="shared" si="26"/>
        <v>/drives/GDrive/__GDrive_projects/2016-07-31_divide_and_conquer_starBEAST/_01_data_stats/treelength_calcs/</v>
      </c>
      <c r="E277" t="s">
        <v>715</v>
      </c>
      <c r="F277" t="str">
        <f t="shared" si="27"/>
        <v>ENSACAP00000011314_exon5</v>
      </c>
      <c r="G277" t="str">
        <f t="shared" si="25"/>
        <v>ENSACAP00000011314_exon5.NT.TN</v>
      </c>
      <c r="H277" t="str">
        <f t="shared" si="28"/>
        <v>pos3_ENSACAP00000011314_exon5.NT.TN</v>
      </c>
      <c r="I277">
        <v>2</v>
      </c>
      <c r="J277">
        <v>3</v>
      </c>
      <c r="L277">
        <v>3</v>
      </c>
      <c r="N277" s="2" t="s">
        <v>24</v>
      </c>
      <c r="O277" s="2" t="s">
        <v>598</v>
      </c>
      <c r="P277" s="2"/>
      <c r="Q277" s="19" t="s">
        <v>400</v>
      </c>
      <c r="R277" t="str">
        <f t="shared" si="29"/>
        <v>siteModel_pos3</v>
      </c>
      <c r="S277" s="19" t="s">
        <v>88</v>
      </c>
      <c r="T277" s="19" t="s">
        <v>462</v>
      </c>
      <c r="V277" s="19" t="s">
        <v>664</v>
      </c>
      <c r="W277" s="19"/>
      <c r="X277" s="19"/>
      <c r="AA277" s="47">
        <v>4</v>
      </c>
      <c r="AB277" s="19" t="s">
        <v>665</v>
      </c>
      <c r="AC277" s="47">
        <v>0</v>
      </c>
      <c r="AD277" s="47" t="s">
        <v>552</v>
      </c>
      <c r="AE277" s="19" t="s">
        <v>95</v>
      </c>
      <c r="AG277" t="str">
        <f t="shared" si="30"/>
        <v>strictclock_pos3</v>
      </c>
      <c r="AI277" s="2" t="s">
        <v>422</v>
      </c>
    </row>
    <row r="278" spans="1:35">
      <c r="A278" s="8">
        <v>263</v>
      </c>
      <c r="B278" t="s">
        <v>8</v>
      </c>
      <c r="C278" t="str">
        <f t="shared" si="26"/>
        <v>/drives/GDrive/__GDrive_projects/2016-07-31_divide_and_conquer_starBEAST/_01_data_stats/treelength_calcs/</v>
      </c>
      <c r="E278" t="s">
        <v>716</v>
      </c>
      <c r="F278" t="str">
        <f t="shared" si="27"/>
        <v>ENSACAP00000000554_exon1</v>
      </c>
      <c r="G278" t="str">
        <f t="shared" si="25"/>
        <v>ENSACAP00000000554_exon1.NT.TN</v>
      </c>
      <c r="H278" t="str">
        <f t="shared" si="28"/>
        <v>pos3_ENSACAP00000000554_exon1.NT.TN</v>
      </c>
      <c r="I278">
        <v>2</v>
      </c>
      <c r="J278">
        <v>3</v>
      </c>
      <c r="L278">
        <v>3</v>
      </c>
      <c r="N278" s="2" t="s">
        <v>24</v>
      </c>
      <c r="O278" s="2" t="s">
        <v>599</v>
      </c>
      <c r="P278" s="2"/>
      <c r="Q278" s="19" t="s">
        <v>400</v>
      </c>
      <c r="R278" t="str">
        <f t="shared" si="29"/>
        <v>siteModel_pos3</v>
      </c>
      <c r="S278" s="19" t="s">
        <v>88</v>
      </c>
      <c r="T278" s="19" t="s">
        <v>462</v>
      </c>
      <c r="V278" s="19" t="s">
        <v>664</v>
      </c>
      <c r="W278" s="19"/>
      <c r="X278" s="19"/>
      <c r="AA278" s="47">
        <v>4</v>
      </c>
      <c r="AB278" s="19" t="s">
        <v>665</v>
      </c>
      <c r="AC278" s="47">
        <v>0</v>
      </c>
      <c r="AD278" s="47" t="s">
        <v>552</v>
      </c>
      <c r="AE278" s="19" t="s">
        <v>95</v>
      </c>
      <c r="AG278" t="str">
        <f t="shared" si="30"/>
        <v>strictclock_pos3</v>
      </c>
      <c r="AI278" s="2" t="s">
        <v>422</v>
      </c>
    </row>
    <row r="279" spans="1:35">
      <c r="A279" s="8">
        <v>264</v>
      </c>
      <c r="B279" t="s">
        <v>8</v>
      </c>
      <c r="C279" t="str">
        <f t="shared" si="26"/>
        <v>/drives/GDrive/__GDrive_projects/2016-07-31_divide_and_conquer_starBEAST/_01_data_stats/treelength_calcs/</v>
      </c>
      <c r="E279" t="s">
        <v>717</v>
      </c>
      <c r="F279" t="str">
        <f t="shared" si="27"/>
        <v>ENSACAP00000001363_exon1</v>
      </c>
      <c r="G279" t="str">
        <f t="shared" si="25"/>
        <v>ENSACAP00000001363_exon1.NT.TN</v>
      </c>
      <c r="H279" t="str">
        <f t="shared" si="28"/>
        <v>pos3_ENSACAP00000001363_exon1.NT.TN</v>
      </c>
      <c r="I279">
        <v>2</v>
      </c>
      <c r="J279">
        <v>3</v>
      </c>
      <c r="L279">
        <v>3</v>
      </c>
      <c r="N279" s="2" t="s">
        <v>24</v>
      </c>
      <c r="O279" s="2" t="s">
        <v>600</v>
      </c>
      <c r="P279" s="2"/>
      <c r="Q279" s="19" t="s">
        <v>400</v>
      </c>
      <c r="R279" t="str">
        <f t="shared" si="29"/>
        <v>siteModel_pos3</v>
      </c>
      <c r="S279" s="19" t="s">
        <v>88</v>
      </c>
      <c r="T279" s="19" t="s">
        <v>462</v>
      </c>
      <c r="V279" s="19" t="s">
        <v>664</v>
      </c>
      <c r="W279" s="19"/>
      <c r="X279" s="19"/>
      <c r="AA279" s="47">
        <v>4</v>
      </c>
      <c r="AB279" s="19" t="s">
        <v>665</v>
      </c>
      <c r="AC279" s="47">
        <v>0</v>
      </c>
      <c r="AD279" s="47" t="s">
        <v>552</v>
      </c>
      <c r="AE279" s="19" t="s">
        <v>95</v>
      </c>
      <c r="AG279" t="str">
        <f t="shared" si="30"/>
        <v>strictclock_pos3</v>
      </c>
      <c r="AI279" s="2" t="s">
        <v>422</v>
      </c>
    </row>
    <row r="280" spans="1:35">
      <c r="A280" s="8">
        <v>265</v>
      </c>
      <c r="B280" t="s">
        <v>8</v>
      </c>
      <c r="C280" t="str">
        <f t="shared" si="26"/>
        <v>/drives/GDrive/__GDrive_projects/2016-07-31_divide_and_conquer_starBEAST/_01_data_stats/treelength_calcs/</v>
      </c>
      <c r="E280" t="s">
        <v>718</v>
      </c>
      <c r="F280" t="str">
        <f t="shared" si="27"/>
        <v>ENSACAP00000019951_exon1</v>
      </c>
      <c r="G280" t="str">
        <f t="shared" si="25"/>
        <v>ENSACAP00000019951_exon1.NT.TN</v>
      </c>
      <c r="H280" t="str">
        <f t="shared" si="28"/>
        <v>pos3_ENSACAP00000019951_exon1.NT.TN</v>
      </c>
      <c r="I280">
        <v>2</v>
      </c>
      <c r="J280">
        <v>3</v>
      </c>
      <c r="L280">
        <v>3</v>
      </c>
      <c r="N280" s="2" t="s">
        <v>24</v>
      </c>
      <c r="O280" s="2" t="s">
        <v>601</v>
      </c>
      <c r="P280" s="2"/>
      <c r="Q280" s="19" t="s">
        <v>400</v>
      </c>
      <c r="R280" t="str">
        <f t="shared" si="29"/>
        <v>siteModel_pos3</v>
      </c>
      <c r="S280" s="19" t="s">
        <v>88</v>
      </c>
      <c r="T280" s="19" t="s">
        <v>462</v>
      </c>
      <c r="V280" s="19" t="s">
        <v>664</v>
      </c>
      <c r="W280" s="19"/>
      <c r="X280" s="19"/>
      <c r="AA280" s="47">
        <v>4</v>
      </c>
      <c r="AB280" s="19" t="s">
        <v>665</v>
      </c>
      <c r="AC280" s="47">
        <v>0</v>
      </c>
      <c r="AD280" s="47" t="s">
        <v>552</v>
      </c>
      <c r="AE280" s="19" t="s">
        <v>95</v>
      </c>
      <c r="AG280" t="str">
        <f t="shared" si="30"/>
        <v>strictclock_pos3</v>
      </c>
      <c r="AI280" s="2" t="s">
        <v>422</v>
      </c>
    </row>
    <row r="281" spans="1:35">
      <c r="A281" s="8">
        <v>266</v>
      </c>
      <c r="B281" t="s">
        <v>8</v>
      </c>
      <c r="C281" t="str">
        <f t="shared" si="26"/>
        <v>/drives/GDrive/__GDrive_projects/2016-07-31_divide_and_conquer_starBEAST/_01_data_stats/treelength_calcs/</v>
      </c>
      <c r="E281" t="s">
        <v>719</v>
      </c>
      <c r="F281" t="str">
        <f t="shared" si="27"/>
        <v>ENSACAP00000008277_exon1</v>
      </c>
      <c r="G281" t="str">
        <f t="shared" si="25"/>
        <v>ENSACAP00000008277_exon1.NT.TN</v>
      </c>
      <c r="H281" t="str">
        <f t="shared" si="28"/>
        <v>pos3_ENSACAP00000008277_exon1.NT.TN</v>
      </c>
      <c r="I281">
        <v>2</v>
      </c>
      <c r="J281">
        <v>3</v>
      </c>
      <c r="L281">
        <v>3</v>
      </c>
      <c r="N281" s="2" t="s">
        <v>24</v>
      </c>
      <c r="O281" s="2" t="s">
        <v>602</v>
      </c>
      <c r="P281" s="2"/>
      <c r="Q281" s="19" t="s">
        <v>400</v>
      </c>
      <c r="R281" t="str">
        <f t="shared" si="29"/>
        <v>siteModel_pos3</v>
      </c>
      <c r="S281" s="19" t="s">
        <v>88</v>
      </c>
      <c r="T281" s="19" t="s">
        <v>462</v>
      </c>
      <c r="V281" s="19" t="s">
        <v>664</v>
      </c>
      <c r="W281" s="19"/>
      <c r="X281" s="19"/>
      <c r="AA281" s="47">
        <v>4</v>
      </c>
      <c r="AB281" s="19" t="s">
        <v>665</v>
      </c>
      <c r="AC281" s="47">
        <v>0</v>
      </c>
      <c r="AD281" s="47" t="s">
        <v>552</v>
      </c>
      <c r="AE281" s="19" t="s">
        <v>95</v>
      </c>
      <c r="AG281" t="str">
        <f t="shared" si="30"/>
        <v>strictclock_pos3</v>
      </c>
      <c r="AI281" s="2" t="s">
        <v>422</v>
      </c>
    </row>
    <row r="282" spans="1:35">
      <c r="A282" s="8">
        <v>267</v>
      </c>
      <c r="B282" t="s">
        <v>8</v>
      </c>
      <c r="C282" t="str">
        <f t="shared" si="26"/>
        <v>/drives/GDrive/__GDrive_projects/2016-07-31_divide_and_conquer_starBEAST/_01_data_stats/treelength_calcs/</v>
      </c>
      <c r="E282" t="s">
        <v>720</v>
      </c>
      <c r="F282" t="str">
        <f t="shared" si="27"/>
        <v>ENSACAP00000001497_exon1</v>
      </c>
      <c r="G282" t="str">
        <f t="shared" si="25"/>
        <v>ENSACAP00000001497_exon1.NT.TN</v>
      </c>
      <c r="H282" t="str">
        <f t="shared" si="28"/>
        <v>pos3_ENSACAP00000001497_exon1.NT.TN</v>
      </c>
      <c r="I282">
        <v>2</v>
      </c>
      <c r="J282">
        <v>3</v>
      </c>
      <c r="L282">
        <v>3</v>
      </c>
      <c r="N282" s="2" t="s">
        <v>24</v>
      </c>
      <c r="O282" s="2" t="s">
        <v>603</v>
      </c>
      <c r="P282" s="2"/>
      <c r="Q282" s="19" t="s">
        <v>400</v>
      </c>
      <c r="R282" t="str">
        <f t="shared" si="29"/>
        <v>siteModel_pos3</v>
      </c>
      <c r="S282" s="19" t="s">
        <v>88</v>
      </c>
      <c r="T282" s="19" t="s">
        <v>462</v>
      </c>
      <c r="V282" s="19" t="s">
        <v>664</v>
      </c>
      <c r="W282" s="19"/>
      <c r="X282" s="19"/>
      <c r="AA282" s="47">
        <v>4</v>
      </c>
      <c r="AB282" s="19" t="s">
        <v>665</v>
      </c>
      <c r="AC282" s="47">
        <v>0</v>
      </c>
      <c r="AD282" s="47" t="s">
        <v>552</v>
      </c>
      <c r="AE282" s="19" t="s">
        <v>95</v>
      </c>
      <c r="AG282" t="str">
        <f t="shared" si="30"/>
        <v>strictclock_pos3</v>
      </c>
      <c r="AI282" s="2" t="s">
        <v>422</v>
      </c>
    </row>
    <row r="283" spans="1:35">
      <c r="A283" s="8">
        <v>268</v>
      </c>
      <c r="B283" t="s">
        <v>8</v>
      </c>
      <c r="C283" t="str">
        <f t="shared" si="26"/>
        <v>/drives/GDrive/__GDrive_projects/2016-07-31_divide_and_conquer_starBEAST/_01_data_stats/treelength_calcs/</v>
      </c>
      <c r="E283" t="s">
        <v>721</v>
      </c>
      <c r="F283" t="str">
        <f t="shared" si="27"/>
        <v>ENSACAP00000001523_exon2</v>
      </c>
      <c r="G283" t="str">
        <f t="shared" si="25"/>
        <v>ENSACAP00000001523_exon2.NT.TN</v>
      </c>
      <c r="H283" t="str">
        <f t="shared" si="28"/>
        <v>pos3_ENSACAP00000001523_exon2.NT.TN</v>
      </c>
      <c r="I283">
        <v>2</v>
      </c>
      <c r="J283">
        <v>3</v>
      </c>
      <c r="L283">
        <v>3</v>
      </c>
      <c r="N283" s="2" t="s">
        <v>24</v>
      </c>
      <c r="O283" s="2" t="s">
        <v>604</v>
      </c>
      <c r="P283" s="2"/>
      <c r="Q283" s="19" t="s">
        <v>400</v>
      </c>
      <c r="R283" t="str">
        <f t="shared" si="29"/>
        <v>siteModel_pos3</v>
      </c>
      <c r="S283" s="19" t="s">
        <v>88</v>
      </c>
      <c r="T283" s="19" t="s">
        <v>462</v>
      </c>
      <c r="V283" s="19" t="s">
        <v>664</v>
      </c>
      <c r="W283" s="19"/>
      <c r="X283" s="19"/>
      <c r="AA283" s="47">
        <v>4</v>
      </c>
      <c r="AB283" s="19" t="s">
        <v>665</v>
      </c>
      <c r="AC283" s="47">
        <v>0</v>
      </c>
      <c r="AD283" s="47" t="s">
        <v>552</v>
      </c>
      <c r="AE283" s="19" t="s">
        <v>95</v>
      </c>
      <c r="AG283" t="str">
        <f t="shared" si="30"/>
        <v>strictclock_pos3</v>
      </c>
      <c r="AI283" s="2" t="s">
        <v>422</v>
      </c>
    </row>
    <row r="284" spans="1:35">
      <c r="A284" s="8">
        <v>269</v>
      </c>
      <c r="B284" t="s">
        <v>8</v>
      </c>
      <c r="C284" t="str">
        <f t="shared" si="26"/>
        <v>/drives/GDrive/__GDrive_projects/2016-07-31_divide_and_conquer_starBEAST/_01_data_stats/treelength_calcs/</v>
      </c>
      <c r="E284" t="s">
        <v>722</v>
      </c>
      <c r="F284" t="str">
        <f t="shared" si="27"/>
        <v>ENSACAP00000006981_exon1</v>
      </c>
      <c r="G284" t="str">
        <f t="shared" si="25"/>
        <v>ENSACAP00000006981_exon1.NT.TN</v>
      </c>
      <c r="H284" t="str">
        <f t="shared" si="28"/>
        <v>pos3_ENSACAP00000006981_exon1.NT.TN</v>
      </c>
      <c r="I284">
        <v>2</v>
      </c>
      <c r="J284">
        <v>3</v>
      </c>
      <c r="L284">
        <v>3</v>
      </c>
      <c r="N284" s="2" t="s">
        <v>24</v>
      </c>
      <c r="O284" s="2" t="s">
        <v>605</v>
      </c>
      <c r="P284" s="2"/>
      <c r="Q284" s="19" t="s">
        <v>400</v>
      </c>
      <c r="R284" t="str">
        <f t="shared" si="29"/>
        <v>siteModel_pos3</v>
      </c>
      <c r="S284" s="19" t="s">
        <v>88</v>
      </c>
      <c r="T284" s="19" t="s">
        <v>462</v>
      </c>
      <c r="V284" s="19" t="s">
        <v>664</v>
      </c>
      <c r="W284" s="19"/>
      <c r="X284" s="19"/>
      <c r="AA284" s="47">
        <v>4</v>
      </c>
      <c r="AB284" s="19" t="s">
        <v>665</v>
      </c>
      <c r="AC284" s="47">
        <v>0</v>
      </c>
      <c r="AD284" s="47" t="s">
        <v>552</v>
      </c>
      <c r="AE284" s="19" t="s">
        <v>95</v>
      </c>
      <c r="AG284" t="str">
        <f t="shared" si="30"/>
        <v>strictclock_pos3</v>
      </c>
      <c r="AI284" s="2" t="s">
        <v>422</v>
      </c>
    </row>
    <row r="285" spans="1:35">
      <c r="A285" s="8">
        <v>270</v>
      </c>
      <c r="B285" t="s">
        <v>8</v>
      </c>
      <c r="C285" t="str">
        <f t="shared" si="26"/>
        <v>/drives/GDrive/__GDrive_projects/2016-07-31_divide_and_conquer_starBEAST/_01_data_stats/treelength_calcs/</v>
      </c>
      <c r="E285" t="s">
        <v>723</v>
      </c>
      <c r="F285" t="str">
        <f t="shared" si="27"/>
        <v>ENSACAP00000002399_exon16</v>
      </c>
      <c r="G285" t="str">
        <f t="shared" si="25"/>
        <v>ENSACAP00000002399_exon16.NT.TN</v>
      </c>
      <c r="H285" t="str">
        <f t="shared" si="28"/>
        <v>pos3_ENSACAP00000002399_exon16.NT.TN</v>
      </c>
      <c r="I285">
        <v>2</v>
      </c>
      <c r="J285">
        <v>3</v>
      </c>
      <c r="L285">
        <v>3</v>
      </c>
      <c r="N285" s="2" t="s">
        <v>24</v>
      </c>
      <c r="O285" s="2" t="s">
        <v>606</v>
      </c>
      <c r="P285" s="2"/>
      <c r="Q285" s="19" t="s">
        <v>400</v>
      </c>
      <c r="R285" t="str">
        <f t="shared" si="29"/>
        <v>siteModel_pos3</v>
      </c>
      <c r="S285" s="19" t="s">
        <v>88</v>
      </c>
      <c r="T285" s="19" t="s">
        <v>462</v>
      </c>
      <c r="V285" s="19" t="s">
        <v>664</v>
      </c>
      <c r="W285" s="19"/>
      <c r="X285" s="19"/>
      <c r="AA285" s="47">
        <v>4</v>
      </c>
      <c r="AB285" s="19" t="s">
        <v>665</v>
      </c>
      <c r="AC285" s="47">
        <v>0</v>
      </c>
      <c r="AD285" s="47" t="s">
        <v>552</v>
      </c>
      <c r="AE285" s="19" t="s">
        <v>95</v>
      </c>
      <c r="AG285" t="str">
        <f t="shared" si="30"/>
        <v>strictclock_pos3</v>
      </c>
      <c r="AI285" s="2" t="s">
        <v>422</v>
      </c>
    </row>
    <row r="286" spans="1:35">
      <c r="A286" s="8">
        <v>271</v>
      </c>
      <c r="B286" t="s">
        <v>8</v>
      </c>
      <c r="C286" t="str">
        <f t="shared" si="26"/>
        <v>/drives/GDrive/__GDrive_projects/2016-07-31_divide_and_conquer_starBEAST/_01_data_stats/treelength_calcs/</v>
      </c>
      <c r="E286" t="s">
        <v>724</v>
      </c>
      <c r="F286" t="str">
        <f t="shared" si="27"/>
        <v>ENSACAP00000011041_exon6</v>
      </c>
      <c r="G286" t="str">
        <f t="shared" si="25"/>
        <v>ENSACAP00000011041_exon6.NT.TN</v>
      </c>
      <c r="H286" t="str">
        <f t="shared" si="28"/>
        <v>pos3_ENSACAP00000011041_exon6.NT.TN</v>
      </c>
      <c r="I286">
        <v>2</v>
      </c>
      <c r="J286">
        <v>3</v>
      </c>
      <c r="L286">
        <v>3</v>
      </c>
      <c r="N286" s="2" t="s">
        <v>24</v>
      </c>
      <c r="O286" s="2" t="s">
        <v>609</v>
      </c>
      <c r="P286" s="2"/>
      <c r="Q286" s="19" t="s">
        <v>400</v>
      </c>
      <c r="R286" t="str">
        <f t="shared" si="29"/>
        <v>siteModel_pos3</v>
      </c>
      <c r="S286" s="19" t="s">
        <v>88</v>
      </c>
      <c r="T286" s="19" t="s">
        <v>462</v>
      </c>
      <c r="V286" s="19" t="s">
        <v>664</v>
      </c>
      <c r="W286" s="19"/>
      <c r="X286" s="19"/>
      <c r="AA286" s="47">
        <v>4</v>
      </c>
      <c r="AB286" s="19" t="s">
        <v>665</v>
      </c>
      <c r="AC286" s="47">
        <v>0</v>
      </c>
      <c r="AD286" s="47" t="s">
        <v>552</v>
      </c>
      <c r="AE286" s="19" t="s">
        <v>95</v>
      </c>
      <c r="AG286" t="str">
        <f t="shared" si="30"/>
        <v>strictclock_pos3</v>
      </c>
      <c r="AI286" s="2" t="s">
        <v>422</v>
      </c>
    </row>
    <row r="287" spans="1:35">
      <c r="A287" s="8">
        <v>272</v>
      </c>
      <c r="B287" t="s">
        <v>8</v>
      </c>
      <c r="C287" t="str">
        <f t="shared" si="26"/>
        <v>/drives/GDrive/__GDrive_projects/2016-07-31_divide_and_conquer_starBEAST/_01_data_stats/treelength_calcs/</v>
      </c>
      <c r="E287" t="s">
        <v>725</v>
      </c>
      <c r="F287" t="str">
        <f t="shared" si="27"/>
        <v>ENSACAP00000007432_exon6</v>
      </c>
      <c r="G287" t="str">
        <f t="shared" si="25"/>
        <v>ENSACAP00000007432_exon6.NT.TN</v>
      </c>
      <c r="H287" t="str">
        <f t="shared" si="28"/>
        <v>pos3_ENSACAP00000007432_exon6.NT.TN</v>
      </c>
      <c r="I287">
        <v>2</v>
      </c>
      <c r="J287">
        <v>3</v>
      </c>
      <c r="L287">
        <v>3</v>
      </c>
      <c r="N287" s="2" t="s">
        <v>24</v>
      </c>
      <c r="O287" s="2" t="s">
        <v>610</v>
      </c>
      <c r="P287" s="2"/>
      <c r="Q287" s="19" t="s">
        <v>400</v>
      </c>
      <c r="R287" t="str">
        <f t="shared" si="29"/>
        <v>siteModel_pos3</v>
      </c>
      <c r="S287" s="19" t="s">
        <v>88</v>
      </c>
      <c r="T287" s="19" t="s">
        <v>462</v>
      </c>
      <c r="V287" s="19" t="s">
        <v>664</v>
      </c>
      <c r="W287" s="19"/>
      <c r="X287" s="19"/>
      <c r="AA287" s="47">
        <v>4</v>
      </c>
      <c r="AB287" s="19" t="s">
        <v>665</v>
      </c>
      <c r="AC287" s="47">
        <v>0</v>
      </c>
      <c r="AD287" s="47" t="s">
        <v>552</v>
      </c>
      <c r="AE287" s="19" t="s">
        <v>95</v>
      </c>
      <c r="AG287" t="str">
        <f t="shared" si="30"/>
        <v>strictclock_pos3</v>
      </c>
      <c r="AI287" s="2" t="s">
        <v>422</v>
      </c>
    </row>
    <row r="288" spans="1:35">
      <c r="A288" s="8">
        <v>273</v>
      </c>
      <c r="B288" t="s">
        <v>8</v>
      </c>
      <c r="C288" t="str">
        <f t="shared" si="26"/>
        <v>/drives/GDrive/__GDrive_projects/2016-07-31_divide_and_conquer_starBEAST/_01_data_stats/treelength_calcs/</v>
      </c>
      <c r="E288" t="s">
        <v>726</v>
      </c>
      <c r="F288" t="str">
        <f t="shared" si="27"/>
        <v>ENSACAP00000004321_exon1</v>
      </c>
      <c r="G288" t="str">
        <f t="shared" si="25"/>
        <v>ENSACAP00000004321_exon1.NT.TN</v>
      </c>
      <c r="H288" t="str">
        <f t="shared" si="28"/>
        <v>pos3_ENSACAP00000004321_exon1.NT.TN</v>
      </c>
      <c r="I288">
        <v>2</v>
      </c>
      <c r="J288">
        <v>3</v>
      </c>
      <c r="L288">
        <v>3</v>
      </c>
      <c r="N288" s="2" t="s">
        <v>24</v>
      </c>
      <c r="O288" s="2" t="s">
        <v>611</v>
      </c>
      <c r="P288" s="2"/>
      <c r="Q288" s="19" t="s">
        <v>400</v>
      </c>
      <c r="R288" t="str">
        <f t="shared" si="29"/>
        <v>siteModel_pos3</v>
      </c>
      <c r="S288" s="19" t="s">
        <v>88</v>
      </c>
      <c r="T288" s="19" t="s">
        <v>462</v>
      </c>
      <c r="V288" s="19" t="s">
        <v>664</v>
      </c>
      <c r="W288" s="19"/>
      <c r="X288" s="19"/>
      <c r="AA288" s="47">
        <v>4</v>
      </c>
      <c r="AB288" s="19" t="s">
        <v>665</v>
      </c>
      <c r="AC288" s="47">
        <v>0</v>
      </c>
      <c r="AD288" s="47" t="s">
        <v>552</v>
      </c>
      <c r="AE288" s="19" t="s">
        <v>95</v>
      </c>
      <c r="AG288" t="str">
        <f t="shared" si="30"/>
        <v>strictclock_pos3</v>
      </c>
      <c r="AI288" s="2" t="s">
        <v>422</v>
      </c>
    </row>
    <row r="289" spans="1:35">
      <c r="A289" s="8">
        <v>274</v>
      </c>
      <c r="B289" t="s">
        <v>8</v>
      </c>
      <c r="C289" t="str">
        <f t="shared" si="26"/>
        <v>/drives/GDrive/__GDrive_projects/2016-07-31_divide_and_conquer_starBEAST/_01_data_stats/treelength_calcs/</v>
      </c>
      <c r="E289" t="s">
        <v>727</v>
      </c>
      <c r="F289" t="str">
        <f t="shared" si="27"/>
        <v>ENSACAP00000014575_exon6</v>
      </c>
      <c r="G289" t="str">
        <f t="shared" si="25"/>
        <v>ENSACAP00000014575_exon6.NT.TN</v>
      </c>
      <c r="H289" t="str">
        <f t="shared" si="28"/>
        <v>pos3_ENSACAP00000014575_exon6.NT.TN</v>
      </c>
      <c r="I289">
        <v>2</v>
      </c>
      <c r="J289">
        <v>3</v>
      </c>
      <c r="L289">
        <v>3</v>
      </c>
      <c r="N289" s="2" t="s">
        <v>24</v>
      </c>
      <c r="O289" s="2" t="s">
        <v>612</v>
      </c>
      <c r="P289" s="2"/>
      <c r="Q289" s="19" t="s">
        <v>400</v>
      </c>
      <c r="R289" t="str">
        <f t="shared" si="29"/>
        <v>siteModel_pos3</v>
      </c>
      <c r="S289" s="19" t="s">
        <v>88</v>
      </c>
      <c r="T289" s="19" t="s">
        <v>462</v>
      </c>
      <c r="V289" s="19" t="s">
        <v>664</v>
      </c>
      <c r="W289" s="19"/>
      <c r="X289" s="19"/>
      <c r="AA289" s="47">
        <v>4</v>
      </c>
      <c r="AB289" s="19" t="s">
        <v>665</v>
      </c>
      <c r="AC289" s="47">
        <v>0</v>
      </c>
      <c r="AD289" s="47" t="s">
        <v>552</v>
      </c>
      <c r="AE289" s="19" t="s">
        <v>95</v>
      </c>
      <c r="AG289" t="str">
        <f t="shared" si="30"/>
        <v>strictclock_pos3</v>
      </c>
      <c r="AI289" s="2" t="s">
        <v>422</v>
      </c>
    </row>
    <row r="290" spans="1:35">
      <c r="A290" s="8">
        <v>275</v>
      </c>
      <c r="B290" t="s">
        <v>8</v>
      </c>
      <c r="C290" t="str">
        <f t="shared" si="26"/>
        <v>/drives/GDrive/__GDrive_projects/2016-07-31_divide_and_conquer_starBEAST/_01_data_stats/treelength_calcs/</v>
      </c>
      <c r="E290" t="s">
        <v>728</v>
      </c>
      <c r="F290" t="str">
        <f t="shared" si="27"/>
        <v>ENSACAP00000015952_exon1</v>
      </c>
      <c r="G290" t="str">
        <f t="shared" si="25"/>
        <v>ENSACAP00000015952_exon1.NT.TN</v>
      </c>
      <c r="H290" t="str">
        <f t="shared" si="28"/>
        <v>pos3_ENSACAP00000015952_exon1.NT.TN</v>
      </c>
      <c r="I290">
        <v>2</v>
      </c>
      <c r="J290">
        <v>3</v>
      </c>
      <c r="L290">
        <v>3</v>
      </c>
      <c r="N290" s="2" t="s">
        <v>24</v>
      </c>
      <c r="O290" s="2" t="s">
        <v>613</v>
      </c>
      <c r="P290" s="2"/>
      <c r="Q290" s="19" t="s">
        <v>400</v>
      </c>
      <c r="R290" t="str">
        <f t="shared" si="29"/>
        <v>siteModel_pos3</v>
      </c>
      <c r="S290" s="19" t="s">
        <v>88</v>
      </c>
      <c r="T290" s="19" t="s">
        <v>462</v>
      </c>
      <c r="V290" s="19" t="s">
        <v>664</v>
      </c>
      <c r="W290" s="19"/>
      <c r="X290" s="19"/>
      <c r="AA290" s="47">
        <v>4</v>
      </c>
      <c r="AB290" s="19" t="s">
        <v>665</v>
      </c>
      <c r="AC290" s="47">
        <v>0</v>
      </c>
      <c r="AD290" s="47" t="s">
        <v>552</v>
      </c>
      <c r="AE290" s="19" t="s">
        <v>95</v>
      </c>
      <c r="AG290" t="str">
        <f t="shared" si="30"/>
        <v>strictclock_pos3</v>
      </c>
      <c r="AI290" s="2" t="s">
        <v>422</v>
      </c>
    </row>
    <row r="291" spans="1:35">
      <c r="A291" s="8">
        <v>276</v>
      </c>
      <c r="B291" t="s">
        <v>8</v>
      </c>
      <c r="C291" t="str">
        <f t="shared" si="26"/>
        <v>/drives/GDrive/__GDrive_projects/2016-07-31_divide_and_conquer_starBEAST/_01_data_stats/treelength_calcs/</v>
      </c>
      <c r="E291" t="s">
        <v>729</v>
      </c>
      <c r="F291" t="str">
        <f t="shared" si="27"/>
        <v>ENSACAP00000001848_exon1</v>
      </c>
      <c r="G291" t="str">
        <f t="shared" si="25"/>
        <v>ENSACAP00000001848_exon1.NT.TN</v>
      </c>
      <c r="H291" t="str">
        <f t="shared" si="28"/>
        <v>pos3_ENSACAP00000001848_exon1.NT.TN</v>
      </c>
      <c r="I291">
        <v>2</v>
      </c>
      <c r="J291">
        <v>3</v>
      </c>
      <c r="L291">
        <v>3</v>
      </c>
      <c r="N291" s="2" t="s">
        <v>24</v>
      </c>
      <c r="O291" s="2" t="s">
        <v>614</v>
      </c>
      <c r="P291" s="2"/>
      <c r="Q291" s="19" t="s">
        <v>400</v>
      </c>
      <c r="R291" t="str">
        <f t="shared" si="29"/>
        <v>siteModel_pos3</v>
      </c>
      <c r="S291" s="19" t="s">
        <v>88</v>
      </c>
      <c r="T291" s="19" t="s">
        <v>462</v>
      </c>
      <c r="V291" s="19" t="s">
        <v>664</v>
      </c>
      <c r="W291" s="19"/>
      <c r="X291" s="19"/>
      <c r="AA291" s="47">
        <v>4</v>
      </c>
      <c r="AB291" s="19" t="s">
        <v>665</v>
      </c>
      <c r="AC291" s="47">
        <v>0</v>
      </c>
      <c r="AD291" s="47" t="s">
        <v>552</v>
      </c>
      <c r="AE291" s="19" t="s">
        <v>95</v>
      </c>
      <c r="AG291" t="str">
        <f t="shared" si="30"/>
        <v>strictclock_pos3</v>
      </c>
      <c r="AI291" s="2" t="s">
        <v>422</v>
      </c>
    </row>
    <row r="292" spans="1:35">
      <c r="A292" s="8">
        <v>277</v>
      </c>
      <c r="B292" t="s">
        <v>8</v>
      </c>
      <c r="C292" t="str">
        <f t="shared" si="26"/>
        <v>/drives/GDrive/__GDrive_projects/2016-07-31_divide_and_conquer_starBEAST/_01_data_stats/treelength_calcs/</v>
      </c>
      <c r="E292" t="s">
        <v>730</v>
      </c>
      <c r="F292" t="str">
        <f t="shared" si="27"/>
        <v>ENSACAP00000013201_exon1</v>
      </c>
      <c r="G292" t="str">
        <f t="shared" si="25"/>
        <v>ENSACAP00000013201_exon1.NT.TN</v>
      </c>
      <c r="H292" t="str">
        <f t="shared" si="28"/>
        <v>pos3_ENSACAP00000013201_exon1.NT.TN</v>
      </c>
      <c r="I292">
        <v>2</v>
      </c>
      <c r="J292">
        <v>3</v>
      </c>
      <c r="L292">
        <v>3</v>
      </c>
      <c r="N292" s="2" t="s">
        <v>24</v>
      </c>
      <c r="O292" s="2" t="s">
        <v>615</v>
      </c>
      <c r="P292" s="2"/>
      <c r="Q292" s="19" t="s">
        <v>400</v>
      </c>
      <c r="R292" t="str">
        <f t="shared" si="29"/>
        <v>siteModel_pos3</v>
      </c>
      <c r="S292" s="19" t="s">
        <v>88</v>
      </c>
      <c r="T292" s="19" t="s">
        <v>462</v>
      </c>
      <c r="V292" s="19" t="s">
        <v>664</v>
      </c>
      <c r="W292" s="19"/>
      <c r="X292" s="19"/>
      <c r="AA292" s="47">
        <v>4</v>
      </c>
      <c r="AB292" s="19" t="s">
        <v>665</v>
      </c>
      <c r="AC292" s="47">
        <v>0</v>
      </c>
      <c r="AD292" s="47" t="s">
        <v>552</v>
      </c>
      <c r="AE292" s="19" t="s">
        <v>95</v>
      </c>
      <c r="AG292" t="str">
        <f t="shared" si="30"/>
        <v>strictclock_pos3</v>
      </c>
      <c r="AI292" s="2" t="s">
        <v>422</v>
      </c>
    </row>
    <row r="293" spans="1:35">
      <c r="A293" s="8">
        <v>278</v>
      </c>
      <c r="B293" t="s">
        <v>8</v>
      </c>
      <c r="C293" t="str">
        <f t="shared" si="26"/>
        <v>/drives/GDrive/__GDrive_projects/2016-07-31_divide_and_conquer_starBEAST/_01_data_stats/treelength_calcs/</v>
      </c>
      <c r="E293" t="s">
        <v>731</v>
      </c>
      <c r="F293" t="str">
        <f t="shared" si="27"/>
        <v>ENSACAP00000007768_exon1</v>
      </c>
      <c r="G293" t="str">
        <f t="shared" si="25"/>
        <v>ENSACAP00000007768_exon1.NT.TN</v>
      </c>
      <c r="H293" t="str">
        <f t="shared" si="28"/>
        <v>pos3_ENSACAP00000007768_exon1.NT.TN</v>
      </c>
      <c r="I293">
        <v>2</v>
      </c>
      <c r="J293">
        <v>3</v>
      </c>
      <c r="L293">
        <v>3</v>
      </c>
      <c r="N293" s="2" t="s">
        <v>24</v>
      </c>
      <c r="O293" s="2" t="s">
        <v>616</v>
      </c>
      <c r="P293" s="2"/>
      <c r="Q293" s="19" t="s">
        <v>400</v>
      </c>
      <c r="R293" t="str">
        <f t="shared" si="29"/>
        <v>siteModel_pos3</v>
      </c>
      <c r="S293" s="19" t="s">
        <v>88</v>
      </c>
      <c r="T293" s="19" t="s">
        <v>462</v>
      </c>
      <c r="V293" s="19" t="s">
        <v>664</v>
      </c>
      <c r="W293" s="19"/>
      <c r="X293" s="19"/>
      <c r="AA293" s="47">
        <v>4</v>
      </c>
      <c r="AB293" s="19" t="s">
        <v>665</v>
      </c>
      <c r="AC293" s="47">
        <v>0</v>
      </c>
      <c r="AD293" s="47" t="s">
        <v>552</v>
      </c>
      <c r="AE293" s="19" t="s">
        <v>95</v>
      </c>
      <c r="AG293" t="str">
        <f t="shared" si="30"/>
        <v>strictclock_pos3</v>
      </c>
      <c r="AI293" s="2" t="s">
        <v>422</v>
      </c>
    </row>
    <row r="294" spans="1:35">
      <c r="A294" s="8">
        <v>279</v>
      </c>
      <c r="B294" t="s">
        <v>8</v>
      </c>
      <c r="C294" t="str">
        <f t="shared" si="26"/>
        <v>/drives/GDrive/__GDrive_projects/2016-07-31_divide_and_conquer_starBEAST/_01_data_stats/treelength_calcs/</v>
      </c>
      <c r="E294" t="s">
        <v>732</v>
      </c>
      <c r="F294" t="str">
        <f t="shared" si="27"/>
        <v>ENSACAP00000004349_exon1</v>
      </c>
      <c r="G294" t="str">
        <f t="shared" si="25"/>
        <v>ENSACAP00000004349_exon1.NT.TN</v>
      </c>
      <c r="H294" t="str">
        <f t="shared" si="28"/>
        <v>pos3_ENSACAP00000004349_exon1.NT.TN</v>
      </c>
      <c r="I294">
        <v>2</v>
      </c>
      <c r="J294">
        <v>3</v>
      </c>
      <c r="L294">
        <v>3</v>
      </c>
      <c r="N294" s="2" t="s">
        <v>24</v>
      </c>
      <c r="O294" s="2" t="s">
        <v>617</v>
      </c>
      <c r="P294" s="2"/>
      <c r="Q294" s="19" t="s">
        <v>400</v>
      </c>
      <c r="R294" t="str">
        <f t="shared" si="29"/>
        <v>siteModel_pos3</v>
      </c>
      <c r="S294" s="19" t="s">
        <v>88</v>
      </c>
      <c r="T294" s="19" t="s">
        <v>462</v>
      </c>
      <c r="V294" s="19" t="s">
        <v>664</v>
      </c>
      <c r="W294" s="19"/>
      <c r="X294" s="19"/>
      <c r="AA294" s="47">
        <v>4</v>
      </c>
      <c r="AB294" s="19" t="s">
        <v>665</v>
      </c>
      <c r="AC294" s="47">
        <v>0</v>
      </c>
      <c r="AD294" s="47" t="s">
        <v>552</v>
      </c>
      <c r="AE294" s="19" t="s">
        <v>95</v>
      </c>
      <c r="AG294" t="str">
        <f t="shared" si="30"/>
        <v>strictclock_pos3</v>
      </c>
      <c r="AI294" s="2" t="s">
        <v>422</v>
      </c>
    </row>
    <row r="295" spans="1:35">
      <c r="A295" s="8">
        <v>280</v>
      </c>
      <c r="B295" t="s">
        <v>8</v>
      </c>
      <c r="C295" t="str">
        <f t="shared" si="26"/>
        <v>/drives/GDrive/__GDrive_projects/2016-07-31_divide_and_conquer_starBEAST/_01_data_stats/treelength_calcs/</v>
      </c>
      <c r="E295" t="s">
        <v>733</v>
      </c>
      <c r="F295" t="str">
        <f t="shared" si="27"/>
        <v>ENSACAP00000011624_exon27</v>
      </c>
      <c r="G295" t="str">
        <f t="shared" ref="G295:G336" si="31">LEFT(E295,(LEN(E295)-19))</f>
        <v>ENSACAP00000011624_exon27.NT.TN</v>
      </c>
      <c r="H295" t="str">
        <f t="shared" si="28"/>
        <v>pos3_ENSACAP00000011624_exon27.NT.TN</v>
      </c>
      <c r="I295">
        <v>2</v>
      </c>
      <c r="J295">
        <v>3</v>
      </c>
      <c r="L295">
        <v>3</v>
      </c>
      <c r="N295" s="2" t="s">
        <v>24</v>
      </c>
      <c r="O295" s="2" t="s">
        <v>618</v>
      </c>
      <c r="P295" s="2"/>
      <c r="Q295" s="19" t="s">
        <v>400</v>
      </c>
      <c r="R295" t="str">
        <f t="shared" si="29"/>
        <v>siteModel_pos3</v>
      </c>
      <c r="S295" s="19" t="s">
        <v>88</v>
      </c>
      <c r="T295" s="19" t="s">
        <v>462</v>
      </c>
      <c r="V295" s="19" t="s">
        <v>664</v>
      </c>
      <c r="W295" s="19"/>
      <c r="X295" s="19"/>
      <c r="AA295" s="47">
        <v>4</v>
      </c>
      <c r="AB295" s="19" t="s">
        <v>665</v>
      </c>
      <c r="AC295" s="47">
        <v>0</v>
      </c>
      <c r="AD295" s="47" t="s">
        <v>552</v>
      </c>
      <c r="AE295" s="19" t="s">
        <v>95</v>
      </c>
      <c r="AG295" t="str">
        <f t="shared" si="30"/>
        <v>strictclock_pos3</v>
      </c>
      <c r="AI295" s="2" t="s">
        <v>422</v>
      </c>
    </row>
    <row r="296" spans="1:35">
      <c r="A296" s="8">
        <v>281</v>
      </c>
      <c r="B296" t="s">
        <v>8</v>
      </c>
      <c r="C296" t="str">
        <f t="shared" si="26"/>
        <v>/drives/GDrive/__GDrive_projects/2016-07-31_divide_and_conquer_starBEAST/_01_data_stats/treelength_calcs/</v>
      </c>
      <c r="E296" t="s">
        <v>734</v>
      </c>
      <c r="F296" t="str">
        <f t="shared" si="27"/>
        <v>ENSACAP00000010117_exon1</v>
      </c>
      <c r="G296" t="str">
        <f t="shared" si="31"/>
        <v>ENSACAP00000010117_exon1.NT.TN</v>
      </c>
      <c r="H296" t="str">
        <f t="shared" si="28"/>
        <v>pos3_ENSACAP00000010117_exon1.NT.TN</v>
      </c>
      <c r="I296">
        <v>2</v>
      </c>
      <c r="J296">
        <v>3</v>
      </c>
      <c r="L296">
        <v>3</v>
      </c>
      <c r="N296" s="2" t="s">
        <v>24</v>
      </c>
      <c r="O296" s="2" t="s">
        <v>619</v>
      </c>
      <c r="P296" s="2"/>
      <c r="Q296" s="19" t="s">
        <v>400</v>
      </c>
      <c r="R296" t="str">
        <f t="shared" si="29"/>
        <v>siteModel_pos3</v>
      </c>
      <c r="S296" s="19" t="s">
        <v>88</v>
      </c>
      <c r="T296" s="19" t="s">
        <v>462</v>
      </c>
      <c r="V296" s="19" t="s">
        <v>664</v>
      </c>
      <c r="W296" s="19"/>
      <c r="X296" s="19"/>
      <c r="AA296" s="47">
        <v>4</v>
      </c>
      <c r="AB296" s="19" t="s">
        <v>665</v>
      </c>
      <c r="AC296" s="47">
        <v>0</v>
      </c>
      <c r="AD296" s="47" t="s">
        <v>552</v>
      </c>
      <c r="AE296" s="19" t="s">
        <v>95</v>
      </c>
      <c r="AG296" t="str">
        <f t="shared" si="30"/>
        <v>strictclock_pos3</v>
      </c>
      <c r="AI296" s="2" t="s">
        <v>422</v>
      </c>
    </row>
    <row r="297" spans="1:35">
      <c r="A297" s="8">
        <v>282</v>
      </c>
      <c r="B297" t="s">
        <v>8</v>
      </c>
      <c r="C297" t="str">
        <f t="shared" si="26"/>
        <v>/drives/GDrive/__GDrive_projects/2016-07-31_divide_and_conquer_starBEAST/_01_data_stats/treelength_calcs/</v>
      </c>
      <c r="E297" t="s">
        <v>735</v>
      </c>
      <c r="F297" t="str">
        <f t="shared" si="27"/>
        <v>ENSACAP00000013262_exon63</v>
      </c>
      <c r="G297" t="str">
        <f t="shared" si="31"/>
        <v>ENSACAP00000013262_exon63.NT.TN</v>
      </c>
      <c r="H297" t="str">
        <f t="shared" si="28"/>
        <v>pos3_ENSACAP00000013262_exon63.NT.TN</v>
      </c>
      <c r="I297">
        <v>2</v>
      </c>
      <c r="J297">
        <v>3</v>
      </c>
      <c r="L297">
        <v>3</v>
      </c>
      <c r="N297" s="2" t="s">
        <v>24</v>
      </c>
      <c r="O297" s="2" t="s">
        <v>620</v>
      </c>
      <c r="P297" s="2"/>
      <c r="Q297" s="19" t="s">
        <v>400</v>
      </c>
      <c r="R297" t="str">
        <f t="shared" si="29"/>
        <v>siteModel_pos3</v>
      </c>
      <c r="S297" s="19" t="s">
        <v>88</v>
      </c>
      <c r="T297" s="19" t="s">
        <v>462</v>
      </c>
      <c r="V297" s="19" t="s">
        <v>664</v>
      </c>
      <c r="W297" s="19"/>
      <c r="X297" s="19"/>
      <c r="AA297" s="47">
        <v>4</v>
      </c>
      <c r="AB297" s="19" t="s">
        <v>665</v>
      </c>
      <c r="AC297" s="47">
        <v>0</v>
      </c>
      <c r="AD297" s="47" t="s">
        <v>552</v>
      </c>
      <c r="AE297" s="19" t="s">
        <v>95</v>
      </c>
      <c r="AG297" t="str">
        <f t="shared" si="30"/>
        <v>strictclock_pos3</v>
      </c>
      <c r="AI297" s="2" t="s">
        <v>422</v>
      </c>
    </row>
    <row r="298" spans="1:35">
      <c r="A298" s="8">
        <v>283</v>
      </c>
      <c r="B298" t="s">
        <v>8</v>
      </c>
      <c r="C298" t="str">
        <f t="shared" si="26"/>
        <v>/drives/GDrive/__GDrive_projects/2016-07-31_divide_and_conquer_starBEAST/_01_data_stats/treelength_calcs/</v>
      </c>
      <c r="E298" t="s">
        <v>736</v>
      </c>
      <c r="F298" t="str">
        <f t="shared" si="27"/>
        <v>ENSACAP00000011140_exon1</v>
      </c>
      <c r="G298" t="str">
        <f t="shared" si="31"/>
        <v>ENSACAP00000011140_exon1.NT.TN</v>
      </c>
      <c r="H298" t="str">
        <f t="shared" si="28"/>
        <v>pos3_ENSACAP00000011140_exon1.NT.TN</v>
      </c>
      <c r="I298">
        <v>2</v>
      </c>
      <c r="J298">
        <v>3</v>
      </c>
      <c r="L298">
        <v>3</v>
      </c>
      <c r="N298" s="2" t="s">
        <v>24</v>
      </c>
      <c r="O298" s="2" t="s">
        <v>621</v>
      </c>
      <c r="P298" s="2"/>
      <c r="Q298" s="19" t="s">
        <v>400</v>
      </c>
      <c r="R298" t="str">
        <f t="shared" si="29"/>
        <v>siteModel_pos3</v>
      </c>
      <c r="S298" s="19" t="s">
        <v>88</v>
      </c>
      <c r="T298" s="19" t="s">
        <v>462</v>
      </c>
      <c r="V298" s="19" t="s">
        <v>664</v>
      </c>
      <c r="W298" s="19"/>
      <c r="X298" s="19"/>
      <c r="AA298" s="47">
        <v>4</v>
      </c>
      <c r="AB298" s="19" t="s">
        <v>665</v>
      </c>
      <c r="AC298" s="47">
        <v>0</v>
      </c>
      <c r="AD298" s="47" t="s">
        <v>552</v>
      </c>
      <c r="AE298" s="19" t="s">
        <v>95</v>
      </c>
      <c r="AG298" t="str">
        <f t="shared" si="30"/>
        <v>strictclock_pos3</v>
      </c>
      <c r="AI298" s="2" t="s">
        <v>422</v>
      </c>
    </row>
    <row r="299" spans="1:35">
      <c r="A299" s="8">
        <v>284</v>
      </c>
      <c r="B299" t="s">
        <v>8</v>
      </c>
      <c r="C299" t="str">
        <f t="shared" si="26"/>
        <v>/drives/GDrive/__GDrive_projects/2016-07-31_divide_and_conquer_starBEAST/_01_data_stats/treelength_calcs/</v>
      </c>
      <c r="E299" t="s">
        <v>737</v>
      </c>
      <c r="F299" t="str">
        <f t="shared" si="27"/>
        <v>ENSACAP00000007541_exon5</v>
      </c>
      <c r="G299" t="str">
        <f t="shared" si="31"/>
        <v>ENSACAP00000007541_exon5.NT.TN</v>
      </c>
      <c r="H299" t="str">
        <f t="shared" si="28"/>
        <v>pos3_ENSACAP00000007541_exon5.NT.TN</v>
      </c>
      <c r="I299">
        <v>2</v>
      </c>
      <c r="J299">
        <v>3</v>
      </c>
      <c r="L299">
        <v>3</v>
      </c>
      <c r="N299" s="2" t="s">
        <v>24</v>
      </c>
      <c r="O299" s="2" t="s">
        <v>622</v>
      </c>
      <c r="P299" s="2"/>
      <c r="Q299" s="19" t="s">
        <v>400</v>
      </c>
      <c r="R299" t="str">
        <f t="shared" si="29"/>
        <v>siteModel_pos3</v>
      </c>
      <c r="S299" s="19" t="s">
        <v>88</v>
      </c>
      <c r="T299" s="19" t="s">
        <v>462</v>
      </c>
      <c r="V299" s="19" t="s">
        <v>664</v>
      </c>
      <c r="W299" s="19"/>
      <c r="X299" s="19"/>
      <c r="AA299" s="47">
        <v>4</v>
      </c>
      <c r="AB299" s="19" t="s">
        <v>665</v>
      </c>
      <c r="AC299" s="47">
        <v>0</v>
      </c>
      <c r="AD299" s="47" t="s">
        <v>552</v>
      </c>
      <c r="AE299" s="19" t="s">
        <v>95</v>
      </c>
      <c r="AG299" t="str">
        <f t="shared" si="30"/>
        <v>strictclock_pos3</v>
      </c>
      <c r="AI299" s="2" t="s">
        <v>422</v>
      </c>
    </row>
    <row r="300" spans="1:35">
      <c r="A300" s="8">
        <v>285</v>
      </c>
      <c r="B300" t="s">
        <v>8</v>
      </c>
      <c r="C300" t="str">
        <f t="shared" si="26"/>
        <v>/drives/GDrive/__GDrive_projects/2016-07-31_divide_and_conquer_starBEAST/_01_data_stats/treelength_calcs/</v>
      </c>
      <c r="E300" t="s">
        <v>738</v>
      </c>
      <c r="F300" t="str">
        <f t="shared" si="27"/>
        <v>ENSACAP00000004057_exon14</v>
      </c>
      <c r="G300" t="str">
        <f t="shared" si="31"/>
        <v>ENSACAP00000004057_exon14.NT.TN</v>
      </c>
      <c r="H300" t="str">
        <f t="shared" si="28"/>
        <v>pos3_ENSACAP00000004057_exon14.NT.TN</v>
      </c>
      <c r="I300">
        <v>2</v>
      </c>
      <c r="J300">
        <v>3</v>
      </c>
      <c r="L300">
        <v>3</v>
      </c>
      <c r="N300" s="2" t="s">
        <v>24</v>
      </c>
      <c r="O300" s="2" t="s">
        <v>623</v>
      </c>
      <c r="P300" s="2"/>
      <c r="Q300" s="19" t="s">
        <v>400</v>
      </c>
      <c r="R300" t="str">
        <f t="shared" si="29"/>
        <v>siteModel_pos3</v>
      </c>
      <c r="S300" s="19" t="s">
        <v>88</v>
      </c>
      <c r="T300" s="19" t="s">
        <v>462</v>
      </c>
      <c r="V300" s="19" t="s">
        <v>664</v>
      </c>
      <c r="W300" s="19"/>
      <c r="X300" s="19"/>
      <c r="AA300" s="47">
        <v>4</v>
      </c>
      <c r="AB300" s="19" t="s">
        <v>665</v>
      </c>
      <c r="AC300" s="47">
        <v>0</v>
      </c>
      <c r="AD300" s="47" t="s">
        <v>552</v>
      </c>
      <c r="AE300" s="19" t="s">
        <v>95</v>
      </c>
      <c r="AG300" t="str">
        <f t="shared" si="30"/>
        <v>strictclock_pos3</v>
      </c>
      <c r="AI300" s="2" t="s">
        <v>422</v>
      </c>
    </row>
    <row r="301" spans="1:35">
      <c r="A301" s="8">
        <v>286</v>
      </c>
      <c r="B301" t="s">
        <v>8</v>
      </c>
      <c r="C301" t="str">
        <f t="shared" si="26"/>
        <v>/drives/GDrive/__GDrive_projects/2016-07-31_divide_and_conquer_starBEAST/_01_data_stats/treelength_calcs/</v>
      </c>
      <c r="E301" t="s">
        <v>739</v>
      </c>
      <c r="F301" t="str">
        <f t="shared" si="27"/>
        <v>ENSACAP00000015396_exon1</v>
      </c>
      <c r="G301" t="str">
        <f t="shared" si="31"/>
        <v>ENSACAP00000015396_exon1.NT.TN</v>
      </c>
      <c r="H301" t="str">
        <f t="shared" si="28"/>
        <v>pos3_ENSACAP00000015396_exon1.NT.TN</v>
      </c>
      <c r="I301">
        <v>2</v>
      </c>
      <c r="J301">
        <v>3</v>
      </c>
      <c r="L301">
        <v>3</v>
      </c>
      <c r="N301" s="2" t="s">
        <v>24</v>
      </c>
      <c r="O301" s="2" t="s">
        <v>624</v>
      </c>
      <c r="P301" s="2"/>
      <c r="Q301" s="19" t="s">
        <v>400</v>
      </c>
      <c r="R301" t="str">
        <f t="shared" si="29"/>
        <v>siteModel_pos3</v>
      </c>
      <c r="S301" s="19" t="s">
        <v>88</v>
      </c>
      <c r="T301" s="19" t="s">
        <v>462</v>
      </c>
      <c r="V301" s="19" t="s">
        <v>664</v>
      </c>
      <c r="W301" s="19"/>
      <c r="X301" s="19"/>
      <c r="AA301" s="47">
        <v>4</v>
      </c>
      <c r="AB301" s="19" t="s">
        <v>665</v>
      </c>
      <c r="AC301" s="47">
        <v>0</v>
      </c>
      <c r="AD301" s="47" t="s">
        <v>552</v>
      </c>
      <c r="AE301" s="19" t="s">
        <v>95</v>
      </c>
      <c r="AG301" t="str">
        <f t="shared" si="30"/>
        <v>strictclock_pos3</v>
      </c>
      <c r="AI301" s="2" t="s">
        <v>422</v>
      </c>
    </row>
    <row r="302" spans="1:35">
      <c r="A302" s="8">
        <v>287</v>
      </c>
      <c r="B302" t="s">
        <v>8</v>
      </c>
      <c r="C302" t="str">
        <f t="shared" si="26"/>
        <v>/drives/GDrive/__GDrive_projects/2016-07-31_divide_and_conquer_starBEAST/_01_data_stats/treelength_calcs/</v>
      </c>
      <c r="E302" t="s">
        <v>740</v>
      </c>
      <c r="F302" t="str">
        <f t="shared" si="27"/>
        <v>ENSACAP00000012225_exon1</v>
      </c>
      <c r="G302" t="str">
        <f t="shared" si="31"/>
        <v>ENSACAP00000012225_exon1.NT.TN</v>
      </c>
      <c r="H302" t="str">
        <f t="shared" si="28"/>
        <v>pos3_ENSACAP00000012225_exon1.NT.TN</v>
      </c>
      <c r="I302">
        <v>2</v>
      </c>
      <c r="J302">
        <v>3</v>
      </c>
      <c r="L302">
        <v>3</v>
      </c>
      <c r="N302" s="2" t="s">
        <v>24</v>
      </c>
      <c r="O302" s="2" t="s">
        <v>625</v>
      </c>
      <c r="P302" s="2"/>
      <c r="Q302" s="19" t="s">
        <v>400</v>
      </c>
      <c r="R302" t="str">
        <f t="shared" si="29"/>
        <v>siteModel_pos3</v>
      </c>
      <c r="S302" s="19" t="s">
        <v>88</v>
      </c>
      <c r="T302" s="19" t="s">
        <v>462</v>
      </c>
      <c r="V302" s="19" t="s">
        <v>664</v>
      </c>
      <c r="W302" s="19"/>
      <c r="X302" s="19"/>
      <c r="AA302" s="47">
        <v>4</v>
      </c>
      <c r="AB302" s="19" t="s">
        <v>665</v>
      </c>
      <c r="AC302" s="47">
        <v>0</v>
      </c>
      <c r="AD302" s="47" t="s">
        <v>552</v>
      </c>
      <c r="AE302" s="19" t="s">
        <v>95</v>
      </c>
      <c r="AG302" t="str">
        <f t="shared" si="30"/>
        <v>strictclock_pos3</v>
      </c>
      <c r="AI302" s="2" t="s">
        <v>422</v>
      </c>
    </row>
    <row r="303" spans="1:35">
      <c r="A303" s="8">
        <v>288</v>
      </c>
      <c r="B303" t="s">
        <v>8</v>
      </c>
      <c r="C303" t="str">
        <f t="shared" si="26"/>
        <v>/drives/GDrive/__GDrive_projects/2016-07-31_divide_and_conquer_starBEAST/_01_data_stats/treelength_calcs/</v>
      </c>
      <c r="E303" t="s">
        <v>741</v>
      </c>
      <c r="F303" t="str">
        <f t="shared" si="27"/>
        <v>ENSACAP00000000366_exon21</v>
      </c>
      <c r="G303" t="str">
        <f t="shared" si="31"/>
        <v>ENSACAP00000000366_exon21.NT.TN</v>
      </c>
      <c r="H303" t="str">
        <f t="shared" si="28"/>
        <v>pos3_ENSACAP00000000366_exon21.NT.TN</v>
      </c>
      <c r="I303">
        <v>2</v>
      </c>
      <c r="J303">
        <v>3</v>
      </c>
      <c r="L303">
        <v>3</v>
      </c>
      <c r="N303" s="2" t="s">
        <v>24</v>
      </c>
      <c r="O303" s="2" t="s">
        <v>626</v>
      </c>
      <c r="P303" s="2"/>
      <c r="Q303" s="19" t="s">
        <v>400</v>
      </c>
      <c r="R303" t="str">
        <f t="shared" si="29"/>
        <v>siteModel_pos3</v>
      </c>
      <c r="S303" s="19" t="s">
        <v>88</v>
      </c>
      <c r="T303" s="19" t="s">
        <v>462</v>
      </c>
      <c r="V303" s="19" t="s">
        <v>664</v>
      </c>
      <c r="W303" s="19"/>
      <c r="X303" s="19"/>
      <c r="AA303" s="47">
        <v>4</v>
      </c>
      <c r="AB303" s="19" t="s">
        <v>665</v>
      </c>
      <c r="AC303" s="47">
        <v>0</v>
      </c>
      <c r="AD303" s="47" t="s">
        <v>552</v>
      </c>
      <c r="AE303" s="19" t="s">
        <v>95</v>
      </c>
      <c r="AG303" t="str">
        <f t="shared" si="30"/>
        <v>strictclock_pos3</v>
      </c>
      <c r="AI303" s="2" t="s">
        <v>422</v>
      </c>
    </row>
    <row r="304" spans="1:35">
      <c r="A304" s="8">
        <v>289</v>
      </c>
      <c r="B304" t="s">
        <v>8</v>
      </c>
      <c r="C304" t="str">
        <f t="shared" si="26"/>
        <v>/drives/GDrive/__GDrive_projects/2016-07-31_divide_and_conquer_starBEAST/_01_data_stats/treelength_calcs/</v>
      </c>
      <c r="E304" t="s">
        <v>742</v>
      </c>
      <c r="F304" t="str">
        <f t="shared" si="27"/>
        <v>ENSACAP00000006565_exon4</v>
      </c>
      <c r="G304" t="str">
        <f t="shared" si="31"/>
        <v>ENSACAP00000006565_exon4.NT.TN</v>
      </c>
      <c r="H304" t="str">
        <f t="shared" si="28"/>
        <v>pos3_ENSACAP00000006565_exon4.NT.TN</v>
      </c>
      <c r="I304">
        <v>2</v>
      </c>
      <c r="J304">
        <v>3</v>
      </c>
      <c r="L304">
        <v>3</v>
      </c>
      <c r="N304" s="2" t="s">
        <v>24</v>
      </c>
      <c r="O304" s="2" t="s">
        <v>627</v>
      </c>
      <c r="P304" s="2"/>
      <c r="Q304" s="19" t="s">
        <v>400</v>
      </c>
      <c r="R304" t="str">
        <f t="shared" si="29"/>
        <v>siteModel_pos3</v>
      </c>
      <c r="S304" s="19" t="s">
        <v>88</v>
      </c>
      <c r="T304" s="19" t="s">
        <v>462</v>
      </c>
      <c r="V304" s="19" t="s">
        <v>664</v>
      </c>
      <c r="W304" s="19"/>
      <c r="X304" s="19"/>
      <c r="AA304" s="47">
        <v>4</v>
      </c>
      <c r="AB304" s="19" t="s">
        <v>665</v>
      </c>
      <c r="AC304" s="47">
        <v>0</v>
      </c>
      <c r="AD304" s="47" t="s">
        <v>552</v>
      </c>
      <c r="AE304" s="19" t="s">
        <v>95</v>
      </c>
      <c r="AG304" t="str">
        <f t="shared" si="30"/>
        <v>strictclock_pos3</v>
      </c>
      <c r="AI304" s="2" t="s">
        <v>422</v>
      </c>
    </row>
    <row r="305" spans="1:35">
      <c r="A305" s="8">
        <v>290</v>
      </c>
      <c r="B305" t="s">
        <v>8</v>
      </c>
      <c r="C305" t="str">
        <f t="shared" si="26"/>
        <v>/drives/GDrive/__GDrive_projects/2016-07-31_divide_and_conquer_starBEAST/_01_data_stats/treelength_calcs/</v>
      </c>
      <c r="E305" t="s">
        <v>743</v>
      </c>
      <c r="F305" t="str">
        <f t="shared" si="27"/>
        <v>ENSACAP00000014355_exon19</v>
      </c>
      <c r="G305" t="str">
        <f t="shared" si="31"/>
        <v>ENSACAP00000014355_exon19.NT.TN</v>
      </c>
      <c r="H305" t="str">
        <f t="shared" si="28"/>
        <v>pos3_ENSACAP00000014355_exon19.NT.TN</v>
      </c>
      <c r="I305">
        <v>2</v>
      </c>
      <c r="J305">
        <v>3</v>
      </c>
      <c r="L305">
        <v>3</v>
      </c>
      <c r="N305" s="2" t="s">
        <v>24</v>
      </c>
      <c r="O305" s="2" t="s">
        <v>628</v>
      </c>
      <c r="P305" s="2"/>
      <c r="Q305" s="19" t="s">
        <v>400</v>
      </c>
      <c r="R305" t="str">
        <f t="shared" si="29"/>
        <v>siteModel_pos3</v>
      </c>
      <c r="S305" s="19" t="s">
        <v>88</v>
      </c>
      <c r="T305" s="19" t="s">
        <v>462</v>
      </c>
      <c r="V305" s="19" t="s">
        <v>664</v>
      </c>
      <c r="W305" s="19"/>
      <c r="X305" s="19"/>
      <c r="AA305" s="47">
        <v>4</v>
      </c>
      <c r="AB305" s="19" t="s">
        <v>665</v>
      </c>
      <c r="AC305" s="47">
        <v>0</v>
      </c>
      <c r="AD305" s="47" t="s">
        <v>552</v>
      </c>
      <c r="AE305" s="19" t="s">
        <v>95</v>
      </c>
      <c r="AG305" t="str">
        <f t="shared" si="30"/>
        <v>strictclock_pos3</v>
      </c>
      <c r="AI305" s="2" t="s">
        <v>422</v>
      </c>
    </row>
    <row r="306" spans="1:35">
      <c r="A306" s="8">
        <v>291</v>
      </c>
      <c r="B306" t="s">
        <v>8</v>
      </c>
      <c r="C306" t="str">
        <f t="shared" si="26"/>
        <v>/drives/GDrive/__GDrive_projects/2016-07-31_divide_and_conquer_starBEAST/_01_data_stats/treelength_calcs/</v>
      </c>
      <c r="E306" t="s">
        <v>744</v>
      </c>
      <c r="F306" t="str">
        <f t="shared" si="27"/>
        <v>ENSACAP00000015257_exon11</v>
      </c>
      <c r="G306" t="str">
        <f t="shared" si="31"/>
        <v>ENSACAP00000015257_exon11.NT.TN</v>
      </c>
      <c r="H306" t="str">
        <f t="shared" si="28"/>
        <v>pos3_ENSACAP00000015257_exon11.NT.TN</v>
      </c>
      <c r="I306">
        <v>2</v>
      </c>
      <c r="J306">
        <v>3</v>
      </c>
      <c r="L306">
        <v>3</v>
      </c>
      <c r="N306" s="2" t="s">
        <v>24</v>
      </c>
      <c r="O306" s="2" t="s">
        <v>629</v>
      </c>
      <c r="P306" s="2"/>
      <c r="Q306" s="19" t="s">
        <v>400</v>
      </c>
      <c r="R306" t="str">
        <f t="shared" si="29"/>
        <v>siteModel_pos3</v>
      </c>
      <c r="S306" s="19" t="s">
        <v>88</v>
      </c>
      <c r="T306" s="19" t="s">
        <v>462</v>
      </c>
      <c r="V306" s="19" t="s">
        <v>664</v>
      </c>
      <c r="W306" s="19"/>
      <c r="X306" s="19"/>
      <c r="AA306" s="47">
        <v>4</v>
      </c>
      <c r="AB306" s="19" t="s">
        <v>665</v>
      </c>
      <c r="AC306" s="47">
        <v>0</v>
      </c>
      <c r="AD306" s="47" t="s">
        <v>552</v>
      </c>
      <c r="AE306" s="19" t="s">
        <v>95</v>
      </c>
      <c r="AG306" t="str">
        <f t="shared" si="30"/>
        <v>strictclock_pos3</v>
      </c>
      <c r="AI306" s="2" t="s">
        <v>422</v>
      </c>
    </row>
    <row r="307" spans="1:35">
      <c r="A307" s="8">
        <v>292</v>
      </c>
      <c r="B307" t="s">
        <v>8</v>
      </c>
      <c r="C307" t="str">
        <f t="shared" si="26"/>
        <v>/drives/GDrive/__GDrive_projects/2016-07-31_divide_and_conquer_starBEAST/_01_data_stats/treelength_calcs/</v>
      </c>
      <c r="E307" t="s">
        <v>745</v>
      </c>
      <c r="F307" t="str">
        <f t="shared" si="27"/>
        <v>ENSACAP00000007889_exon1</v>
      </c>
      <c r="G307" t="str">
        <f t="shared" si="31"/>
        <v>ENSACAP00000007889_exon1.NT.TN</v>
      </c>
      <c r="H307" t="str">
        <f t="shared" si="28"/>
        <v>pos3_ENSACAP00000007889_exon1.NT.TN</v>
      </c>
      <c r="I307">
        <v>2</v>
      </c>
      <c r="J307">
        <v>3</v>
      </c>
      <c r="L307">
        <v>3</v>
      </c>
      <c r="N307" s="2" t="s">
        <v>24</v>
      </c>
      <c r="O307" s="2" t="s">
        <v>630</v>
      </c>
      <c r="P307" s="2"/>
      <c r="Q307" s="19" t="s">
        <v>400</v>
      </c>
      <c r="R307" t="str">
        <f t="shared" si="29"/>
        <v>siteModel_pos3</v>
      </c>
      <c r="S307" s="19" t="s">
        <v>88</v>
      </c>
      <c r="T307" s="19" t="s">
        <v>462</v>
      </c>
      <c r="V307" s="19" t="s">
        <v>664</v>
      </c>
      <c r="W307" s="19"/>
      <c r="X307" s="19"/>
      <c r="AA307" s="47">
        <v>4</v>
      </c>
      <c r="AB307" s="19" t="s">
        <v>665</v>
      </c>
      <c r="AC307" s="47">
        <v>0</v>
      </c>
      <c r="AD307" s="47" t="s">
        <v>552</v>
      </c>
      <c r="AE307" s="19" t="s">
        <v>95</v>
      </c>
      <c r="AG307" t="str">
        <f t="shared" si="30"/>
        <v>strictclock_pos3</v>
      </c>
      <c r="AI307" s="2" t="s">
        <v>422</v>
      </c>
    </row>
    <row r="308" spans="1:35">
      <c r="A308" s="8">
        <v>293</v>
      </c>
      <c r="B308" t="s">
        <v>8</v>
      </c>
      <c r="C308" t="str">
        <f t="shared" si="26"/>
        <v>/drives/GDrive/__GDrive_projects/2016-07-31_divide_and_conquer_starBEAST/_01_data_stats/treelength_calcs/</v>
      </c>
      <c r="E308" t="s">
        <v>746</v>
      </c>
      <c r="F308" t="str">
        <f t="shared" si="27"/>
        <v>ENSACAP00000015194_exon21</v>
      </c>
      <c r="G308" t="str">
        <f t="shared" si="31"/>
        <v>ENSACAP00000015194_exon21.NT.TN</v>
      </c>
      <c r="H308" t="str">
        <f t="shared" si="28"/>
        <v>pos3_ENSACAP00000015194_exon21.NT.TN</v>
      </c>
      <c r="I308">
        <v>2</v>
      </c>
      <c r="J308">
        <v>3</v>
      </c>
      <c r="L308">
        <v>3</v>
      </c>
      <c r="N308" s="2" t="s">
        <v>24</v>
      </c>
      <c r="O308" s="2" t="s">
        <v>631</v>
      </c>
      <c r="P308" s="2"/>
      <c r="Q308" s="19" t="s">
        <v>400</v>
      </c>
      <c r="R308" t="str">
        <f t="shared" si="29"/>
        <v>siteModel_pos3</v>
      </c>
      <c r="S308" s="19" t="s">
        <v>88</v>
      </c>
      <c r="T308" s="19" t="s">
        <v>462</v>
      </c>
      <c r="V308" s="19" t="s">
        <v>664</v>
      </c>
      <c r="W308" s="19"/>
      <c r="X308" s="19"/>
      <c r="AA308" s="47">
        <v>4</v>
      </c>
      <c r="AB308" s="19" t="s">
        <v>665</v>
      </c>
      <c r="AC308" s="47">
        <v>0</v>
      </c>
      <c r="AD308" s="47" t="s">
        <v>552</v>
      </c>
      <c r="AE308" s="19" t="s">
        <v>95</v>
      </c>
      <c r="AG308" t="str">
        <f t="shared" si="30"/>
        <v>strictclock_pos3</v>
      </c>
      <c r="AI308" s="2" t="s">
        <v>422</v>
      </c>
    </row>
    <row r="309" spans="1:35">
      <c r="A309" s="8">
        <v>294</v>
      </c>
      <c r="B309" t="s">
        <v>8</v>
      </c>
      <c r="C309" t="str">
        <f t="shared" si="26"/>
        <v>/drives/GDrive/__GDrive_projects/2016-07-31_divide_and_conquer_starBEAST/_01_data_stats/treelength_calcs/</v>
      </c>
      <c r="E309" t="s">
        <v>747</v>
      </c>
      <c r="F309" t="str">
        <f t="shared" si="27"/>
        <v>ENSACAP00000001875_exon3</v>
      </c>
      <c r="G309" t="str">
        <f t="shared" si="31"/>
        <v>ENSACAP00000001875_exon3.NT.TN</v>
      </c>
      <c r="H309" t="str">
        <f t="shared" si="28"/>
        <v>pos3_ENSACAP00000001875_exon3.NT.TN</v>
      </c>
      <c r="I309">
        <v>2</v>
      </c>
      <c r="J309">
        <v>3</v>
      </c>
      <c r="L309">
        <v>3</v>
      </c>
      <c r="N309" s="2" t="s">
        <v>24</v>
      </c>
      <c r="O309" s="2" t="s">
        <v>632</v>
      </c>
      <c r="P309" s="2"/>
      <c r="Q309" s="19" t="s">
        <v>400</v>
      </c>
      <c r="R309" t="str">
        <f t="shared" si="29"/>
        <v>siteModel_pos3</v>
      </c>
      <c r="S309" s="19" t="s">
        <v>88</v>
      </c>
      <c r="T309" s="19" t="s">
        <v>462</v>
      </c>
      <c r="V309" s="19" t="s">
        <v>664</v>
      </c>
      <c r="W309" s="19"/>
      <c r="X309" s="19"/>
      <c r="AA309" s="47">
        <v>4</v>
      </c>
      <c r="AB309" s="19" t="s">
        <v>665</v>
      </c>
      <c r="AC309" s="47">
        <v>0</v>
      </c>
      <c r="AD309" s="47" t="s">
        <v>552</v>
      </c>
      <c r="AE309" s="19" t="s">
        <v>95</v>
      </c>
      <c r="AG309" t="str">
        <f t="shared" si="30"/>
        <v>strictclock_pos3</v>
      </c>
      <c r="AI309" s="2" t="s">
        <v>422</v>
      </c>
    </row>
    <row r="310" spans="1:35">
      <c r="A310" s="8">
        <v>295</v>
      </c>
      <c r="B310" t="s">
        <v>8</v>
      </c>
      <c r="C310" t="str">
        <f t="shared" si="26"/>
        <v>/drives/GDrive/__GDrive_projects/2016-07-31_divide_and_conquer_starBEAST/_01_data_stats/treelength_calcs/</v>
      </c>
      <c r="E310" t="s">
        <v>748</v>
      </c>
      <c r="F310" t="str">
        <f t="shared" si="27"/>
        <v>ENSACAP00000001416_exon1</v>
      </c>
      <c r="G310" t="str">
        <f t="shared" si="31"/>
        <v>ENSACAP00000001416_exon1.NT.TN</v>
      </c>
      <c r="H310" t="str">
        <f t="shared" si="28"/>
        <v>pos3_ENSACAP00000001416_exon1.NT.TN</v>
      </c>
      <c r="I310">
        <v>2</v>
      </c>
      <c r="J310">
        <v>3</v>
      </c>
      <c r="L310">
        <v>3</v>
      </c>
      <c r="N310" s="2" t="s">
        <v>24</v>
      </c>
      <c r="O310" s="2" t="s">
        <v>633</v>
      </c>
      <c r="P310" s="2"/>
      <c r="Q310" s="19" t="s">
        <v>400</v>
      </c>
      <c r="R310" t="str">
        <f t="shared" si="29"/>
        <v>siteModel_pos3</v>
      </c>
      <c r="S310" s="19" t="s">
        <v>88</v>
      </c>
      <c r="T310" s="19" t="s">
        <v>462</v>
      </c>
      <c r="V310" s="19" t="s">
        <v>664</v>
      </c>
      <c r="W310" s="19"/>
      <c r="X310" s="19"/>
      <c r="AA310" s="47">
        <v>4</v>
      </c>
      <c r="AB310" s="19" t="s">
        <v>665</v>
      </c>
      <c r="AC310" s="47">
        <v>0</v>
      </c>
      <c r="AD310" s="47" t="s">
        <v>552</v>
      </c>
      <c r="AE310" s="19" t="s">
        <v>95</v>
      </c>
      <c r="AG310" t="str">
        <f t="shared" si="30"/>
        <v>strictclock_pos3</v>
      </c>
      <c r="AI310" s="2" t="s">
        <v>422</v>
      </c>
    </row>
    <row r="311" spans="1:35">
      <c r="A311" s="8">
        <v>296</v>
      </c>
      <c r="B311" t="s">
        <v>8</v>
      </c>
      <c r="C311" t="str">
        <f t="shared" si="26"/>
        <v>/drives/GDrive/__GDrive_projects/2016-07-31_divide_and_conquer_starBEAST/_01_data_stats/treelength_calcs/</v>
      </c>
      <c r="E311" t="s">
        <v>749</v>
      </c>
      <c r="F311" t="str">
        <f t="shared" si="27"/>
        <v>ENSACAP00000007680_exon1</v>
      </c>
      <c r="G311" t="str">
        <f t="shared" si="31"/>
        <v>ENSACAP00000007680_exon1.NT.TN</v>
      </c>
      <c r="H311" t="str">
        <f t="shared" si="28"/>
        <v>pos3_ENSACAP00000007680_exon1.NT.TN</v>
      </c>
      <c r="I311">
        <v>2</v>
      </c>
      <c r="J311">
        <v>3</v>
      </c>
      <c r="L311">
        <v>3</v>
      </c>
      <c r="N311" s="2" t="s">
        <v>24</v>
      </c>
      <c r="O311" s="2" t="s">
        <v>634</v>
      </c>
      <c r="P311" s="2"/>
      <c r="Q311" s="19" t="s">
        <v>400</v>
      </c>
      <c r="R311" t="str">
        <f t="shared" si="29"/>
        <v>siteModel_pos3</v>
      </c>
      <c r="S311" s="19" t="s">
        <v>88</v>
      </c>
      <c r="T311" s="19" t="s">
        <v>462</v>
      </c>
      <c r="V311" s="19" t="s">
        <v>664</v>
      </c>
      <c r="W311" s="19"/>
      <c r="X311" s="19"/>
      <c r="AA311" s="47">
        <v>4</v>
      </c>
      <c r="AB311" s="19" t="s">
        <v>665</v>
      </c>
      <c r="AC311" s="47">
        <v>0</v>
      </c>
      <c r="AD311" s="47" t="s">
        <v>552</v>
      </c>
      <c r="AE311" s="19" t="s">
        <v>95</v>
      </c>
      <c r="AG311" t="str">
        <f t="shared" si="30"/>
        <v>strictclock_pos3</v>
      </c>
      <c r="AI311" s="2" t="s">
        <v>422</v>
      </c>
    </row>
    <row r="312" spans="1:35">
      <c r="A312" s="8">
        <v>297</v>
      </c>
      <c r="B312" t="s">
        <v>8</v>
      </c>
      <c r="C312" t="str">
        <f t="shared" si="26"/>
        <v>/drives/GDrive/__GDrive_projects/2016-07-31_divide_and_conquer_starBEAST/_01_data_stats/treelength_calcs/</v>
      </c>
      <c r="E312" t="s">
        <v>750</v>
      </c>
      <c r="F312" t="str">
        <f t="shared" si="27"/>
        <v>ENSACAP00000008031_exon9</v>
      </c>
      <c r="G312" t="str">
        <f t="shared" si="31"/>
        <v>ENSACAP00000008031_exon9.NT.TN</v>
      </c>
      <c r="H312" t="str">
        <f t="shared" si="28"/>
        <v>pos3_ENSACAP00000008031_exon9.NT.TN</v>
      </c>
      <c r="I312">
        <v>2</v>
      </c>
      <c r="J312">
        <v>3</v>
      </c>
      <c r="L312">
        <v>3</v>
      </c>
      <c r="N312" s="2" t="s">
        <v>24</v>
      </c>
      <c r="O312" s="2" t="s">
        <v>635</v>
      </c>
      <c r="P312" s="2"/>
      <c r="Q312" s="19" t="s">
        <v>400</v>
      </c>
      <c r="R312" t="str">
        <f t="shared" si="29"/>
        <v>siteModel_pos3</v>
      </c>
      <c r="S312" s="19" t="s">
        <v>88</v>
      </c>
      <c r="T312" s="19" t="s">
        <v>462</v>
      </c>
      <c r="V312" s="19" t="s">
        <v>664</v>
      </c>
      <c r="W312" s="19"/>
      <c r="X312" s="19"/>
      <c r="AA312" s="47">
        <v>4</v>
      </c>
      <c r="AB312" s="19" t="s">
        <v>665</v>
      </c>
      <c r="AC312" s="47">
        <v>0</v>
      </c>
      <c r="AD312" s="47" t="s">
        <v>552</v>
      </c>
      <c r="AE312" s="19" t="s">
        <v>95</v>
      </c>
      <c r="AG312" t="str">
        <f t="shared" si="30"/>
        <v>strictclock_pos3</v>
      </c>
      <c r="AI312" s="2" t="s">
        <v>422</v>
      </c>
    </row>
    <row r="313" spans="1:35">
      <c r="A313" s="8">
        <v>298</v>
      </c>
      <c r="B313" t="s">
        <v>8</v>
      </c>
      <c r="C313" t="str">
        <f t="shared" si="26"/>
        <v>/drives/GDrive/__GDrive_projects/2016-07-31_divide_and_conquer_starBEAST/_01_data_stats/treelength_calcs/</v>
      </c>
      <c r="E313" t="s">
        <v>751</v>
      </c>
      <c r="F313" t="str">
        <f t="shared" si="27"/>
        <v>ENSACAP00000004707_exon1</v>
      </c>
      <c r="G313" t="str">
        <f t="shared" si="31"/>
        <v>ENSACAP00000004707_exon1.NT.TN</v>
      </c>
      <c r="H313" t="str">
        <f t="shared" si="28"/>
        <v>pos3_ENSACAP00000004707_exon1.NT.TN</v>
      </c>
      <c r="I313">
        <v>2</v>
      </c>
      <c r="J313">
        <v>3</v>
      </c>
      <c r="L313">
        <v>3</v>
      </c>
      <c r="N313" s="2" t="s">
        <v>24</v>
      </c>
      <c r="O313" s="2" t="s">
        <v>636</v>
      </c>
      <c r="P313" s="2"/>
      <c r="Q313" s="19" t="s">
        <v>400</v>
      </c>
      <c r="R313" t="str">
        <f t="shared" si="29"/>
        <v>siteModel_pos3</v>
      </c>
      <c r="S313" s="19" t="s">
        <v>88</v>
      </c>
      <c r="T313" s="19" t="s">
        <v>462</v>
      </c>
      <c r="V313" s="19" t="s">
        <v>664</v>
      </c>
      <c r="W313" s="19"/>
      <c r="X313" s="19"/>
      <c r="AA313" s="47">
        <v>4</v>
      </c>
      <c r="AB313" s="19" t="s">
        <v>665</v>
      </c>
      <c r="AC313" s="47">
        <v>0</v>
      </c>
      <c r="AD313" s="47" t="s">
        <v>552</v>
      </c>
      <c r="AE313" s="19" t="s">
        <v>95</v>
      </c>
      <c r="AG313" t="str">
        <f t="shared" si="30"/>
        <v>strictclock_pos3</v>
      </c>
      <c r="AI313" s="2" t="s">
        <v>422</v>
      </c>
    </row>
    <row r="314" spans="1:35">
      <c r="A314" s="8">
        <v>299</v>
      </c>
      <c r="B314" t="s">
        <v>8</v>
      </c>
      <c r="C314" t="str">
        <f t="shared" si="26"/>
        <v>/drives/GDrive/__GDrive_projects/2016-07-31_divide_and_conquer_starBEAST/_01_data_stats/treelength_calcs/</v>
      </c>
      <c r="E314" t="s">
        <v>752</v>
      </c>
      <c r="F314" t="str">
        <f t="shared" si="27"/>
        <v>ENSACAP00000012027_exon1</v>
      </c>
      <c r="G314" t="str">
        <f t="shared" si="31"/>
        <v>ENSACAP00000012027_exon1.NT.TN</v>
      </c>
      <c r="H314" t="str">
        <f t="shared" si="28"/>
        <v>pos3_ENSACAP00000012027_exon1.NT.TN</v>
      </c>
      <c r="I314">
        <v>2</v>
      </c>
      <c r="J314">
        <v>3</v>
      </c>
      <c r="L314">
        <v>3</v>
      </c>
      <c r="N314" s="2" t="s">
        <v>24</v>
      </c>
      <c r="O314" s="2" t="s">
        <v>637</v>
      </c>
      <c r="P314" s="2"/>
      <c r="Q314" s="19" t="s">
        <v>400</v>
      </c>
      <c r="R314" t="str">
        <f t="shared" si="29"/>
        <v>siteModel_pos3</v>
      </c>
      <c r="S314" s="19" t="s">
        <v>88</v>
      </c>
      <c r="T314" s="19" t="s">
        <v>462</v>
      </c>
      <c r="V314" s="19" t="s">
        <v>664</v>
      </c>
      <c r="W314" s="19"/>
      <c r="X314" s="19"/>
      <c r="AA314" s="47">
        <v>4</v>
      </c>
      <c r="AB314" s="19" t="s">
        <v>665</v>
      </c>
      <c r="AC314" s="47">
        <v>0</v>
      </c>
      <c r="AD314" s="47" t="s">
        <v>552</v>
      </c>
      <c r="AE314" s="19" t="s">
        <v>95</v>
      </c>
      <c r="AG314" t="str">
        <f t="shared" si="30"/>
        <v>strictclock_pos3</v>
      </c>
      <c r="AI314" s="2" t="s">
        <v>422</v>
      </c>
    </row>
    <row r="315" spans="1:35">
      <c r="A315" s="8">
        <v>300</v>
      </c>
      <c r="B315" t="s">
        <v>8</v>
      </c>
      <c r="C315" t="str">
        <f t="shared" si="26"/>
        <v>/drives/GDrive/__GDrive_projects/2016-07-31_divide_and_conquer_starBEAST/_01_data_stats/treelength_calcs/</v>
      </c>
      <c r="E315" t="s">
        <v>753</v>
      </c>
      <c r="F315" t="str">
        <f t="shared" si="27"/>
        <v>ENSACAP00000002109_exon12</v>
      </c>
      <c r="G315" t="str">
        <f t="shared" si="31"/>
        <v>ENSACAP00000002109_exon12.NT.TN</v>
      </c>
      <c r="H315" t="str">
        <f t="shared" si="28"/>
        <v>pos3_ENSACAP00000002109_exon12.NT.TN</v>
      </c>
      <c r="I315">
        <v>2</v>
      </c>
      <c r="J315">
        <v>3</v>
      </c>
      <c r="L315">
        <v>3</v>
      </c>
      <c r="N315" s="2" t="s">
        <v>24</v>
      </c>
      <c r="O315" s="2" t="s">
        <v>638</v>
      </c>
      <c r="P315" s="2"/>
      <c r="Q315" s="19" t="s">
        <v>400</v>
      </c>
      <c r="R315" t="str">
        <f t="shared" si="29"/>
        <v>siteModel_pos3</v>
      </c>
      <c r="S315" s="19" t="s">
        <v>88</v>
      </c>
      <c r="T315" s="19" t="s">
        <v>462</v>
      </c>
      <c r="V315" s="19" t="s">
        <v>664</v>
      </c>
      <c r="W315" s="19"/>
      <c r="X315" s="19"/>
      <c r="AA315" s="47">
        <v>4</v>
      </c>
      <c r="AB315" s="19" t="s">
        <v>665</v>
      </c>
      <c r="AC315" s="47">
        <v>0</v>
      </c>
      <c r="AD315" s="47" t="s">
        <v>552</v>
      </c>
      <c r="AE315" s="19" t="s">
        <v>95</v>
      </c>
      <c r="AG315" t="str">
        <f t="shared" si="30"/>
        <v>strictclock_pos3</v>
      </c>
      <c r="AI315" s="2" t="s">
        <v>422</v>
      </c>
    </row>
    <row r="316" spans="1:35">
      <c r="A316" s="8">
        <v>301</v>
      </c>
      <c r="B316" t="s">
        <v>8</v>
      </c>
      <c r="C316" t="str">
        <f t="shared" si="26"/>
        <v>/drives/GDrive/__GDrive_projects/2016-07-31_divide_and_conquer_starBEAST/_01_data_stats/treelength_calcs/</v>
      </c>
      <c r="E316" t="s">
        <v>754</v>
      </c>
      <c r="F316" t="str">
        <f t="shared" si="27"/>
        <v>ENSACAP00000022005_exon1</v>
      </c>
      <c r="G316" t="str">
        <f t="shared" si="31"/>
        <v>ENSACAP00000022005_exon1.NT.TN</v>
      </c>
      <c r="H316" t="str">
        <f t="shared" si="28"/>
        <v>pos3_ENSACAP00000022005_exon1.NT.TN</v>
      </c>
      <c r="I316">
        <v>2</v>
      </c>
      <c r="J316">
        <v>3</v>
      </c>
      <c r="L316">
        <v>3</v>
      </c>
      <c r="N316" s="2" t="s">
        <v>24</v>
      </c>
      <c r="O316" s="2" t="s">
        <v>639</v>
      </c>
      <c r="P316" s="2"/>
      <c r="Q316" s="19" t="s">
        <v>400</v>
      </c>
      <c r="R316" t="str">
        <f t="shared" si="29"/>
        <v>siteModel_pos3</v>
      </c>
      <c r="S316" s="19" t="s">
        <v>88</v>
      </c>
      <c r="T316" s="19" t="s">
        <v>462</v>
      </c>
      <c r="V316" s="19" t="s">
        <v>664</v>
      </c>
      <c r="W316" s="19"/>
      <c r="X316" s="19"/>
      <c r="AA316" s="47">
        <v>4</v>
      </c>
      <c r="AB316" s="19" t="s">
        <v>665</v>
      </c>
      <c r="AC316" s="47">
        <v>0</v>
      </c>
      <c r="AD316" s="47" t="s">
        <v>552</v>
      </c>
      <c r="AE316" s="19" t="s">
        <v>95</v>
      </c>
      <c r="AG316" t="str">
        <f t="shared" si="30"/>
        <v>strictclock_pos3</v>
      </c>
      <c r="AI316" s="2" t="s">
        <v>422</v>
      </c>
    </row>
    <row r="317" spans="1:35">
      <c r="A317" s="8">
        <v>302</v>
      </c>
      <c r="B317" t="s">
        <v>8</v>
      </c>
      <c r="C317" t="str">
        <f t="shared" si="26"/>
        <v>/drives/GDrive/__GDrive_projects/2016-07-31_divide_and_conquer_starBEAST/_01_data_stats/treelength_calcs/</v>
      </c>
      <c r="E317" t="s">
        <v>755</v>
      </c>
      <c r="F317" t="str">
        <f t="shared" si="27"/>
        <v>ENSACAP00000007949_exon2</v>
      </c>
      <c r="G317" t="str">
        <f t="shared" si="31"/>
        <v>ENSACAP00000007949_exon2.NT.TN</v>
      </c>
      <c r="H317" t="str">
        <f t="shared" si="28"/>
        <v>pos3_ENSACAP00000007949_exon2.NT.TN</v>
      </c>
      <c r="I317">
        <v>2</v>
      </c>
      <c r="J317">
        <v>3</v>
      </c>
      <c r="L317">
        <v>3</v>
      </c>
      <c r="N317" s="2" t="s">
        <v>24</v>
      </c>
      <c r="O317" s="2" t="s">
        <v>640</v>
      </c>
      <c r="P317" s="2"/>
      <c r="Q317" s="19" t="s">
        <v>400</v>
      </c>
      <c r="R317" t="str">
        <f t="shared" si="29"/>
        <v>siteModel_pos3</v>
      </c>
      <c r="S317" s="19" t="s">
        <v>88</v>
      </c>
      <c r="T317" s="19" t="s">
        <v>462</v>
      </c>
      <c r="V317" s="19" t="s">
        <v>664</v>
      </c>
      <c r="W317" s="19"/>
      <c r="X317" s="19"/>
      <c r="AA317" s="47">
        <v>4</v>
      </c>
      <c r="AB317" s="19" t="s">
        <v>665</v>
      </c>
      <c r="AC317" s="47">
        <v>0</v>
      </c>
      <c r="AD317" s="47" t="s">
        <v>552</v>
      </c>
      <c r="AE317" s="19" t="s">
        <v>95</v>
      </c>
      <c r="AG317" t="str">
        <f t="shared" si="30"/>
        <v>strictclock_pos3</v>
      </c>
      <c r="AI317" s="2" t="s">
        <v>422</v>
      </c>
    </row>
    <row r="318" spans="1:35">
      <c r="A318" s="8">
        <v>303</v>
      </c>
      <c r="B318" t="s">
        <v>8</v>
      </c>
      <c r="C318" t="str">
        <f t="shared" si="26"/>
        <v>/drives/GDrive/__GDrive_projects/2016-07-31_divide_and_conquer_starBEAST/_01_data_stats/treelength_calcs/</v>
      </c>
      <c r="E318" t="s">
        <v>756</v>
      </c>
      <c r="F318" t="str">
        <f t="shared" si="27"/>
        <v>ENSACAP00000000368_exon4</v>
      </c>
      <c r="G318" t="str">
        <f t="shared" si="31"/>
        <v>ENSACAP00000000368_exon4.NT.TN</v>
      </c>
      <c r="H318" t="str">
        <f t="shared" si="28"/>
        <v>pos3_ENSACAP00000000368_exon4.NT.TN</v>
      </c>
      <c r="I318">
        <v>2</v>
      </c>
      <c r="J318">
        <v>3</v>
      </c>
      <c r="L318">
        <v>3</v>
      </c>
      <c r="N318" s="2" t="s">
        <v>24</v>
      </c>
      <c r="O318" s="2" t="s">
        <v>641</v>
      </c>
      <c r="P318" s="2"/>
      <c r="Q318" s="19" t="s">
        <v>400</v>
      </c>
      <c r="R318" t="str">
        <f t="shared" si="29"/>
        <v>siteModel_pos3</v>
      </c>
      <c r="S318" s="19" t="s">
        <v>88</v>
      </c>
      <c r="T318" s="19" t="s">
        <v>462</v>
      </c>
      <c r="V318" s="19" t="s">
        <v>664</v>
      </c>
      <c r="W318" s="19"/>
      <c r="X318" s="19"/>
      <c r="AA318" s="47">
        <v>4</v>
      </c>
      <c r="AB318" s="19" t="s">
        <v>665</v>
      </c>
      <c r="AC318" s="47">
        <v>0</v>
      </c>
      <c r="AD318" s="47" t="s">
        <v>552</v>
      </c>
      <c r="AE318" s="19" t="s">
        <v>95</v>
      </c>
      <c r="AG318" t="str">
        <f t="shared" si="30"/>
        <v>strictclock_pos3</v>
      </c>
      <c r="AI318" s="2" t="s">
        <v>422</v>
      </c>
    </row>
    <row r="319" spans="1:35">
      <c r="A319" s="8">
        <v>304</v>
      </c>
      <c r="B319" t="s">
        <v>8</v>
      </c>
      <c r="C319" t="str">
        <f t="shared" si="26"/>
        <v>/drives/GDrive/__GDrive_projects/2016-07-31_divide_and_conquer_starBEAST/_01_data_stats/treelength_calcs/</v>
      </c>
      <c r="E319" t="s">
        <v>757</v>
      </c>
      <c r="F319" t="str">
        <f t="shared" si="27"/>
        <v>ENSACAP00000016420_exon15</v>
      </c>
      <c r="G319" t="str">
        <f t="shared" si="31"/>
        <v>ENSACAP00000016420_exon15.NT.TN</v>
      </c>
      <c r="H319" t="str">
        <f t="shared" si="28"/>
        <v>pos3_ENSACAP00000016420_exon15.NT.TN</v>
      </c>
      <c r="I319">
        <v>2</v>
      </c>
      <c r="J319">
        <v>3</v>
      </c>
      <c r="L319">
        <v>3</v>
      </c>
      <c r="N319" s="2" t="s">
        <v>24</v>
      </c>
      <c r="O319" s="2" t="s">
        <v>642</v>
      </c>
      <c r="P319" s="2"/>
      <c r="Q319" s="19" t="s">
        <v>400</v>
      </c>
      <c r="R319" t="str">
        <f t="shared" si="29"/>
        <v>siteModel_pos3</v>
      </c>
      <c r="S319" s="19" t="s">
        <v>88</v>
      </c>
      <c r="T319" s="19" t="s">
        <v>462</v>
      </c>
      <c r="V319" s="19" t="s">
        <v>664</v>
      </c>
      <c r="W319" s="19"/>
      <c r="X319" s="19"/>
      <c r="AA319" s="47">
        <v>4</v>
      </c>
      <c r="AB319" s="19" t="s">
        <v>665</v>
      </c>
      <c r="AC319" s="47">
        <v>0</v>
      </c>
      <c r="AD319" s="47" t="s">
        <v>552</v>
      </c>
      <c r="AE319" s="19" t="s">
        <v>95</v>
      </c>
      <c r="AG319" t="str">
        <f t="shared" si="30"/>
        <v>strictclock_pos3</v>
      </c>
      <c r="AI319" s="2" t="s">
        <v>422</v>
      </c>
    </row>
    <row r="320" spans="1:35">
      <c r="A320" s="8">
        <v>305</v>
      </c>
      <c r="B320" t="s">
        <v>8</v>
      </c>
      <c r="C320" t="str">
        <f t="shared" si="26"/>
        <v>/drives/GDrive/__GDrive_projects/2016-07-31_divide_and_conquer_starBEAST/_01_data_stats/treelength_calcs/</v>
      </c>
      <c r="E320" t="s">
        <v>758</v>
      </c>
      <c r="F320" t="str">
        <f t="shared" si="27"/>
        <v>ENSACAP00000007154_exon18</v>
      </c>
      <c r="G320" t="str">
        <f t="shared" si="31"/>
        <v>ENSACAP00000007154_exon18.NT.TN</v>
      </c>
      <c r="H320" t="str">
        <f t="shared" si="28"/>
        <v>pos3_ENSACAP00000007154_exon18.NT.TN</v>
      </c>
      <c r="I320">
        <v>2</v>
      </c>
      <c r="J320">
        <v>3</v>
      </c>
      <c r="L320">
        <v>3</v>
      </c>
      <c r="N320" s="2" t="s">
        <v>24</v>
      </c>
      <c r="O320" s="2" t="s">
        <v>643</v>
      </c>
      <c r="P320" s="2"/>
      <c r="Q320" s="19" t="s">
        <v>400</v>
      </c>
      <c r="R320" t="str">
        <f t="shared" si="29"/>
        <v>siteModel_pos3</v>
      </c>
      <c r="S320" s="19" t="s">
        <v>88</v>
      </c>
      <c r="T320" s="19" t="s">
        <v>462</v>
      </c>
      <c r="V320" s="19" t="s">
        <v>664</v>
      </c>
      <c r="W320" s="19"/>
      <c r="X320" s="19"/>
      <c r="AA320" s="47">
        <v>4</v>
      </c>
      <c r="AB320" s="19" t="s">
        <v>665</v>
      </c>
      <c r="AC320" s="47">
        <v>0</v>
      </c>
      <c r="AD320" s="47" t="s">
        <v>552</v>
      </c>
      <c r="AE320" s="19" t="s">
        <v>95</v>
      </c>
      <c r="AG320" t="str">
        <f t="shared" si="30"/>
        <v>strictclock_pos3</v>
      </c>
      <c r="AI320" s="2" t="s">
        <v>422</v>
      </c>
    </row>
    <row r="321" spans="1:35">
      <c r="A321" s="8">
        <v>306</v>
      </c>
      <c r="B321" t="s">
        <v>8</v>
      </c>
      <c r="C321" t="str">
        <f t="shared" si="26"/>
        <v>/drives/GDrive/__GDrive_projects/2016-07-31_divide_and_conquer_starBEAST/_01_data_stats/treelength_calcs/</v>
      </c>
      <c r="E321" t="s">
        <v>759</v>
      </c>
      <c r="F321" t="str">
        <f t="shared" si="27"/>
        <v>ENSACAP00000011988_exon2</v>
      </c>
      <c r="G321" t="str">
        <f t="shared" si="31"/>
        <v>ENSACAP00000011988_exon2.NT.TN</v>
      </c>
      <c r="H321" t="str">
        <f t="shared" si="28"/>
        <v>pos3_ENSACAP00000011988_exon2.NT.TN</v>
      </c>
      <c r="I321">
        <v>2</v>
      </c>
      <c r="J321">
        <v>3</v>
      </c>
      <c r="L321">
        <v>3</v>
      </c>
      <c r="N321" s="2" t="s">
        <v>24</v>
      </c>
      <c r="O321" s="2" t="s">
        <v>644</v>
      </c>
      <c r="P321" s="2"/>
      <c r="Q321" s="19" t="s">
        <v>400</v>
      </c>
      <c r="R321" t="str">
        <f t="shared" si="29"/>
        <v>siteModel_pos3</v>
      </c>
      <c r="S321" s="19" t="s">
        <v>88</v>
      </c>
      <c r="T321" s="19" t="s">
        <v>462</v>
      </c>
      <c r="V321" s="19" t="s">
        <v>664</v>
      </c>
      <c r="W321" s="19"/>
      <c r="X321" s="19"/>
      <c r="AA321" s="47">
        <v>4</v>
      </c>
      <c r="AB321" s="19" t="s">
        <v>665</v>
      </c>
      <c r="AC321" s="47">
        <v>0</v>
      </c>
      <c r="AD321" s="47" t="s">
        <v>552</v>
      </c>
      <c r="AE321" s="19" t="s">
        <v>95</v>
      </c>
      <c r="AG321" t="str">
        <f t="shared" si="30"/>
        <v>strictclock_pos3</v>
      </c>
      <c r="AI321" s="2" t="s">
        <v>422</v>
      </c>
    </row>
    <row r="322" spans="1:35">
      <c r="A322" s="8">
        <v>307</v>
      </c>
      <c r="B322" t="s">
        <v>8</v>
      </c>
      <c r="C322" t="str">
        <f t="shared" si="26"/>
        <v>/drives/GDrive/__GDrive_projects/2016-07-31_divide_and_conquer_starBEAST/_01_data_stats/treelength_calcs/</v>
      </c>
      <c r="E322" t="s">
        <v>760</v>
      </c>
      <c r="F322" t="str">
        <f t="shared" si="27"/>
        <v>ENSACAP00000010184_exon4</v>
      </c>
      <c r="G322" t="str">
        <f t="shared" si="31"/>
        <v>ENSACAP00000010184_exon4.NT.TN</v>
      </c>
      <c r="H322" t="str">
        <f t="shared" si="28"/>
        <v>pos3_ENSACAP00000010184_exon4.NT.TN</v>
      </c>
      <c r="I322">
        <v>2</v>
      </c>
      <c r="J322">
        <v>3</v>
      </c>
      <c r="L322">
        <v>3</v>
      </c>
      <c r="N322" s="2" t="s">
        <v>24</v>
      </c>
      <c r="O322" s="2" t="s">
        <v>645</v>
      </c>
      <c r="P322" s="2"/>
      <c r="Q322" s="19" t="s">
        <v>400</v>
      </c>
      <c r="R322" t="str">
        <f t="shared" si="29"/>
        <v>siteModel_pos3</v>
      </c>
      <c r="S322" s="19" t="s">
        <v>88</v>
      </c>
      <c r="T322" s="19" t="s">
        <v>462</v>
      </c>
      <c r="V322" s="19" t="s">
        <v>664</v>
      </c>
      <c r="W322" s="19"/>
      <c r="X322" s="19"/>
      <c r="AA322" s="47">
        <v>4</v>
      </c>
      <c r="AB322" s="19" t="s">
        <v>665</v>
      </c>
      <c r="AC322" s="47">
        <v>0</v>
      </c>
      <c r="AD322" s="47" t="s">
        <v>552</v>
      </c>
      <c r="AE322" s="19" t="s">
        <v>95</v>
      </c>
      <c r="AG322" t="str">
        <f t="shared" si="30"/>
        <v>strictclock_pos3</v>
      </c>
      <c r="AI322" s="2" t="s">
        <v>422</v>
      </c>
    </row>
    <row r="323" spans="1:35">
      <c r="A323" s="8">
        <v>308</v>
      </c>
      <c r="B323" t="s">
        <v>8</v>
      </c>
      <c r="C323" t="str">
        <f t="shared" si="26"/>
        <v>/drives/GDrive/__GDrive_projects/2016-07-31_divide_and_conquer_starBEAST/_01_data_stats/treelength_calcs/</v>
      </c>
      <c r="E323" t="s">
        <v>761</v>
      </c>
      <c r="F323" t="str">
        <f t="shared" si="27"/>
        <v>ENSACAP00000011254_exon2</v>
      </c>
      <c r="G323" t="str">
        <f t="shared" si="31"/>
        <v>ENSACAP00000011254_exon2.NT.TN</v>
      </c>
      <c r="H323" t="str">
        <f t="shared" si="28"/>
        <v>pos3_ENSACAP00000011254_exon2.NT.TN</v>
      </c>
      <c r="I323">
        <v>2</v>
      </c>
      <c r="J323">
        <v>3</v>
      </c>
      <c r="L323">
        <v>3</v>
      </c>
      <c r="N323" s="2" t="s">
        <v>24</v>
      </c>
      <c r="O323" s="2" t="s">
        <v>646</v>
      </c>
      <c r="P323" s="2"/>
      <c r="Q323" s="19" t="s">
        <v>400</v>
      </c>
      <c r="R323" t="str">
        <f t="shared" si="29"/>
        <v>siteModel_pos3</v>
      </c>
      <c r="S323" s="19" t="s">
        <v>88</v>
      </c>
      <c r="T323" s="19" t="s">
        <v>462</v>
      </c>
      <c r="V323" s="19" t="s">
        <v>664</v>
      </c>
      <c r="W323" s="19"/>
      <c r="X323" s="19"/>
      <c r="AA323" s="47">
        <v>4</v>
      </c>
      <c r="AB323" s="19" t="s">
        <v>665</v>
      </c>
      <c r="AC323" s="47">
        <v>0</v>
      </c>
      <c r="AD323" s="47" t="s">
        <v>552</v>
      </c>
      <c r="AE323" s="19" t="s">
        <v>95</v>
      </c>
      <c r="AG323" t="str">
        <f t="shared" si="30"/>
        <v>strictclock_pos3</v>
      </c>
      <c r="AI323" s="2" t="s">
        <v>422</v>
      </c>
    </row>
    <row r="324" spans="1:35">
      <c r="A324" s="8">
        <v>309</v>
      </c>
      <c r="B324" t="s">
        <v>8</v>
      </c>
      <c r="C324" t="str">
        <f t="shared" si="26"/>
        <v>/drives/GDrive/__GDrive_projects/2016-07-31_divide_and_conquer_starBEAST/_01_data_stats/treelength_calcs/</v>
      </c>
      <c r="E324" t="s">
        <v>762</v>
      </c>
      <c r="F324" t="str">
        <f t="shared" si="27"/>
        <v>ENSACAP00000001619_exon1</v>
      </c>
      <c r="G324" t="str">
        <f t="shared" si="31"/>
        <v>ENSACAP00000001619_exon1.NT.TN</v>
      </c>
      <c r="H324" t="str">
        <f t="shared" si="28"/>
        <v>pos3_ENSACAP00000001619_exon1.NT.TN</v>
      </c>
      <c r="I324">
        <v>2</v>
      </c>
      <c r="J324">
        <v>3</v>
      </c>
      <c r="L324">
        <v>3</v>
      </c>
      <c r="N324" s="2" t="s">
        <v>24</v>
      </c>
      <c r="O324" s="2" t="s">
        <v>647</v>
      </c>
      <c r="P324" s="2"/>
      <c r="Q324" s="19" t="s">
        <v>400</v>
      </c>
      <c r="R324" t="str">
        <f t="shared" si="29"/>
        <v>siteModel_pos3</v>
      </c>
      <c r="S324" s="19" t="s">
        <v>88</v>
      </c>
      <c r="T324" s="19" t="s">
        <v>462</v>
      </c>
      <c r="V324" s="19" t="s">
        <v>664</v>
      </c>
      <c r="W324" s="19"/>
      <c r="X324" s="19"/>
      <c r="AA324" s="47">
        <v>4</v>
      </c>
      <c r="AB324" s="19" t="s">
        <v>665</v>
      </c>
      <c r="AC324" s="47">
        <v>0</v>
      </c>
      <c r="AD324" s="47" t="s">
        <v>552</v>
      </c>
      <c r="AE324" s="19" t="s">
        <v>95</v>
      </c>
      <c r="AG324" t="str">
        <f t="shared" si="30"/>
        <v>strictclock_pos3</v>
      </c>
      <c r="AI324" s="2" t="s">
        <v>422</v>
      </c>
    </row>
    <row r="325" spans="1:35">
      <c r="A325" s="8">
        <v>310</v>
      </c>
      <c r="B325" t="s">
        <v>8</v>
      </c>
      <c r="C325" t="str">
        <f t="shared" si="26"/>
        <v>/drives/GDrive/__GDrive_projects/2016-07-31_divide_and_conquer_starBEAST/_01_data_stats/treelength_calcs/</v>
      </c>
      <c r="E325" t="s">
        <v>763</v>
      </c>
      <c r="F325" t="str">
        <f t="shared" si="27"/>
        <v>ENSACAP00000000595_exon1</v>
      </c>
      <c r="G325" t="str">
        <f t="shared" si="31"/>
        <v>ENSACAP00000000595_exon1.NT.TN</v>
      </c>
      <c r="H325" t="str">
        <f t="shared" si="28"/>
        <v>pos3_ENSACAP00000000595_exon1.NT.TN</v>
      </c>
      <c r="I325">
        <v>2</v>
      </c>
      <c r="J325">
        <v>3</v>
      </c>
      <c r="L325">
        <v>3</v>
      </c>
      <c r="N325" s="2" t="s">
        <v>24</v>
      </c>
      <c r="O325" s="2" t="s">
        <v>648</v>
      </c>
      <c r="P325" s="2"/>
      <c r="Q325" s="19" t="s">
        <v>400</v>
      </c>
      <c r="R325" t="str">
        <f t="shared" si="29"/>
        <v>siteModel_pos3</v>
      </c>
      <c r="S325" s="19" t="s">
        <v>88</v>
      </c>
      <c r="T325" s="19" t="s">
        <v>462</v>
      </c>
      <c r="V325" s="19" t="s">
        <v>664</v>
      </c>
      <c r="W325" s="19"/>
      <c r="X325" s="19"/>
      <c r="AA325" s="47">
        <v>4</v>
      </c>
      <c r="AB325" s="19" t="s">
        <v>665</v>
      </c>
      <c r="AC325" s="47">
        <v>0</v>
      </c>
      <c r="AD325" s="47" t="s">
        <v>552</v>
      </c>
      <c r="AE325" s="19" t="s">
        <v>95</v>
      </c>
      <c r="AG325" t="str">
        <f t="shared" si="30"/>
        <v>strictclock_pos3</v>
      </c>
      <c r="AI325" s="2" t="s">
        <v>422</v>
      </c>
    </row>
    <row r="326" spans="1:35">
      <c r="A326" s="8">
        <v>311</v>
      </c>
      <c r="B326" t="s">
        <v>8</v>
      </c>
      <c r="C326" t="str">
        <f t="shared" si="26"/>
        <v>/drives/GDrive/__GDrive_projects/2016-07-31_divide_and_conquer_starBEAST/_01_data_stats/treelength_calcs/</v>
      </c>
      <c r="E326" t="s">
        <v>764</v>
      </c>
      <c r="F326" t="str">
        <f t="shared" si="27"/>
        <v>ENSACAP00000003955_exon49</v>
      </c>
      <c r="G326" t="str">
        <f t="shared" si="31"/>
        <v>ENSACAP00000003955_exon49.NT.TN</v>
      </c>
      <c r="H326" t="str">
        <f t="shared" si="28"/>
        <v>pos3_ENSACAP00000003955_exon49.NT.TN</v>
      </c>
      <c r="I326">
        <v>2</v>
      </c>
      <c r="J326">
        <v>3</v>
      </c>
      <c r="L326">
        <v>3</v>
      </c>
      <c r="N326" s="2" t="s">
        <v>24</v>
      </c>
      <c r="O326" s="2" t="s">
        <v>649</v>
      </c>
      <c r="P326" s="2"/>
      <c r="Q326" s="19" t="s">
        <v>400</v>
      </c>
      <c r="R326" t="str">
        <f t="shared" si="29"/>
        <v>siteModel_pos3</v>
      </c>
      <c r="S326" s="19" t="s">
        <v>88</v>
      </c>
      <c r="T326" s="19" t="s">
        <v>462</v>
      </c>
      <c r="V326" s="19" t="s">
        <v>664</v>
      </c>
      <c r="W326" s="19"/>
      <c r="X326" s="19"/>
      <c r="AA326" s="47">
        <v>4</v>
      </c>
      <c r="AB326" s="19" t="s">
        <v>665</v>
      </c>
      <c r="AC326" s="47">
        <v>0</v>
      </c>
      <c r="AD326" s="47" t="s">
        <v>552</v>
      </c>
      <c r="AE326" s="19" t="s">
        <v>95</v>
      </c>
      <c r="AG326" t="str">
        <f t="shared" si="30"/>
        <v>strictclock_pos3</v>
      </c>
      <c r="AI326" s="2" t="s">
        <v>422</v>
      </c>
    </row>
    <row r="327" spans="1:35">
      <c r="A327" s="8">
        <v>312</v>
      </c>
      <c r="B327" t="s">
        <v>8</v>
      </c>
      <c r="C327" t="str">
        <f t="shared" si="26"/>
        <v>/drives/GDrive/__GDrive_projects/2016-07-31_divide_and_conquer_starBEAST/_01_data_stats/treelength_calcs/</v>
      </c>
      <c r="E327" t="s">
        <v>765</v>
      </c>
      <c r="F327" t="str">
        <f t="shared" si="27"/>
        <v>ENSACAP00000016734_exon1</v>
      </c>
      <c r="G327" t="str">
        <f t="shared" si="31"/>
        <v>ENSACAP00000016734_exon1.NT.TN</v>
      </c>
      <c r="H327" t="str">
        <f t="shared" si="28"/>
        <v>pos3_ENSACAP00000016734_exon1.NT.TN</v>
      </c>
      <c r="I327">
        <v>2</v>
      </c>
      <c r="J327">
        <v>3</v>
      </c>
      <c r="L327">
        <v>3</v>
      </c>
      <c r="N327" s="2" t="s">
        <v>24</v>
      </c>
      <c r="O327" s="2" t="s">
        <v>650</v>
      </c>
      <c r="P327" s="2"/>
      <c r="Q327" s="19" t="s">
        <v>400</v>
      </c>
      <c r="R327" t="str">
        <f t="shared" si="29"/>
        <v>siteModel_pos3</v>
      </c>
      <c r="S327" s="19" t="s">
        <v>88</v>
      </c>
      <c r="T327" s="19" t="s">
        <v>462</v>
      </c>
      <c r="V327" s="19" t="s">
        <v>664</v>
      </c>
      <c r="W327" s="19"/>
      <c r="X327" s="19"/>
      <c r="AA327" s="47">
        <v>4</v>
      </c>
      <c r="AB327" s="19" t="s">
        <v>665</v>
      </c>
      <c r="AC327" s="47">
        <v>0</v>
      </c>
      <c r="AD327" s="47" t="s">
        <v>552</v>
      </c>
      <c r="AE327" s="19" t="s">
        <v>95</v>
      </c>
      <c r="AG327" t="str">
        <f t="shared" si="30"/>
        <v>strictclock_pos3</v>
      </c>
      <c r="AI327" s="2" t="s">
        <v>422</v>
      </c>
    </row>
    <row r="328" spans="1:35">
      <c r="A328" s="8">
        <v>313</v>
      </c>
      <c r="B328" t="s">
        <v>8</v>
      </c>
      <c r="C328" t="str">
        <f t="shared" si="26"/>
        <v>/drives/GDrive/__GDrive_projects/2016-07-31_divide_and_conquer_starBEAST/_01_data_stats/treelength_calcs/</v>
      </c>
      <c r="E328" t="s">
        <v>766</v>
      </c>
      <c r="F328" t="str">
        <f t="shared" si="27"/>
        <v>ENSACAP00000013023_exon12</v>
      </c>
      <c r="G328" t="str">
        <f t="shared" si="31"/>
        <v>ENSACAP00000013023_exon12.NT.TN</v>
      </c>
      <c r="H328" t="str">
        <f t="shared" si="28"/>
        <v>pos3_ENSACAP00000013023_exon12.NT.TN</v>
      </c>
      <c r="I328">
        <v>2</v>
      </c>
      <c r="J328">
        <v>3</v>
      </c>
      <c r="L328">
        <v>3</v>
      </c>
      <c r="N328" s="2" t="s">
        <v>24</v>
      </c>
      <c r="O328" s="2" t="s">
        <v>651</v>
      </c>
      <c r="P328" s="2"/>
      <c r="Q328" s="19" t="s">
        <v>400</v>
      </c>
      <c r="R328" t="str">
        <f t="shared" si="29"/>
        <v>siteModel_pos3</v>
      </c>
      <c r="S328" s="19" t="s">
        <v>88</v>
      </c>
      <c r="T328" s="19" t="s">
        <v>462</v>
      </c>
      <c r="V328" s="19" t="s">
        <v>664</v>
      </c>
      <c r="W328" s="19"/>
      <c r="X328" s="19"/>
      <c r="AA328" s="47">
        <v>4</v>
      </c>
      <c r="AB328" s="19" t="s">
        <v>665</v>
      </c>
      <c r="AC328" s="47">
        <v>0</v>
      </c>
      <c r="AD328" s="47" t="s">
        <v>552</v>
      </c>
      <c r="AE328" s="19" t="s">
        <v>95</v>
      </c>
      <c r="AG328" t="str">
        <f t="shared" si="30"/>
        <v>strictclock_pos3</v>
      </c>
      <c r="AI328" s="2" t="s">
        <v>422</v>
      </c>
    </row>
    <row r="329" spans="1:35">
      <c r="A329" s="8">
        <v>314</v>
      </c>
      <c r="B329" t="s">
        <v>8</v>
      </c>
      <c r="C329" t="str">
        <f t="shared" si="26"/>
        <v>/drives/GDrive/__GDrive_projects/2016-07-31_divide_and_conquer_starBEAST/_01_data_stats/treelength_calcs/</v>
      </c>
      <c r="E329" t="s">
        <v>767</v>
      </c>
      <c r="F329" t="str">
        <f t="shared" si="27"/>
        <v>ENSACAP00000005159_exon27</v>
      </c>
      <c r="G329" t="str">
        <f t="shared" si="31"/>
        <v>ENSACAP00000005159_exon27.NT.TN</v>
      </c>
      <c r="H329" t="str">
        <f t="shared" si="28"/>
        <v>pos3_ENSACAP00000005159_exon27.NT.TN</v>
      </c>
      <c r="I329">
        <v>2</v>
      </c>
      <c r="J329">
        <v>3</v>
      </c>
      <c r="L329">
        <v>3</v>
      </c>
      <c r="N329" s="2" t="s">
        <v>24</v>
      </c>
      <c r="O329" s="2" t="s">
        <v>652</v>
      </c>
      <c r="P329" s="2"/>
      <c r="Q329" s="19" t="s">
        <v>400</v>
      </c>
      <c r="R329" t="str">
        <f t="shared" si="29"/>
        <v>siteModel_pos3</v>
      </c>
      <c r="S329" s="19" t="s">
        <v>88</v>
      </c>
      <c r="T329" s="19" t="s">
        <v>462</v>
      </c>
      <c r="V329" s="19" t="s">
        <v>664</v>
      </c>
      <c r="W329" s="19"/>
      <c r="X329" s="19"/>
      <c r="AA329" s="47">
        <v>4</v>
      </c>
      <c r="AB329" s="19" t="s">
        <v>665</v>
      </c>
      <c r="AC329" s="47">
        <v>0</v>
      </c>
      <c r="AD329" s="47" t="s">
        <v>552</v>
      </c>
      <c r="AE329" s="19" t="s">
        <v>95</v>
      </c>
      <c r="AG329" t="str">
        <f t="shared" si="30"/>
        <v>strictclock_pos3</v>
      </c>
      <c r="AI329" s="2" t="s">
        <v>422</v>
      </c>
    </row>
    <row r="330" spans="1:35">
      <c r="A330" s="8">
        <v>315</v>
      </c>
      <c r="B330" t="s">
        <v>8</v>
      </c>
      <c r="C330" t="str">
        <f t="shared" si="26"/>
        <v>/drives/GDrive/__GDrive_projects/2016-07-31_divide_and_conquer_starBEAST/_01_data_stats/treelength_calcs/</v>
      </c>
      <c r="E330" t="s">
        <v>768</v>
      </c>
      <c r="F330" t="str">
        <f t="shared" si="27"/>
        <v>ENSACAP00000016801_exon1</v>
      </c>
      <c r="G330" t="str">
        <f t="shared" si="31"/>
        <v>ENSACAP00000016801_exon1.NT.TN</v>
      </c>
      <c r="H330" t="str">
        <f t="shared" si="28"/>
        <v>pos3_ENSACAP00000016801_exon1.NT.TN</v>
      </c>
      <c r="I330">
        <v>2</v>
      </c>
      <c r="J330">
        <v>3</v>
      </c>
      <c r="L330">
        <v>3</v>
      </c>
      <c r="N330" s="2" t="s">
        <v>24</v>
      </c>
      <c r="O330" s="2" t="s">
        <v>653</v>
      </c>
      <c r="P330" s="2"/>
      <c r="Q330" s="19" t="s">
        <v>400</v>
      </c>
      <c r="R330" t="str">
        <f t="shared" si="29"/>
        <v>siteModel_pos3</v>
      </c>
      <c r="S330" s="19" t="s">
        <v>88</v>
      </c>
      <c r="T330" s="19" t="s">
        <v>462</v>
      </c>
      <c r="V330" s="19" t="s">
        <v>664</v>
      </c>
      <c r="W330" s="19"/>
      <c r="X330" s="19"/>
      <c r="AA330" s="47">
        <v>4</v>
      </c>
      <c r="AB330" s="19" t="s">
        <v>665</v>
      </c>
      <c r="AC330" s="47">
        <v>0</v>
      </c>
      <c r="AD330" s="47" t="s">
        <v>552</v>
      </c>
      <c r="AE330" s="19" t="s">
        <v>95</v>
      </c>
      <c r="AG330" t="str">
        <f t="shared" si="30"/>
        <v>strictclock_pos3</v>
      </c>
      <c r="AI330" s="2" t="s">
        <v>422</v>
      </c>
    </row>
    <row r="331" spans="1:35">
      <c r="A331" s="8">
        <v>316</v>
      </c>
      <c r="B331" t="s">
        <v>8</v>
      </c>
      <c r="C331" t="str">
        <f t="shared" si="26"/>
        <v>/drives/GDrive/__GDrive_projects/2016-07-31_divide_and_conquer_starBEAST/_01_data_stats/treelength_calcs/</v>
      </c>
      <c r="E331" t="s">
        <v>769</v>
      </c>
      <c r="F331" t="str">
        <f t="shared" si="27"/>
        <v>ENSACAP00000001754_exon1</v>
      </c>
      <c r="G331" t="str">
        <f t="shared" si="31"/>
        <v>ENSACAP00000001754_exon1.NT.TN</v>
      </c>
      <c r="H331" t="str">
        <f t="shared" si="28"/>
        <v>pos3_ENSACAP00000001754_exon1.NT.TN</v>
      </c>
      <c r="I331">
        <v>2</v>
      </c>
      <c r="J331">
        <v>3</v>
      </c>
      <c r="L331">
        <v>3</v>
      </c>
      <c r="N331" s="2" t="s">
        <v>24</v>
      </c>
      <c r="O331" s="2" t="s">
        <v>654</v>
      </c>
      <c r="P331" s="2"/>
      <c r="Q331" s="19" t="s">
        <v>400</v>
      </c>
      <c r="R331" t="str">
        <f t="shared" si="29"/>
        <v>siteModel_pos3</v>
      </c>
      <c r="S331" s="19" t="s">
        <v>88</v>
      </c>
      <c r="T331" s="19" t="s">
        <v>462</v>
      </c>
      <c r="V331" s="19" t="s">
        <v>664</v>
      </c>
      <c r="W331" s="19"/>
      <c r="X331" s="19"/>
      <c r="AA331" s="47">
        <v>4</v>
      </c>
      <c r="AB331" s="19" t="s">
        <v>665</v>
      </c>
      <c r="AC331" s="47">
        <v>0</v>
      </c>
      <c r="AD331" s="47" t="s">
        <v>552</v>
      </c>
      <c r="AE331" s="19" t="s">
        <v>95</v>
      </c>
      <c r="AG331" t="str">
        <f t="shared" si="30"/>
        <v>strictclock_pos3</v>
      </c>
      <c r="AI331" s="2" t="s">
        <v>422</v>
      </c>
    </row>
    <row r="332" spans="1:35">
      <c r="A332" s="8">
        <v>317</v>
      </c>
      <c r="B332" t="s">
        <v>8</v>
      </c>
      <c r="C332" t="str">
        <f t="shared" si="26"/>
        <v>/drives/GDrive/__GDrive_projects/2016-07-31_divide_and_conquer_starBEAST/_01_data_stats/treelength_calcs/</v>
      </c>
      <c r="E332" t="s">
        <v>770</v>
      </c>
      <c r="F332" t="str">
        <f t="shared" si="27"/>
        <v>ENSACAP00000011216_exon1</v>
      </c>
      <c r="G332" t="str">
        <f t="shared" si="31"/>
        <v>ENSACAP00000011216_exon1.NT.TN</v>
      </c>
      <c r="H332" t="str">
        <f t="shared" si="28"/>
        <v>pos3_ENSACAP00000011216_exon1.NT.TN</v>
      </c>
      <c r="I332">
        <v>2</v>
      </c>
      <c r="J332">
        <v>3</v>
      </c>
      <c r="L332">
        <v>3</v>
      </c>
      <c r="N332" s="2" t="s">
        <v>24</v>
      </c>
      <c r="O332" s="2" t="s">
        <v>655</v>
      </c>
      <c r="P332" s="2"/>
      <c r="Q332" s="19" t="s">
        <v>400</v>
      </c>
      <c r="R332" t="str">
        <f t="shared" si="29"/>
        <v>siteModel_pos3</v>
      </c>
      <c r="S332" s="19" t="s">
        <v>88</v>
      </c>
      <c r="T332" s="19" t="s">
        <v>462</v>
      </c>
      <c r="V332" s="19" t="s">
        <v>664</v>
      </c>
      <c r="W332" s="19"/>
      <c r="X332" s="19"/>
      <c r="AA332" s="47">
        <v>4</v>
      </c>
      <c r="AB332" s="19" t="s">
        <v>665</v>
      </c>
      <c r="AC332" s="47">
        <v>0</v>
      </c>
      <c r="AD332" s="47" t="s">
        <v>552</v>
      </c>
      <c r="AE332" s="19" t="s">
        <v>95</v>
      </c>
      <c r="AG332" t="str">
        <f t="shared" si="30"/>
        <v>strictclock_pos3</v>
      </c>
      <c r="AI332" s="2" t="s">
        <v>422</v>
      </c>
    </row>
    <row r="333" spans="1:35">
      <c r="A333" s="8">
        <v>318</v>
      </c>
      <c r="B333" t="s">
        <v>8</v>
      </c>
      <c r="C333" t="str">
        <f t="shared" si="26"/>
        <v>/drives/GDrive/__GDrive_projects/2016-07-31_divide_and_conquer_starBEAST/_01_data_stats/treelength_calcs/</v>
      </c>
      <c r="E333" t="s">
        <v>771</v>
      </c>
      <c r="F333" t="str">
        <f t="shared" si="27"/>
        <v>ENSACAP00000007408_exon1</v>
      </c>
      <c r="G333" t="str">
        <f t="shared" si="31"/>
        <v>ENSACAP00000007408_exon1.NT.TN</v>
      </c>
      <c r="H333" t="str">
        <f t="shared" si="28"/>
        <v>pos3_ENSACAP00000007408_exon1.NT.TN</v>
      </c>
      <c r="I333">
        <v>2</v>
      </c>
      <c r="J333">
        <v>3</v>
      </c>
      <c r="L333">
        <v>3</v>
      </c>
      <c r="N333" s="2" t="s">
        <v>24</v>
      </c>
      <c r="O333" s="2" t="s">
        <v>656</v>
      </c>
      <c r="P333" s="2"/>
      <c r="Q333" s="19" t="s">
        <v>400</v>
      </c>
      <c r="R333" t="str">
        <f t="shared" si="29"/>
        <v>siteModel_pos3</v>
      </c>
      <c r="S333" s="19" t="s">
        <v>88</v>
      </c>
      <c r="T333" s="19" t="s">
        <v>462</v>
      </c>
      <c r="V333" s="19" t="s">
        <v>664</v>
      </c>
      <c r="W333" s="19"/>
      <c r="X333" s="19"/>
      <c r="AA333" s="47">
        <v>4</v>
      </c>
      <c r="AB333" s="19" t="s">
        <v>665</v>
      </c>
      <c r="AC333" s="47">
        <v>0</v>
      </c>
      <c r="AD333" s="47" t="s">
        <v>552</v>
      </c>
      <c r="AE333" s="19" t="s">
        <v>95</v>
      </c>
      <c r="AG333" t="str">
        <f t="shared" si="30"/>
        <v>strictclock_pos3</v>
      </c>
      <c r="AI333" s="2" t="s">
        <v>422</v>
      </c>
    </row>
    <row r="334" spans="1:35">
      <c r="A334" s="8">
        <v>319</v>
      </c>
      <c r="B334" t="s">
        <v>8</v>
      </c>
      <c r="C334" t="str">
        <f t="shared" si="26"/>
        <v>/drives/GDrive/__GDrive_projects/2016-07-31_divide_and_conquer_starBEAST/_01_data_stats/treelength_calcs/</v>
      </c>
      <c r="E334" t="s">
        <v>772</v>
      </c>
      <c r="F334" t="str">
        <f t="shared" si="27"/>
        <v>ENSACAP00000020799_exon1</v>
      </c>
      <c r="G334" t="str">
        <f t="shared" si="31"/>
        <v>ENSACAP00000020799_exon1.NT.TN</v>
      </c>
      <c r="H334" t="str">
        <f t="shared" si="28"/>
        <v>pos3_ENSACAP00000020799_exon1.NT.TN</v>
      </c>
      <c r="I334">
        <v>2</v>
      </c>
      <c r="J334">
        <v>3</v>
      </c>
      <c r="L334">
        <v>3</v>
      </c>
      <c r="N334" s="2" t="s">
        <v>24</v>
      </c>
      <c r="O334" s="2" t="s">
        <v>657</v>
      </c>
      <c r="P334" s="2"/>
      <c r="Q334" s="19" t="s">
        <v>400</v>
      </c>
      <c r="R334" t="str">
        <f t="shared" si="29"/>
        <v>siteModel_pos3</v>
      </c>
      <c r="S334" s="19" t="s">
        <v>88</v>
      </c>
      <c r="T334" s="19" t="s">
        <v>462</v>
      </c>
      <c r="V334" s="19" t="s">
        <v>664</v>
      </c>
      <c r="W334" s="19"/>
      <c r="X334" s="19"/>
      <c r="AA334" s="47">
        <v>4</v>
      </c>
      <c r="AB334" s="19" t="s">
        <v>665</v>
      </c>
      <c r="AC334" s="47">
        <v>0</v>
      </c>
      <c r="AD334" s="47" t="s">
        <v>552</v>
      </c>
      <c r="AE334" s="19" t="s">
        <v>95</v>
      </c>
      <c r="AG334" t="str">
        <f t="shared" si="30"/>
        <v>strictclock_pos3</v>
      </c>
      <c r="AI334" s="2" t="s">
        <v>422</v>
      </c>
    </row>
    <row r="335" spans="1:35">
      <c r="A335" s="8">
        <v>320</v>
      </c>
      <c r="B335" t="s">
        <v>8</v>
      </c>
      <c r="C335" t="str">
        <f t="shared" si="26"/>
        <v>/drives/GDrive/__GDrive_projects/2016-07-31_divide_and_conquer_starBEAST/_01_data_stats/treelength_calcs/</v>
      </c>
      <c r="E335" t="s">
        <v>773</v>
      </c>
      <c r="F335" t="str">
        <f t="shared" si="27"/>
        <v>ENSACAP00000004540_exon34</v>
      </c>
      <c r="G335" t="str">
        <f t="shared" si="31"/>
        <v>ENSACAP00000004540_exon34.NT.TN</v>
      </c>
      <c r="H335" t="str">
        <f t="shared" si="28"/>
        <v>pos3_ENSACAP00000004540_exon34.NT.TN</v>
      </c>
      <c r="I335">
        <v>2</v>
      </c>
      <c r="J335">
        <v>3</v>
      </c>
      <c r="L335">
        <v>3</v>
      </c>
      <c r="N335" s="2" t="s">
        <v>24</v>
      </c>
      <c r="O335" s="2" t="s">
        <v>658</v>
      </c>
      <c r="Q335" s="19" t="s">
        <v>400</v>
      </c>
      <c r="R335" t="str">
        <f t="shared" si="29"/>
        <v>siteModel_pos3</v>
      </c>
      <c r="S335" s="19" t="s">
        <v>88</v>
      </c>
      <c r="T335" s="19" t="s">
        <v>462</v>
      </c>
      <c r="V335" s="19" t="s">
        <v>664</v>
      </c>
      <c r="AA335" s="47">
        <v>4</v>
      </c>
      <c r="AB335" s="19" t="s">
        <v>665</v>
      </c>
      <c r="AC335" s="47">
        <v>0</v>
      </c>
      <c r="AD335" s="47" t="s">
        <v>552</v>
      </c>
      <c r="AE335" s="19" t="s">
        <v>95</v>
      </c>
      <c r="AG335" t="str">
        <f t="shared" si="30"/>
        <v>strictclock_pos3</v>
      </c>
      <c r="AI335" s="2" t="s">
        <v>422</v>
      </c>
    </row>
    <row r="336" spans="1:35">
      <c r="A336" s="8">
        <v>321</v>
      </c>
      <c r="B336" t="s">
        <v>8</v>
      </c>
      <c r="C336" t="str">
        <f t="shared" si="26"/>
        <v>/drives/GDrive/__GDrive_projects/2016-07-31_divide_and_conquer_starBEAST/_01_data_stats/treelength_calcs/</v>
      </c>
      <c r="E336" t="s">
        <v>774</v>
      </c>
      <c r="F336" t="str">
        <f t="shared" si="27"/>
        <v>ENSACAP00000003905_exon1</v>
      </c>
      <c r="G336" t="str">
        <f t="shared" si="31"/>
        <v>ENSACAP00000003905_exon1.NT.TN</v>
      </c>
      <c r="H336" t="str">
        <f t="shared" si="28"/>
        <v>pos3_ENSACAP00000003905_exon1.NT.TN</v>
      </c>
      <c r="I336">
        <v>2</v>
      </c>
      <c r="J336">
        <v>3</v>
      </c>
      <c r="L336">
        <v>3</v>
      </c>
      <c r="N336" s="2" t="s">
        <v>24</v>
      </c>
      <c r="O336" s="2" t="s">
        <v>659</v>
      </c>
      <c r="Q336" s="19" t="s">
        <v>400</v>
      </c>
      <c r="R336" t="str">
        <f t="shared" si="29"/>
        <v>siteModel_pos3</v>
      </c>
      <c r="S336" s="19" t="s">
        <v>88</v>
      </c>
      <c r="T336" s="19" t="s">
        <v>462</v>
      </c>
      <c r="V336" s="19" t="s">
        <v>664</v>
      </c>
      <c r="AA336" s="47">
        <v>4</v>
      </c>
      <c r="AB336" s="19" t="s">
        <v>665</v>
      </c>
      <c r="AC336" s="47">
        <v>0</v>
      </c>
      <c r="AD336" s="47" t="s">
        <v>552</v>
      </c>
      <c r="AE336" s="19" t="s">
        <v>95</v>
      </c>
      <c r="AG336" t="str">
        <f t="shared" si="30"/>
        <v>strictclock_pos3</v>
      </c>
      <c r="AI336" s="2" t="s">
        <v>422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workbookViewId="0">
      <pane ySplit="15" topLeftCell="A16" activePane="bottomLeft" state="frozen"/>
      <selection pane="bottomLeft" activeCell="A50" sqref="A50:A52"/>
    </sheetView>
  </sheetViews>
  <sheetFormatPr baseColWidth="10" defaultRowHeight="15" x14ac:dyDescent="0"/>
  <cols>
    <col min="1" max="1" width="23.33203125" customWidth="1"/>
    <col min="2" max="2" width="20.5" customWidth="1"/>
    <col min="3" max="3" width="26.5" customWidth="1"/>
    <col min="4" max="6" width="38" customWidth="1"/>
  </cols>
  <sheetData>
    <row r="1" spans="1:18">
      <c r="A1" s="42" t="s">
        <v>475</v>
      </c>
      <c r="B1" s="42"/>
      <c r="C1" s="42"/>
      <c r="D1" s="42"/>
    </row>
    <row r="2" spans="1:18">
      <c r="A2" s="8" t="s">
        <v>408</v>
      </c>
      <c r="B2" s="8"/>
      <c r="C2" s="8"/>
      <c r="D2" s="8"/>
    </row>
    <row r="3" spans="1:18" ht="186" customHeight="1">
      <c r="A3" s="66" t="s">
        <v>409</v>
      </c>
      <c r="B3" s="67"/>
      <c r="C3" s="67"/>
      <c r="D3" s="67"/>
      <c r="E3" s="67"/>
      <c r="F3" s="67"/>
      <c r="G3" s="67"/>
      <c r="H3" s="67"/>
      <c r="I3" s="67"/>
      <c r="J3" s="67"/>
      <c r="K3" s="67"/>
      <c r="L3" s="67"/>
      <c r="M3" s="67"/>
      <c r="N3" s="67"/>
      <c r="O3" s="67"/>
      <c r="P3" s="67"/>
      <c r="Q3" s="67"/>
      <c r="R3" s="67"/>
    </row>
    <row r="4" spans="1:18">
      <c r="A4" s="48" t="s">
        <v>7</v>
      </c>
      <c r="B4" s="8"/>
      <c r="C4" s="8"/>
      <c r="D4" s="8"/>
    </row>
    <row r="5" spans="1:18">
      <c r="A5" s="48" t="s">
        <v>0</v>
      </c>
      <c r="B5" s="48" t="s">
        <v>410</v>
      </c>
      <c r="C5" s="48" t="s">
        <v>413</v>
      </c>
    </row>
    <row r="6" spans="1:18" ht="60">
      <c r="A6" s="49" t="s">
        <v>411</v>
      </c>
      <c r="B6" s="49" t="s">
        <v>412</v>
      </c>
      <c r="C6" s="49" t="s">
        <v>414</v>
      </c>
    </row>
    <row r="7" spans="1:18" ht="60">
      <c r="A7" s="50"/>
      <c r="B7" s="50" t="s">
        <v>474</v>
      </c>
      <c r="C7" s="50" t="s">
        <v>417</v>
      </c>
    </row>
    <row r="8" spans="1:18" ht="75">
      <c r="A8" s="50"/>
      <c r="B8" s="50" t="s">
        <v>473</v>
      </c>
      <c r="C8" s="8"/>
    </row>
    <row r="9" spans="1:18">
      <c r="A9" s="8"/>
      <c r="B9" s="8"/>
      <c r="C9" s="8"/>
    </row>
    <row r="10" spans="1:18">
      <c r="A10" s="8"/>
      <c r="B10" s="8"/>
      <c r="C10" s="8"/>
    </row>
    <row r="11" spans="1:18">
      <c r="A11" s="8"/>
      <c r="B11" s="8"/>
      <c r="C11" s="8"/>
    </row>
    <row r="12" spans="1:18">
      <c r="A12" s="51" t="s">
        <v>174</v>
      </c>
      <c r="B12" s="51"/>
      <c r="C12" s="37"/>
    </row>
    <row r="13" spans="1:18">
      <c r="A13" s="8"/>
      <c r="B13" s="8"/>
      <c r="C13" s="8"/>
    </row>
    <row r="14" spans="1:18" ht="16" thickBot="1">
      <c r="A14" s="52" t="s">
        <v>16</v>
      </c>
      <c r="B14" s="8"/>
      <c r="C14" s="8"/>
    </row>
    <row r="15" spans="1:18" ht="16" thickBot="1">
      <c r="A15" s="30" t="s">
        <v>0</v>
      </c>
      <c r="B15" s="30" t="s">
        <v>410</v>
      </c>
      <c r="C15" s="30" t="s">
        <v>413</v>
      </c>
    </row>
    <row r="16" spans="1:18">
      <c r="A16" s="8" t="s">
        <v>8</v>
      </c>
      <c r="B16" s="8" t="s">
        <v>463</v>
      </c>
      <c r="C16" s="8" t="s">
        <v>457</v>
      </c>
      <c r="D16" s="8"/>
      <c r="E16" s="8"/>
    </row>
    <row r="17" spans="1:5">
      <c r="A17" s="8" t="s">
        <v>8</v>
      </c>
      <c r="B17" s="8" t="s">
        <v>464</v>
      </c>
      <c r="C17" s="8" t="s">
        <v>457</v>
      </c>
      <c r="D17" s="8"/>
      <c r="E17" s="8"/>
    </row>
    <row r="18" spans="1:5">
      <c r="A18" s="8" t="s">
        <v>8</v>
      </c>
      <c r="B18" s="8" t="s">
        <v>808</v>
      </c>
      <c r="C18" s="8" t="s">
        <v>807</v>
      </c>
      <c r="D18" s="8"/>
      <c r="E18" s="8"/>
    </row>
    <row r="19" spans="1:5">
      <c r="A19" s="8" t="s">
        <v>8</v>
      </c>
      <c r="B19" s="8" t="s">
        <v>810</v>
      </c>
      <c r="C19" s="8" t="s">
        <v>809</v>
      </c>
      <c r="D19" s="8"/>
      <c r="E19" s="8"/>
    </row>
    <row r="20" spans="1:5">
      <c r="A20" s="8" t="s">
        <v>8</v>
      </c>
      <c r="B20" s="8" t="s">
        <v>811</v>
      </c>
      <c r="C20" s="8" t="s">
        <v>809</v>
      </c>
      <c r="D20" s="8"/>
      <c r="E20" s="8"/>
    </row>
    <row r="21" spans="1:5">
      <c r="A21" s="8" t="s">
        <v>8</v>
      </c>
      <c r="B21" s="8" t="s">
        <v>813</v>
      </c>
      <c r="C21" s="8" t="s">
        <v>812</v>
      </c>
      <c r="D21" s="8"/>
      <c r="E21" s="8"/>
    </row>
    <row r="22" spans="1:5">
      <c r="A22" s="8" t="s">
        <v>8</v>
      </c>
      <c r="B22" s="8" t="s">
        <v>814</v>
      </c>
      <c r="C22" s="8" t="s">
        <v>812</v>
      </c>
      <c r="D22" s="8"/>
      <c r="E22" s="8"/>
    </row>
    <row r="23" spans="1:5">
      <c r="A23" s="8" t="s">
        <v>8</v>
      </c>
      <c r="B23" s="8" t="s">
        <v>815</v>
      </c>
      <c r="C23" s="8" t="s">
        <v>812</v>
      </c>
      <c r="D23" s="8"/>
      <c r="E23" s="8"/>
    </row>
    <row r="24" spans="1:5">
      <c r="A24" s="8" t="s">
        <v>8</v>
      </c>
      <c r="B24" s="8" t="s">
        <v>465</v>
      </c>
      <c r="C24" s="8" t="s">
        <v>458</v>
      </c>
      <c r="D24" s="8"/>
      <c r="E24" s="8"/>
    </row>
    <row r="25" spans="1:5">
      <c r="A25" s="8" t="s">
        <v>8</v>
      </c>
      <c r="B25" s="8" t="s">
        <v>466</v>
      </c>
      <c r="C25" s="8" t="s">
        <v>458</v>
      </c>
      <c r="D25" s="8"/>
      <c r="E25" s="8"/>
    </row>
    <row r="26" spans="1:5">
      <c r="A26" s="8" t="s">
        <v>8</v>
      </c>
      <c r="B26" s="8" t="s">
        <v>467</v>
      </c>
      <c r="C26" s="8" t="s">
        <v>459</v>
      </c>
      <c r="D26" s="8"/>
      <c r="E26" s="8"/>
    </row>
    <row r="27" spans="1:5">
      <c r="A27" s="8" t="s">
        <v>8</v>
      </c>
      <c r="B27" s="8" t="s">
        <v>468</v>
      </c>
      <c r="C27" s="8" t="s">
        <v>459</v>
      </c>
      <c r="D27" s="8"/>
      <c r="E27" s="8"/>
    </row>
    <row r="28" spans="1:5">
      <c r="A28" s="8" t="s">
        <v>8</v>
      </c>
      <c r="B28" s="8" t="s">
        <v>817</v>
      </c>
      <c r="C28" s="8" t="s">
        <v>816</v>
      </c>
      <c r="D28" s="8"/>
      <c r="E28" s="8"/>
    </row>
    <row r="29" spans="1:5">
      <c r="A29" s="8" t="s">
        <v>8</v>
      </c>
      <c r="B29" s="8" t="s">
        <v>818</v>
      </c>
      <c r="C29" s="8" t="s">
        <v>816</v>
      </c>
      <c r="D29" s="8"/>
      <c r="E29" s="8"/>
    </row>
    <row r="30" spans="1:5">
      <c r="A30" s="8" t="s">
        <v>8</v>
      </c>
      <c r="B30" s="8" t="s">
        <v>820</v>
      </c>
      <c r="C30" s="8" t="s">
        <v>819</v>
      </c>
      <c r="D30" s="8"/>
      <c r="E30" s="8"/>
    </row>
    <row r="31" spans="1:5">
      <c r="A31" s="8" t="s">
        <v>8</v>
      </c>
      <c r="B31" s="8" t="s">
        <v>822</v>
      </c>
      <c r="C31" s="8" t="s">
        <v>821</v>
      </c>
      <c r="D31" s="8"/>
      <c r="E31" s="8"/>
    </row>
    <row r="32" spans="1:5">
      <c r="A32" s="8" t="s">
        <v>8</v>
      </c>
      <c r="B32" s="8" t="s">
        <v>823</v>
      </c>
      <c r="C32" s="8" t="s">
        <v>821</v>
      </c>
      <c r="D32" s="8"/>
      <c r="E32" s="8"/>
    </row>
    <row r="33" spans="1:5">
      <c r="A33" s="8" t="s">
        <v>8</v>
      </c>
      <c r="B33" s="8" t="s">
        <v>825</v>
      </c>
      <c r="C33" s="8" t="s">
        <v>824</v>
      </c>
      <c r="D33" s="8"/>
      <c r="E33" s="8"/>
    </row>
    <row r="34" spans="1:5">
      <c r="A34" s="8" t="s">
        <v>8</v>
      </c>
      <c r="B34" s="8" t="s">
        <v>826</v>
      </c>
      <c r="C34" s="8" t="s">
        <v>824</v>
      </c>
      <c r="D34" s="8"/>
      <c r="E34" s="8"/>
    </row>
    <row r="35" spans="1:5">
      <c r="A35" s="8" t="s">
        <v>8</v>
      </c>
      <c r="B35" s="8" t="s">
        <v>828</v>
      </c>
      <c r="C35" s="8" t="s">
        <v>827</v>
      </c>
      <c r="D35" s="8"/>
      <c r="E35" s="8"/>
    </row>
    <row r="36" spans="1:5">
      <c r="A36" s="8" t="s">
        <v>8</v>
      </c>
      <c r="B36" s="8" t="s">
        <v>829</v>
      </c>
      <c r="C36" s="8" t="s">
        <v>827</v>
      </c>
      <c r="D36" s="8"/>
      <c r="E36" s="8"/>
    </row>
    <row r="37" spans="1:5">
      <c r="A37" s="8" t="s">
        <v>8</v>
      </c>
      <c r="B37" s="8" t="s">
        <v>831</v>
      </c>
      <c r="C37" s="8" t="s">
        <v>830</v>
      </c>
      <c r="D37" s="8"/>
      <c r="E37" s="8"/>
    </row>
    <row r="38" spans="1:5">
      <c r="A38" s="8" t="s">
        <v>8</v>
      </c>
      <c r="B38" s="8" t="s">
        <v>832</v>
      </c>
      <c r="C38" s="8" t="s">
        <v>830</v>
      </c>
      <c r="D38" s="8"/>
      <c r="E38" s="8"/>
    </row>
    <row r="39" spans="1:5">
      <c r="A39" s="8" t="s">
        <v>8</v>
      </c>
      <c r="B39" s="8" t="s">
        <v>471</v>
      </c>
      <c r="C39" s="8" t="s">
        <v>461</v>
      </c>
      <c r="D39" s="8"/>
      <c r="E39" s="8"/>
    </row>
    <row r="40" spans="1:5">
      <c r="A40" s="8" t="s">
        <v>8</v>
      </c>
      <c r="B40" s="8" t="s">
        <v>472</v>
      </c>
      <c r="C40" s="8" t="s">
        <v>461</v>
      </c>
      <c r="D40" s="8"/>
      <c r="E40" s="8"/>
    </row>
    <row r="41" spans="1:5">
      <c r="A41" s="8" t="s">
        <v>8</v>
      </c>
      <c r="B41" s="8" t="s">
        <v>833</v>
      </c>
      <c r="C41" s="8" t="s">
        <v>461</v>
      </c>
      <c r="D41" s="8"/>
      <c r="E41" s="8"/>
    </row>
    <row r="42" spans="1:5">
      <c r="A42" s="8" t="s">
        <v>8</v>
      </c>
      <c r="B42" s="8" t="s">
        <v>835</v>
      </c>
      <c r="C42" s="8" t="s">
        <v>834</v>
      </c>
      <c r="D42" s="8"/>
      <c r="E42" s="8"/>
    </row>
    <row r="43" spans="1:5">
      <c r="A43" s="8" t="s">
        <v>8</v>
      </c>
      <c r="B43" s="8" t="s">
        <v>836</v>
      </c>
      <c r="C43" s="8" t="s">
        <v>834</v>
      </c>
      <c r="D43" s="8"/>
      <c r="E43" s="8"/>
    </row>
    <row r="44" spans="1:5">
      <c r="A44" s="8" t="s">
        <v>8</v>
      </c>
      <c r="B44" s="8" t="s">
        <v>837</v>
      </c>
      <c r="C44" s="8" t="s">
        <v>834</v>
      </c>
      <c r="D44" s="8"/>
      <c r="E44" s="8"/>
    </row>
    <row r="45" spans="1:5">
      <c r="A45" s="8" t="s">
        <v>8</v>
      </c>
      <c r="B45" s="8" t="s">
        <v>839</v>
      </c>
      <c r="C45" s="8" t="s">
        <v>838</v>
      </c>
      <c r="D45" s="8"/>
      <c r="E45" s="8"/>
    </row>
    <row r="46" spans="1:5">
      <c r="A46" s="8" t="s">
        <v>8</v>
      </c>
      <c r="B46" s="8" t="s">
        <v>840</v>
      </c>
      <c r="C46" s="8" t="s">
        <v>838</v>
      </c>
      <c r="D46" s="8"/>
      <c r="E46" s="8"/>
    </row>
    <row r="47" spans="1:5">
      <c r="A47" s="8" t="s">
        <v>8</v>
      </c>
      <c r="B47" s="8" t="s">
        <v>842</v>
      </c>
      <c r="C47" s="8" t="s">
        <v>841</v>
      </c>
      <c r="D47" s="8"/>
      <c r="E47" s="8"/>
    </row>
    <row r="48" spans="1:5">
      <c r="A48" s="8" t="s">
        <v>8</v>
      </c>
      <c r="B48" s="8" t="s">
        <v>843</v>
      </c>
      <c r="C48" s="8" t="s">
        <v>841</v>
      </c>
      <c r="D48" s="8"/>
      <c r="E48" s="8"/>
    </row>
    <row r="49" spans="1:5">
      <c r="A49" s="8" t="s">
        <v>8</v>
      </c>
      <c r="B49" s="8" t="s">
        <v>844</v>
      </c>
      <c r="C49" s="8" t="s">
        <v>460</v>
      </c>
      <c r="D49" s="8"/>
      <c r="E49" s="8"/>
    </row>
    <row r="50" spans="1:5">
      <c r="A50" s="8" t="s">
        <v>9</v>
      </c>
      <c r="B50" s="8" t="s">
        <v>845</v>
      </c>
      <c r="C50" s="8" t="s">
        <v>841</v>
      </c>
      <c r="D50" s="8"/>
      <c r="E50" s="8"/>
    </row>
    <row r="51" spans="1:5">
      <c r="A51" s="8" t="s">
        <v>9</v>
      </c>
      <c r="B51" s="8" t="s">
        <v>469</v>
      </c>
      <c r="C51" s="8" t="s">
        <v>460</v>
      </c>
      <c r="D51" s="8"/>
      <c r="E51" s="8"/>
    </row>
    <row r="52" spans="1:5">
      <c r="A52" s="8" t="s">
        <v>9</v>
      </c>
      <c r="B52" s="8" t="s">
        <v>846</v>
      </c>
      <c r="C52" s="8" t="s">
        <v>841</v>
      </c>
      <c r="D52" s="8"/>
      <c r="E52" s="8"/>
    </row>
    <row r="53" spans="1:5">
      <c r="A53" s="8" t="s">
        <v>8</v>
      </c>
      <c r="B53" s="8" t="s">
        <v>470</v>
      </c>
      <c r="C53" s="8" t="s">
        <v>460</v>
      </c>
      <c r="D53" s="8"/>
      <c r="E53" s="8"/>
    </row>
  </sheetData>
  <mergeCells count="1">
    <mergeCell ref="A3:R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
  <sheetViews>
    <sheetView workbookViewId="0">
      <pane ySplit="15" topLeftCell="A16" activePane="bottomLeft" state="frozen"/>
      <selection activeCell="V1" sqref="V1"/>
      <selection pane="bottomLeft" activeCell="G32" sqref="G32"/>
    </sheetView>
  </sheetViews>
  <sheetFormatPr baseColWidth="10" defaultRowHeight="15" x14ac:dyDescent="0"/>
  <cols>
    <col min="3" max="5" width="11.83203125" customWidth="1"/>
    <col min="6" max="7" width="15.33203125" customWidth="1"/>
    <col min="8" max="8" width="13.1640625" customWidth="1"/>
    <col min="9" max="19" width="12.83203125" customWidth="1"/>
    <col min="20" max="25" width="12.1640625" customWidth="1"/>
    <col min="26" max="30" width="12.83203125" customWidth="1"/>
    <col min="31" max="31" width="18.5" customWidth="1"/>
    <col min="32" max="34" width="11.5" customWidth="1"/>
    <col min="35" max="35" width="13.5" customWidth="1"/>
    <col min="36" max="39" width="11.5" customWidth="1"/>
    <col min="40" max="42" width="10" customWidth="1"/>
    <col min="43" max="43" width="14.33203125" customWidth="1"/>
    <col min="44" max="44" width="13.1640625" customWidth="1"/>
  </cols>
  <sheetData>
    <row r="1" spans="1:44">
      <c r="A1" s="1" t="s">
        <v>102</v>
      </c>
      <c r="H1" s="1"/>
      <c r="AI1" t="s">
        <v>446</v>
      </c>
    </row>
    <row r="2" spans="1:44">
      <c r="A2" t="s">
        <v>103</v>
      </c>
    </row>
    <row r="4" spans="1:44">
      <c r="A4" s="11" t="s">
        <v>7</v>
      </c>
      <c r="I4" s="1" t="s">
        <v>122</v>
      </c>
      <c r="T4" s="1" t="s">
        <v>121</v>
      </c>
      <c r="AE4" s="1" t="s">
        <v>120</v>
      </c>
    </row>
    <row r="5" spans="1:44" s="11" customFormat="1" ht="270">
      <c r="A5" s="11" t="s">
        <v>780</v>
      </c>
      <c r="B5" s="11" t="s">
        <v>139</v>
      </c>
      <c r="C5" s="11" t="s">
        <v>140</v>
      </c>
      <c r="D5" s="11" t="s">
        <v>777</v>
      </c>
      <c r="E5" s="11" t="s">
        <v>402</v>
      </c>
      <c r="F5" s="11" t="s">
        <v>209</v>
      </c>
      <c r="G5" s="11" t="s">
        <v>790</v>
      </c>
      <c r="H5" s="14" t="s">
        <v>128</v>
      </c>
      <c r="I5" s="11" t="s">
        <v>107</v>
      </c>
      <c r="J5" s="11" t="s">
        <v>109</v>
      </c>
      <c r="K5" s="11" t="s">
        <v>428</v>
      </c>
      <c r="L5" s="11" t="s">
        <v>429</v>
      </c>
      <c r="M5" s="11" t="s">
        <v>229</v>
      </c>
      <c r="N5" s="11" t="s">
        <v>111</v>
      </c>
      <c r="O5" s="11" t="s">
        <v>275</v>
      </c>
      <c r="P5" s="16" t="s">
        <v>54</v>
      </c>
      <c r="Q5" s="16" t="s">
        <v>53</v>
      </c>
      <c r="T5" s="11" t="s">
        <v>116</v>
      </c>
      <c r="U5" s="11" t="s">
        <v>118</v>
      </c>
      <c r="V5" s="11" t="s">
        <v>432</v>
      </c>
      <c r="W5" s="11" t="s">
        <v>433</v>
      </c>
      <c r="X5" s="11" t="s">
        <v>230</v>
      </c>
      <c r="Y5" s="11" t="s">
        <v>119</v>
      </c>
      <c r="Z5" s="11" t="s">
        <v>276</v>
      </c>
      <c r="AA5" s="16" t="s">
        <v>54</v>
      </c>
      <c r="AB5" s="16" t="s">
        <v>53</v>
      </c>
      <c r="AE5" s="11" t="s">
        <v>130</v>
      </c>
      <c r="AF5" s="11" t="s">
        <v>114</v>
      </c>
      <c r="AG5" s="11" t="s">
        <v>436</v>
      </c>
      <c r="AH5" s="11" t="s">
        <v>437</v>
      </c>
      <c r="AI5" s="11" t="s">
        <v>232</v>
      </c>
      <c r="AJ5" s="11" t="s">
        <v>115</v>
      </c>
      <c r="AK5" s="11" t="s">
        <v>282</v>
      </c>
      <c r="AL5" s="16" t="s">
        <v>54</v>
      </c>
      <c r="AM5" s="16" t="s">
        <v>53</v>
      </c>
      <c r="AP5" s="11" t="s">
        <v>142</v>
      </c>
      <c r="AQ5" s="11" t="s">
        <v>144</v>
      </c>
      <c r="AR5" s="11" t="s">
        <v>148</v>
      </c>
    </row>
    <row r="6" spans="1:44" s="10" customFormat="1" ht="141" customHeight="1">
      <c r="A6" s="10" t="s">
        <v>781</v>
      </c>
      <c r="B6" s="10" t="s">
        <v>135</v>
      </c>
      <c r="C6" s="10" t="s">
        <v>124</v>
      </c>
      <c r="D6" s="10" t="s">
        <v>778</v>
      </c>
      <c r="E6" s="10" t="s">
        <v>418</v>
      </c>
      <c r="F6" s="10" t="s">
        <v>212</v>
      </c>
      <c r="G6" s="10" t="s">
        <v>791</v>
      </c>
      <c r="H6" s="10" t="s">
        <v>129</v>
      </c>
      <c r="I6" s="10" t="s">
        <v>108</v>
      </c>
      <c r="J6" s="10" t="s">
        <v>112</v>
      </c>
      <c r="M6" s="10" t="s">
        <v>231</v>
      </c>
      <c r="N6" s="10" t="s">
        <v>131</v>
      </c>
      <c r="O6" s="7" t="s">
        <v>541</v>
      </c>
      <c r="T6" s="10" t="s">
        <v>108</v>
      </c>
      <c r="U6" s="10" t="s">
        <v>112</v>
      </c>
      <c r="X6" s="10" t="s">
        <v>231</v>
      </c>
      <c r="Y6" s="10" t="s">
        <v>117</v>
      </c>
      <c r="Z6" s="7" t="s">
        <v>541</v>
      </c>
      <c r="AE6" s="10" t="s">
        <v>108</v>
      </c>
      <c r="AF6" s="10" t="s">
        <v>112</v>
      </c>
      <c r="AI6" s="10" t="s">
        <v>231</v>
      </c>
      <c r="AJ6" s="10" t="s">
        <v>131</v>
      </c>
      <c r="AK6" s="7" t="s">
        <v>541</v>
      </c>
      <c r="AP6" s="10" t="s">
        <v>146</v>
      </c>
      <c r="AQ6" s="10" t="s">
        <v>145</v>
      </c>
      <c r="AR6" s="10" t="s">
        <v>149</v>
      </c>
    </row>
    <row r="7" spans="1:44" s="7" customFormat="1" ht="71" customHeight="1">
      <c r="A7" s="16" t="s">
        <v>456</v>
      </c>
      <c r="C7" t="s">
        <v>126</v>
      </c>
      <c r="D7" t="s">
        <v>776</v>
      </c>
      <c r="F7" s="7" t="s">
        <v>213</v>
      </c>
      <c r="G7" s="7" t="s">
        <v>792</v>
      </c>
      <c r="I7" s="10" t="s">
        <v>132</v>
      </c>
      <c r="O7" t="s">
        <v>47</v>
      </c>
      <c r="T7" s="10" t="s">
        <v>132</v>
      </c>
      <c r="Z7" t="s">
        <v>47</v>
      </c>
      <c r="AE7" s="10" t="s">
        <v>132</v>
      </c>
      <c r="AK7" t="s">
        <v>47</v>
      </c>
      <c r="AR7" s="7" t="s">
        <v>150</v>
      </c>
    </row>
    <row r="8" spans="1:44" s="7" customFormat="1">
      <c r="A8" s="7" t="s">
        <v>8</v>
      </c>
      <c r="C8" t="s">
        <v>127</v>
      </c>
      <c r="D8" t="s">
        <v>779</v>
      </c>
      <c r="E8"/>
      <c r="F8" t="s">
        <v>210</v>
      </c>
      <c r="H8"/>
      <c r="I8"/>
      <c r="J8"/>
      <c r="K8"/>
      <c r="L8"/>
      <c r="M8"/>
      <c r="N8" t="s">
        <v>47</v>
      </c>
      <c r="O8" t="s">
        <v>48</v>
      </c>
      <c r="P8" t="s">
        <v>222</v>
      </c>
      <c r="Q8"/>
      <c r="R8"/>
      <c r="S8" t="s">
        <v>228</v>
      </c>
      <c r="T8"/>
      <c r="U8"/>
      <c r="V8"/>
      <c r="W8"/>
      <c r="X8"/>
      <c r="Y8" t="s">
        <v>47</v>
      </c>
      <c r="Z8" t="s">
        <v>48</v>
      </c>
      <c r="AA8" t="s">
        <v>222</v>
      </c>
      <c r="AB8"/>
      <c r="AC8"/>
      <c r="AD8" t="s">
        <v>228</v>
      </c>
      <c r="AE8"/>
      <c r="AF8"/>
      <c r="AG8"/>
      <c r="AH8"/>
      <c r="AI8"/>
      <c r="AJ8" t="s">
        <v>47</v>
      </c>
      <c r="AK8" t="s">
        <v>48</v>
      </c>
      <c r="AL8" t="s">
        <v>222</v>
      </c>
      <c r="AM8"/>
      <c r="AN8"/>
      <c r="AO8" t="s">
        <v>228</v>
      </c>
      <c r="AP8"/>
      <c r="AQ8"/>
      <c r="AR8" t="s">
        <v>47</v>
      </c>
    </row>
    <row r="9" spans="1:44" ht="30">
      <c r="A9" t="s">
        <v>9</v>
      </c>
      <c r="C9" s="7" t="s">
        <v>454</v>
      </c>
      <c r="D9" s="7"/>
      <c r="F9" t="s">
        <v>211</v>
      </c>
      <c r="N9" t="s">
        <v>290</v>
      </c>
      <c r="O9" t="s">
        <v>49</v>
      </c>
      <c r="P9" t="s">
        <v>223</v>
      </c>
      <c r="S9" t="s">
        <v>9</v>
      </c>
      <c r="Y9" t="s">
        <v>290</v>
      </c>
      <c r="Z9" t="s">
        <v>49</v>
      </c>
      <c r="AA9" t="s">
        <v>223</v>
      </c>
      <c r="AD9" t="s">
        <v>9</v>
      </c>
      <c r="AJ9" t="s">
        <v>290</v>
      </c>
      <c r="AK9" t="s">
        <v>49</v>
      </c>
      <c r="AL9" t="s">
        <v>223</v>
      </c>
      <c r="AO9" t="s">
        <v>9</v>
      </c>
    </row>
    <row r="10" spans="1:44">
      <c r="C10" t="s">
        <v>125</v>
      </c>
      <c r="F10" t="s">
        <v>533</v>
      </c>
      <c r="N10" t="s">
        <v>289</v>
      </c>
      <c r="O10" t="s">
        <v>72</v>
      </c>
      <c r="Y10" t="s">
        <v>289</v>
      </c>
      <c r="Z10" t="s">
        <v>72</v>
      </c>
      <c r="AJ10" t="s">
        <v>289</v>
      </c>
      <c r="AK10" t="s">
        <v>72</v>
      </c>
    </row>
    <row r="11" spans="1:44">
      <c r="C11" t="s">
        <v>455</v>
      </c>
      <c r="F11" t="s">
        <v>532</v>
      </c>
      <c r="N11" t="s">
        <v>292</v>
      </c>
      <c r="O11" t="s">
        <v>226</v>
      </c>
      <c r="P11" t="s">
        <v>224</v>
      </c>
      <c r="Y11" t="s">
        <v>292</v>
      </c>
      <c r="Z11" t="s">
        <v>226</v>
      </c>
      <c r="AA11" t="s">
        <v>224</v>
      </c>
      <c r="AJ11" t="s">
        <v>292</v>
      </c>
      <c r="AK11" t="s">
        <v>226</v>
      </c>
      <c r="AL11" t="s">
        <v>224</v>
      </c>
    </row>
    <row r="12" spans="1:44" ht="48" customHeight="1">
      <c r="B12" s="20" t="s">
        <v>174</v>
      </c>
      <c r="F12" s="37" t="s">
        <v>370</v>
      </c>
      <c r="G12" s="8" t="s">
        <v>793</v>
      </c>
      <c r="O12" t="s">
        <v>478</v>
      </c>
      <c r="P12" t="s">
        <v>225</v>
      </c>
      <c r="Z12" t="s">
        <v>478</v>
      </c>
      <c r="AA12" t="s">
        <v>225</v>
      </c>
      <c r="AE12" s="7" t="s">
        <v>288</v>
      </c>
      <c r="AJ12" t="s">
        <v>352</v>
      </c>
      <c r="AK12" t="s">
        <v>478</v>
      </c>
      <c r="AL12" t="s">
        <v>225</v>
      </c>
      <c r="AR12" t="s">
        <v>178</v>
      </c>
    </row>
    <row r="13" spans="1:44">
      <c r="C13" t="s">
        <v>337</v>
      </c>
      <c r="P13" t="s">
        <v>227</v>
      </c>
      <c r="AA13" t="s">
        <v>227</v>
      </c>
      <c r="AJ13" t="s">
        <v>353</v>
      </c>
      <c r="AL13" t="s">
        <v>227</v>
      </c>
    </row>
    <row r="14" spans="1:44" ht="16" thickBot="1">
      <c r="B14" s="4" t="s">
        <v>16</v>
      </c>
      <c r="C14" t="s">
        <v>338</v>
      </c>
      <c r="H14" s="4"/>
    </row>
    <row r="15" spans="1:44" s="15" customFormat="1" ht="66" customHeight="1" thickBot="1">
      <c r="A15" s="15" t="s">
        <v>0</v>
      </c>
      <c r="B15" s="15" t="s">
        <v>134</v>
      </c>
      <c r="C15" s="15" t="s">
        <v>123</v>
      </c>
      <c r="D15" s="15" t="s">
        <v>775</v>
      </c>
      <c r="E15" s="15" t="s">
        <v>402</v>
      </c>
      <c r="F15" s="15" t="s">
        <v>209</v>
      </c>
      <c r="G15" s="15" t="s">
        <v>789</v>
      </c>
      <c r="H15" s="15" t="s">
        <v>128</v>
      </c>
      <c r="I15" s="15" t="s">
        <v>104</v>
      </c>
      <c r="J15" s="15" t="s">
        <v>136</v>
      </c>
      <c r="K15" s="15" t="s">
        <v>430</v>
      </c>
      <c r="L15" s="15" t="s">
        <v>431</v>
      </c>
      <c r="M15" s="15" t="s">
        <v>291</v>
      </c>
      <c r="N15" s="15" t="s">
        <v>110</v>
      </c>
      <c r="O15" s="30" t="s">
        <v>270</v>
      </c>
      <c r="P15" s="30" t="s">
        <v>271</v>
      </c>
      <c r="Q15" s="30" t="s">
        <v>272</v>
      </c>
      <c r="R15" s="30" t="s">
        <v>273</v>
      </c>
      <c r="S15" s="15" t="s">
        <v>274</v>
      </c>
      <c r="T15" s="15" t="s">
        <v>105</v>
      </c>
      <c r="U15" s="15" t="s">
        <v>137</v>
      </c>
      <c r="V15" s="15" t="s">
        <v>434</v>
      </c>
      <c r="W15" s="15" t="s">
        <v>435</v>
      </c>
      <c r="X15" s="15" t="s">
        <v>293</v>
      </c>
      <c r="Y15" s="15" t="s">
        <v>133</v>
      </c>
      <c r="Z15" s="30" t="s">
        <v>277</v>
      </c>
      <c r="AA15" s="30" t="s">
        <v>278</v>
      </c>
      <c r="AB15" s="30" t="s">
        <v>279</v>
      </c>
      <c r="AC15" s="30" t="s">
        <v>280</v>
      </c>
      <c r="AD15" s="15" t="s">
        <v>281</v>
      </c>
      <c r="AE15" s="15" t="s">
        <v>106</v>
      </c>
      <c r="AF15" s="15" t="s">
        <v>138</v>
      </c>
      <c r="AG15" s="15" t="s">
        <v>438</v>
      </c>
      <c r="AH15" s="15" t="s">
        <v>439</v>
      </c>
      <c r="AI15" s="15" t="s">
        <v>294</v>
      </c>
      <c r="AJ15" s="15" t="s">
        <v>113</v>
      </c>
      <c r="AK15" s="30" t="s">
        <v>283</v>
      </c>
      <c r="AL15" s="30" t="s">
        <v>284</v>
      </c>
      <c r="AM15" s="30" t="s">
        <v>285</v>
      </c>
      <c r="AN15" s="30" t="s">
        <v>286</v>
      </c>
      <c r="AO15" s="15" t="s">
        <v>287</v>
      </c>
      <c r="AP15" s="15" t="s">
        <v>141</v>
      </c>
      <c r="AQ15" s="15" t="s">
        <v>143</v>
      </c>
      <c r="AR15" s="15" t="s">
        <v>147</v>
      </c>
    </row>
    <row r="16" spans="1:44" ht="30">
      <c r="A16" t="s">
        <v>8</v>
      </c>
      <c r="C16" s="7" t="s">
        <v>454</v>
      </c>
      <c r="D16" s="45" t="s">
        <v>776</v>
      </c>
      <c r="E16" t="s">
        <v>400</v>
      </c>
      <c r="F16" t="s">
        <v>532</v>
      </c>
      <c r="G16" t="s">
        <v>794</v>
      </c>
      <c r="H16">
        <v>30</v>
      </c>
      <c r="I16">
        <v>0</v>
      </c>
      <c r="J16">
        <v>0.02</v>
      </c>
      <c r="K16">
        <v>0</v>
      </c>
      <c r="L16">
        <v>9</v>
      </c>
      <c r="N16" t="s">
        <v>100</v>
      </c>
      <c r="O16" t="s">
        <v>48</v>
      </c>
      <c r="P16">
        <v>0</v>
      </c>
      <c r="Q16">
        <v>9</v>
      </c>
      <c r="R16">
        <v>0</v>
      </c>
      <c r="S16" t="s">
        <v>8</v>
      </c>
      <c r="T16" s="8">
        <v>0</v>
      </c>
      <c r="U16" s="8">
        <v>2E-3</v>
      </c>
      <c r="V16">
        <v>0</v>
      </c>
      <c r="W16">
        <v>1</v>
      </c>
      <c r="Y16" t="s">
        <v>100</v>
      </c>
      <c r="Z16" t="s">
        <v>48</v>
      </c>
      <c r="AA16">
        <v>0</v>
      </c>
      <c r="AB16">
        <v>9</v>
      </c>
      <c r="AC16">
        <v>0</v>
      </c>
      <c r="AD16" t="s">
        <v>8</v>
      </c>
      <c r="AE16">
        <v>0</v>
      </c>
      <c r="AF16">
        <v>2E-3</v>
      </c>
      <c r="AG16">
        <v>0</v>
      </c>
      <c r="AH16">
        <v>9</v>
      </c>
      <c r="AJ16" t="s">
        <v>100</v>
      </c>
      <c r="AK16" t="s">
        <v>48</v>
      </c>
      <c r="AL16">
        <v>0</v>
      </c>
      <c r="AM16">
        <v>9</v>
      </c>
      <c r="AN16">
        <v>0</v>
      </c>
      <c r="AO16" t="s">
        <v>8</v>
      </c>
      <c r="AP16">
        <v>0</v>
      </c>
      <c r="AQ16">
        <v>1</v>
      </c>
      <c r="AR16" t="s">
        <v>47</v>
      </c>
    </row>
    <row r="17" spans="20:23">
      <c r="T17" s="8"/>
      <c r="U17" s="8"/>
      <c r="V17" s="8"/>
      <c r="W17"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pane ySplit="15" topLeftCell="A16" activePane="bottomLeft" state="frozen"/>
      <selection pane="bottomLeft" activeCell="J24" sqref="J24"/>
    </sheetView>
  </sheetViews>
  <sheetFormatPr baseColWidth="10" defaultRowHeight="15" x14ac:dyDescent="0"/>
  <cols>
    <col min="2" max="2" width="15.33203125" customWidth="1"/>
    <col min="3" max="3" width="13" customWidth="1"/>
    <col min="9" max="9" width="15.1640625" customWidth="1"/>
    <col min="13" max="13" width="33.1640625" customWidth="1"/>
    <col min="14" max="14" width="76.83203125" customWidth="1"/>
    <col min="15" max="15" width="10.83203125" customWidth="1"/>
  </cols>
  <sheetData>
    <row r="1" spans="1:14">
      <c r="A1" s="1" t="s">
        <v>151</v>
      </c>
    </row>
    <row r="2" spans="1:14">
      <c r="A2" t="s">
        <v>152</v>
      </c>
    </row>
    <row r="4" spans="1:14">
      <c r="A4" s="1" t="s">
        <v>7</v>
      </c>
    </row>
    <row r="5" spans="1:14" s="11" customFormat="1" ht="60">
      <c r="B5" s="11" t="s">
        <v>153</v>
      </c>
      <c r="C5" s="11" t="s">
        <v>155</v>
      </c>
      <c r="D5" s="11" t="s">
        <v>303</v>
      </c>
      <c r="E5" s="11" t="s">
        <v>160</v>
      </c>
      <c r="F5" s="11" t="s">
        <v>161</v>
      </c>
      <c r="G5" s="11" t="s">
        <v>162</v>
      </c>
      <c r="H5" s="11" t="s">
        <v>163</v>
      </c>
      <c r="I5" s="11" t="s">
        <v>188</v>
      </c>
      <c r="J5" s="11" t="s">
        <v>168</v>
      </c>
      <c r="K5" s="11" t="s">
        <v>169</v>
      </c>
      <c r="L5" s="11" t="s">
        <v>258</v>
      </c>
      <c r="M5" s="11" t="s">
        <v>165</v>
      </c>
      <c r="N5" s="11" t="s">
        <v>164</v>
      </c>
    </row>
    <row r="6" spans="1:14" s="7" customFormat="1" ht="105">
      <c r="I6" s="10" t="s">
        <v>186</v>
      </c>
      <c r="L6" s="7" t="s">
        <v>259</v>
      </c>
      <c r="M6" s="10" t="s">
        <v>173</v>
      </c>
      <c r="N6" s="10" t="s">
        <v>173</v>
      </c>
    </row>
    <row r="7" spans="1:14">
      <c r="B7" t="s">
        <v>8</v>
      </c>
    </row>
    <row r="8" spans="1:14">
      <c r="B8" t="s">
        <v>9</v>
      </c>
      <c r="L8" t="s">
        <v>260</v>
      </c>
      <c r="M8" t="s">
        <v>172</v>
      </c>
    </row>
    <row r="12" spans="1:14">
      <c r="A12" s="20" t="s">
        <v>174</v>
      </c>
      <c r="M12" t="s">
        <v>190</v>
      </c>
      <c r="N12" t="s">
        <v>189</v>
      </c>
    </row>
    <row r="14" spans="1:14" ht="16" thickBot="1"/>
    <row r="15" spans="1:14" s="15" customFormat="1" ht="31" thickBot="1">
      <c r="A15" s="15" t="s">
        <v>11</v>
      </c>
      <c r="B15" s="15" t="s">
        <v>0</v>
      </c>
      <c r="C15" s="15" t="s">
        <v>154</v>
      </c>
      <c r="D15" s="15" t="s">
        <v>304</v>
      </c>
      <c r="E15" s="15" t="s">
        <v>156</v>
      </c>
      <c r="F15" s="15" t="s">
        <v>157</v>
      </c>
      <c r="G15" s="15" t="s">
        <v>158</v>
      </c>
      <c r="H15" s="15" t="s">
        <v>159</v>
      </c>
      <c r="I15" s="15" t="s">
        <v>187</v>
      </c>
      <c r="J15" s="15" t="s">
        <v>170</v>
      </c>
      <c r="K15" s="15" t="s">
        <v>171</v>
      </c>
      <c r="L15" s="15" t="s">
        <v>261</v>
      </c>
      <c r="M15" s="15" t="s">
        <v>166</v>
      </c>
      <c r="N15" s="15" t="s">
        <v>167</v>
      </c>
    </row>
    <row r="16" spans="1:14" s="18" customFormat="1">
      <c r="A16" s="18">
        <v>1</v>
      </c>
      <c r="B16" s="18" t="s">
        <v>8</v>
      </c>
      <c r="C16" s="18">
        <v>1000000000</v>
      </c>
      <c r="D16" s="18">
        <v>10000</v>
      </c>
      <c r="E16" s="18">
        <f>IF(C16&lt;10001,100,IF(C16/D16&lt;1,1,C16/D16))</f>
        <v>100000</v>
      </c>
      <c r="F16" s="18">
        <f>IF(C16&lt;10001,100,IF(C16/D16&lt;1,1,C16/D16))</f>
        <v>100000</v>
      </c>
      <c r="G16" s="18">
        <f>IF(C16&lt;10001,100,IF(C16/(D16*10)&lt;1,1,C16/(D16*10)))</f>
        <v>10000</v>
      </c>
      <c r="H16" s="18">
        <f>IF(C16&lt;10001,100,IF(C16/D16&lt;1,1,C16/D16))</f>
        <v>100000</v>
      </c>
      <c r="I16" s="18" t="s">
        <v>392</v>
      </c>
      <c r="J16" s="18" t="s">
        <v>515</v>
      </c>
      <c r="K16" s="18" t="s">
        <v>516</v>
      </c>
      <c r="L16" s="18" t="s">
        <v>517</v>
      </c>
      <c r="M16" s="10" t="s">
        <v>172</v>
      </c>
      <c r="N16" s="10" t="s">
        <v>172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4"/>
  <sheetViews>
    <sheetView workbookViewId="0">
      <selection activeCell="K7" sqref="K7"/>
    </sheetView>
  </sheetViews>
  <sheetFormatPr baseColWidth="10" defaultRowHeight="15" x14ac:dyDescent="0"/>
  <cols>
    <col min="1" max="1" width="4.6640625" style="17" customWidth="1"/>
    <col min="2" max="2" width="21.33203125" customWidth="1"/>
    <col min="11" max="11" width="17.83203125" customWidth="1"/>
  </cols>
  <sheetData>
    <row r="1" spans="1:23">
      <c r="A1" s="41" t="s">
        <v>333</v>
      </c>
      <c r="B1" s="41"/>
      <c r="C1" s="41"/>
      <c r="D1" s="41"/>
      <c r="E1" s="41"/>
      <c r="F1" s="8"/>
      <c r="G1" s="8"/>
      <c r="H1" s="8"/>
      <c r="I1" s="8"/>
      <c r="J1" s="8"/>
      <c r="K1" s="8"/>
      <c r="L1" s="8"/>
    </row>
    <row r="2" spans="1:23">
      <c r="A2" s="39"/>
      <c r="B2" s="8"/>
      <c r="C2" s="8"/>
      <c r="D2" s="8"/>
      <c r="E2" s="8"/>
      <c r="F2" s="8"/>
      <c r="G2" s="8"/>
      <c r="H2" s="8"/>
      <c r="I2" s="8"/>
      <c r="J2" s="8"/>
      <c r="K2" s="8"/>
      <c r="L2" s="8"/>
    </row>
    <row r="3" spans="1:23">
      <c r="A3" s="42" t="s">
        <v>359</v>
      </c>
      <c r="B3" s="8"/>
      <c r="C3" s="8"/>
      <c r="D3" s="8"/>
      <c r="E3" s="8"/>
      <c r="F3" s="8"/>
      <c r="G3" s="8"/>
      <c r="H3" s="8"/>
      <c r="I3" s="8"/>
      <c r="J3" s="8"/>
      <c r="K3" s="8"/>
      <c r="L3" s="8"/>
    </row>
    <row r="4" spans="1:23">
      <c r="B4" s="8"/>
      <c r="C4" s="8"/>
      <c r="D4" s="8"/>
      <c r="E4" s="8"/>
      <c r="F4" s="8"/>
      <c r="G4" s="8"/>
      <c r="H4" s="8"/>
      <c r="I4" s="8"/>
      <c r="J4" s="8"/>
      <c r="K4" s="8"/>
      <c r="L4" s="8"/>
    </row>
    <row r="5" spans="1:23">
      <c r="A5" s="42" t="s">
        <v>518</v>
      </c>
      <c r="C5" s="42"/>
      <c r="D5" s="42"/>
      <c r="E5" s="42"/>
      <c r="F5" s="42"/>
      <c r="G5" s="8"/>
      <c r="H5" s="8"/>
      <c r="I5" s="8"/>
      <c r="J5" s="8"/>
      <c r="K5" s="42" t="s">
        <v>360</v>
      </c>
      <c r="L5" s="42"/>
      <c r="P5" s="42" t="s">
        <v>393</v>
      </c>
      <c r="Q5" s="42"/>
      <c r="R5" s="42"/>
      <c r="S5" s="42"/>
      <c r="T5" s="42"/>
      <c r="U5" s="8"/>
    </row>
    <row r="6" spans="1:23">
      <c r="A6" s="39"/>
      <c r="C6" s="8"/>
      <c r="D6" s="8"/>
      <c r="E6" s="8"/>
      <c r="F6" s="8"/>
      <c r="G6" s="8"/>
      <c r="H6" s="8"/>
      <c r="I6" s="8"/>
      <c r="J6" s="8"/>
      <c r="K6" s="8"/>
      <c r="L6" s="8"/>
      <c r="P6" s="8"/>
      <c r="Q6" s="8"/>
      <c r="R6" s="8"/>
      <c r="S6" s="8"/>
      <c r="T6" s="8"/>
      <c r="U6" s="8"/>
    </row>
    <row r="7" spans="1:23" s="1" customFormat="1">
      <c r="B7" s="42" t="s">
        <v>361</v>
      </c>
      <c r="C7" s="43" t="s">
        <v>362</v>
      </c>
      <c r="D7" s="42" t="s">
        <v>363</v>
      </c>
      <c r="E7" s="42" t="s">
        <v>364</v>
      </c>
      <c r="F7" s="42" t="s">
        <v>365</v>
      </c>
      <c r="G7" s="42" t="s">
        <v>366</v>
      </c>
      <c r="H7" s="42" t="s">
        <v>367</v>
      </c>
      <c r="I7" s="42" t="s">
        <v>368</v>
      </c>
      <c r="K7" s="42" t="s">
        <v>607</v>
      </c>
      <c r="L7" s="42" t="s">
        <v>369</v>
      </c>
      <c r="Q7" s="1" t="s">
        <v>394</v>
      </c>
      <c r="R7" s="42" t="s">
        <v>395</v>
      </c>
      <c r="S7" s="42" t="s">
        <v>396</v>
      </c>
      <c r="T7" s="42" t="s">
        <v>397</v>
      </c>
      <c r="U7" s="42" t="s">
        <v>425</v>
      </c>
      <c r="V7" s="42" t="s">
        <v>426</v>
      </c>
      <c r="W7" s="1" t="s">
        <v>427</v>
      </c>
    </row>
    <row r="8" spans="1:23">
      <c r="A8" s="8"/>
      <c r="B8" s="34"/>
      <c r="C8" s="8"/>
      <c r="D8" s="8"/>
      <c r="E8" s="8"/>
      <c r="F8" s="8"/>
      <c r="G8" s="8"/>
      <c r="H8" s="8"/>
      <c r="I8" s="8"/>
      <c r="K8" s="8"/>
      <c r="L8" s="8"/>
      <c r="P8" s="8"/>
      <c r="Q8" s="8"/>
      <c r="R8" s="8"/>
      <c r="S8" s="8"/>
      <c r="T8" s="8"/>
      <c r="U8" s="8"/>
    </row>
    <row r="9" spans="1:23">
      <c r="A9" s="8"/>
      <c r="B9" s="34"/>
      <c r="C9" s="8"/>
      <c r="D9" s="8"/>
      <c r="E9" s="8"/>
      <c r="F9" s="8"/>
      <c r="G9" s="8"/>
      <c r="H9" s="8"/>
      <c r="I9" s="8"/>
      <c r="K9" s="8"/>
      <c r="L9" s="8"/>
      <c r="P9" s="8"/>
      <c r="Q9" s="8"/>
      <c r="R9" s="8"/>
      <c r="S9" s="8"/>
      <c r="T9" s="8"/>
      <c r="U9" s="8"/>
    </row>
    <row r="10" spans="1:23">
      <c r="A10" s="8"/>
      <c r="B10" s="34"/>
      <c r="C10" s="8"/>
      <c r="D10" s="8"/>
      <c r="E10" s="8"/>
      <c r="F10" s="8"/>
      <c r="G10" s="8"/>
      <c r="H10" s="8"/>
      <c r="I10" s="8"/>
      <c r="K10" s="8"/>
      <c r="L10" s="8"/>
      <c r="P10" s="8"/>
      <c r="Q10" s="8"/>
      <c r="R10" s="8"/>
      <c r="S10" s="8"/>
      <c r="T10" s="8"/>
      <c r="U10" s="8"/>
    </row>
    <row r="11" spans="1:23">
      <c r="A11" s="8"/>
      <c r="B11" s="34"/>
      <c r="C11" s="8"/>
      <c r="D11" s="8"/>
      <c r="E11" s="8"/>
      <c r="F11" s="8"/>
      <c r="G11" s="8"/>
      <c r="H11" s="8"/>
      <c r="I11" s="8"/>
      <c r="K11" s="8"/>
      <c r="L11" s="8"/>
      <c r="P11" s="8"/>
      <c r="Q11" s="8"/>
      <c r="R11" s="8"/>
      <c r="S11" s="8"/>
      <c r="T11" s="8"/>
      <c r="U11" s="8"/>
    </row>
    <row r="12" spans="1:23">
      <c r="A12" s="8"/>
      <c r="B12" s="34"/>
      <c r="C12" s="8"/>
      <c r="D12" s="8"/>
      <c r="E12" s="8"/>
      <c r="F12" s="8"/>
      <c r="G12" s="8"/>
      <c r="H12" s="8"/>
      <c r="I12" s="8"/>
      <c r="K12" s="8"/>
      <c r="L12" s="8"/>
      <c r="P12" s="8"/>
      <c r="Q12" s="8"/>
      <c r="R12" s="8"/>
      <c r="S12" s="8"/>
      <c r="T12" s="8"/>
      <c r="U12" s="8"/>
    </row>
    <row r="13" spans="1:23">
      <c r="A13" s="8"/>
      <c r="B13" s="34"/>
      <c r="C13" s="8"/>
      <c r="D13" s="8"/>
      <c r="E13" s="8"/>
      <c r="F13" s="8"/>
      <c r="G13" s="8"/>
      <c r="H13" s="8"/>
      <c r="I13" s="8"/>
      <c r="K13" s="8"/>
      <c r="L13" s="8"/>
      <c r="P13" s="8"/>
      <c r="Q13" s="8"/>
      <c r="R13" s="8"/>
      <c r="S13" s="8"/>
      <c r="T13" s="8"/>
      <c r="U13" s="8"/>
    </row>
    <row r="14" spans="1:23">
      <c r="A14" s="8"/>
      <c r="B14" s="34"/>
      <c r="C14" s="8"/>
      <c r="D14" s="8"/>
      <c r="E14" s="8"/>
      <c r="F14" s="8"/>
      <c r="G14" s="8"/>
      <c r="H14" s="8"/>
      <c r="I14" s="8"/>
      <c r="K14" s="8"/>
      <c r="L14" s="8"/>
      <c r="P14" s="8"/>
      <c r="Q14" s="8"/>
      <c r="R14" s="8"/>
      <c r="S14" s="8"/>
      <c r="T14" s="8"/>
      <c r="U14" s="8"/>
    </row>
    <row r="15" spans="1:23">
      <c r="A15" s="8"/>
      <c r="B15" s="34"/>
      <c r="C15" s="8"/>
      <c r="D15" s="8"/>
      <c r="E15" s="8"/>
      <c r="F15" s="8"/>
      <c r="G15" s="8"/>
      <c r="H15" s="8"/>
      <c r="I15" s="8"/>
      <c r="K15" s="8"/>
      <c r="L15" s="8"/>
      <c r="P15" s="8"/>
      <c r="Q15" s="8"/>
      <c r="R15" s="8"/>
      <c r="S15" s="8"/>
      <c r="T15" s="8"/>
      <c r="U15" s="8"/>
    </row>
    <row r="16" spans="1:23">
      <c r="A16" s="8"/>
      <c r="B16" s="34"/>
      <c r="C16" s="8"/>
      <c r="D16" s="8"/>
      <c r="E16" s="8"/>
      <c r="F16" s="8"/>
      <c r="G16" s="8"/>
      <c r="H16" s="8"/>
      <c r="I16" s="8"/>
      <c r="K16" s="8"/>
      <c r="L16" s="8"/>
      <c r="P16" s="8"/>
      <c r="Q16" s="8"/>
      <c r="R16" s="8"/>
      <c r="S16" s="8"/>
      <c r="T16" s="8"/>
      <c r="U16" s="8"/>
    </row>
    <row r="17" spans="1:21">
      <c r="A17" s="8"/>
      <c r="B17" s="34"/>
      <c r="C17" s="8"/>
      <c r="D17" s="8"/>
      <c r="E17" s="8"/>
      <c r="F17" s="8"/>
      <c r="G17" s="8"/>
      <c r="H17" s="8"/>
      <c r="I17" s="8"/>
      <c r="K17" s="8"/>
      <c r="L17" s="8"/>
      <c r="P17" s="8"/>
      <c r="Q17" s="8"/>
      <c r="R17" s="8"/>
      <c r="S17" s="8"/>
      <c r="T17" s="8"/>
      <c r="U17" s="8"/>
    </row>
    <row r="18" spans="1:21">
      <c r="A18" s="8"/>
      <c r="B18" s="34"/>
      <c r="C18" s="8"/>
      <c r="D18" s="8"/>
      <c r="E18" s="8"/>
      <c r="F18" s="8"/>
      <c r="G18" s="8"/>
      <c r="H18" s="8"/>
      <c r="I18" s="8"/>
      <c r="K18" s="8"/>
      <c r="L18" s="8"/>
      <c r="P18" s="8"/>
      <c r="Q18" s="8"/>
      <c r="R18" s="8"/>
      <c r="S18" s="8"/>
      <c r="T18" s="8"/>
      <c r="U18" s="8"/>
    </row>
    <row r="19" spans="1:21">
      <c r="A19" s="8"/>
      <c r="B19" s="34"/>
      <c r="C19" s="8"/>
      <c r="D19" s="8"/>
      <c r="E19" s="8"/>
      <c r="F19" s="8"/>
      <c r="G19" s="8"/>
      <c r="H19" s="8"/>
      <c r="I19" s="8"/>
      <c r="K19" s="42"/>
      <c r="L19" s="42"/>
      <c r="P19" s="8"/>
      <c r="Q19" s="8"/>
      <c r="R19" s="8"/>
      <c r="S19" s="8"/>
      <c r="T19" s="8"/>
      <c r="U19" s="8"/>
    </row>
    <row r="20" spans="1:21">
      <c r="A20" s="8"/>
      <c r="B20" s="34"/>
      <c r="C20" s="8"/>
      <c r="D20" s="8"/>
      <c r="E20" s="8"/>
      <c r="F20" s="8"/>
      <c r="G20" s="8"/>
      <c r="H20" s="8"/>
      <c r="I20" s="8"/>
      <c r="K20" s="8"/>
      <c r="L20" s="8"/>
      <c r="P20" s="8"/>
      <c r="Q20" s="8"/>
      <c r="R20" s="8"/>
      <c r="S20" s="8"/>
      <c r="T20" s="8"/>
      <c r="U20" s="8"/>
    </row>
    <row r="21" spans="1:21">
      <c r="A21" s="8"/>
      <c r="B21" s="34"/>
      <c r="C21" s="8"/>
      <c r="D21" s="8"/>
      <c r="E21" s="8"/>
      <c r="F21" s="8"/>
      <c r="G21" s="8"/>
      <c r="H21" s="8"/>
      <c r="I21" s="8"/>
      <c r="K21" s="8"/>
      <c r="L21" s="8"/>
      <c r="P21" s="8"/>
      <c r="Q21" s="8"/>
      <c r="R21" s="8"/>
      <c r="S21" s="8"/>
      <c r="T21" s="8"/>
      <c r="U21" s="8"/>
    </row>
    <row r="22" spans="1:21">
      <c r="A22" s="8"/>
      <c r="B22" s="34"/>
      <c r="C22" s="8"/>
      <c r="D22" s="8"/>
      <c r="E22" s="8"/>
      <c r="F22" s="8"/>
      <c r="G22" s="8"/>
      <c r="H22" s="8"/>
      <c r="I22" s="8"/>
      <c r="K22" s="8"/>
      <c r="L22" s="8"/>
      <c r="P22" s="8"/>
      <c r="Q22" s="8"/>
      <c r="R22" s="8"/>
      <c r="S22" s="8"/>
      <c r="T22" s="8"/>
      <c r="U22" s="8"/>
    </row>
    <row r="23" spans="1:21">
      <c r="A23" s="8"/>
      <c r="B23" s="34"/>
      <c r="C23" s="8"/>
      <c r="D23" s="8"/>
      <c r="E23" s="8"/>
      <c r="F23" s="8"/>
      <c r="G23" s="8"/>
      <c r="H23" s="8"/>
      <c r="I23" s="8"/>
      <c r="K23" s="8"/>
      <c r="L23" s="8"/>
      <c r="P23" s="8"/>
      <c r="Q23" s="8"/>
      <c r="R23" s="8"/>
      <c r="S23" s="8"/>
      <c r="T23" s="8"/>
      <c r="U23" s="8"/>
    </row>
    <row r="24" spans="1:21">
      <c r="A24" s="8"/>
      <c r="B24" s="34"/>
      <c r="C24" s="8"/>
      <c r="D24" s="8"/>
      <c r="E24" s="8"/>
      <c r="F24" s="8"/>
      <c r="G24" s="8"/>
      <c r="H24" s="8"/>
      <c r="I24" s="8"/>
      <c r="K24" s="8"/>
      <c r="L24" s="8"/>
      <c r="P24" s="8"/>
      <c r="Q24" s="8"/>
      <c r="R24" s="8"/>
      <c r="S24" s="8"/>
      <c r="T24" s="8"/>
      <c r="U24" s="8"/>
    </row>
    <row r="25" spans="1:21">
      <c r="A25" s="8"/>
      <c r="B25" s="34"/>
      <c r="C25" s="8"/>
      <c r="D25" s="8"/>
      <c r="E25" s="8"/>
      <c r="F25" s="8"/>
      <c r="G25" s="8"/>
      <c r="H25" s="8"/>
      <c r="I25" s="8"/>
      <c r="K25" s="8"/>
      <c r="L25" s="8"/>
      <c r="P25" s="8"/>
      <c r="Q25" s="8"/>
      <c r="R25" s="8"/>
      <c r="S25" s="8"/>
      <c r="T25" s="8"/>
      <c r="U25" s="8"/>
    </row>
    <row r="26" spans="1:21">
      <c r="A26" s="8"/>
      <c r="B26" s="34"/>
      <c r="C26" s="8"/>
      <c r="D26" s="8"/>
      <c r="E26" s="8"/>
      <c r="F26" s="8"/>
      <c r="G26" s="8"/>
      <c r="H26" s="8"/>
      <c r="I26" s="8"/>
      <c r="K26" s="8"/>
      <c r="L26" s="8"/>
      <c r="P26" s="8"/>
      <c r="Q26" s="8"/>
      <c r="R26" s="8"/>
      <c r="S26" s="8"/>
      <c r="T26" s="8"/>
      <c r="U26" s="8"/>
    </row>
    <row r="27" spans="1:21">
      <c r="A27" s="8"/>
      <c r="B27" s="34"/>
      <c r="C27" s="8"/>
      <c r="D27" s="8"/>
      <c r="E27" s="8"/>
      <c r="F27" s="8"/>
      <c r="G27" s="8"/>
      <c r="H27" s="8"/>
      <c r="I27" s="8"/>
      <c r="K27" s="8"/>
      <c r="L27" s="8"/>
      <c r="P27" s="8"/>
      <c r="Q27" s="8"/>
      <c r="R27" s="8"/>
      <c r="S27" s="8"/>
      <c r="T27" s="8"/>
      <c r="U27" s="8"/>
    </row>
    <row r="28" spans="1:21">
      <c r="A28" s="8"/>
      <c r="B28" s="34"/>
      <c r="C28" s="8"/>
      <c r="D28" s="8"/>
      <c r="E28" s="8"/>
      <c r="F28" s="8"/>
      <c r="G28" s="8"/>
      <c r="H28" s="8"/>
      <c r="I28" s="8"/>
      <c r="K28" s="8"/>
      <c r="L28" s="8"/>
      <c r="P28" s="8"/>
      <c r="Q28" s="8"/>
      <c r="R28" s="8"/>
      <c r="S28" s="8"/>
      <c r="T28" s="8"/>
      <c r="U28" s="8"/>
    </row>
    <row r="29" spans="1:21">
      <c r="A29" s="8"/>
      <c r="B29" s="34"/>
      <c r="C29" s="8"/>
      <c r="D29" s="8"/>
      <c r="E29" s="8"/>
      <c r="F29" s="8"/>
      <c r="G29" s="8"/>
      <c r="H29" s="8"/>
      <c r="I29" s="8"/>
      <c r="K29" s="8"/>
      <c r="L29" s="8"/>
      <c r="P29" s="8"/>
      <c r="Q29" s="8"/>
      <c r="R29" s="8"/>
      <c r="S29" s="8"/>
      <c r="T29" s="8"/>
      <c r="U29" s="8"/>
    </row>
    <row r="30" spans="1:21">
      <c r="A30" s="8"/>
      <c r="B30" s="34"/>
      <c r="C30" s="8"/>
      <c r="D30" s="8"/>
      <c r="E30" s="8"/>
      <c r="F30" s="8"/>
      <c r="G30" s="8"/>
      <c r="H30" s="8"/>
      <c r="I30" s="8"/>
      <c r="K30" s="8"/>
      <c r="L30" s="8"/>
      <c r="P30" s="8"/>
      <c r="Q30" s="8"/>
      <c r="R30" s="8"/>
      <c r="S30" s="8"/>
      <c r="T30" s="8"/>
      <c r="U30" s="8"/>
    </row>
    <row r="31" spans="1:21">
      <c r="A31" s="8"/>
      <c r="B31" s="34"/>
      <c r="C31" s="8"/>
      <c r="D31" s="8"/>
      <c r="E31" s="8"/>
      <c r="F31" s="8"/>
      <c r="G31" s="8"/>
      <c r="H31" s="8"/>
      <c r="I31" s="8"/>
      <c r="K31" s="8"/>
      <c r="L31" s="8"/>
      <c r="P31" s="8"/>
      <c r="Q31" s="8"/>
      <c r="R31" s="8"/>
      <c r="S31" s="8"/>
      <c r="T31" s="8"/>
      <c r="U31" s="8"/>
    </row>
    <row r="32" spans="1:21">
      <c r="A32" s="8"/>
      <c r="B32" s="34"/>
      <c r="C32" s="8"/>
      <c r="D32" s="8"/>
      <c r="E32" s="8"/>
      <c r="F32" s="8"/>
      <c r="G32" s="8"/>
      <c r="H32" s="8"/>
      <c r="I32" s="8"/>
      <c r="K32" s="8"/>
      <c r="L32" s="8"/>
      <c r="P32" s="8"/>
      <c r="Q32" s="8"/>
      <c r="R32" s="8"/>
      <c r="S32" s="8"/>
      <c r="T32" s="8"/>
      <c r="U32" s="8"/>
    </row>
    <row r="33" spans="1:21">
      <c r="A33" s="8"/>
      <c r="B33" s="34"/>
      <c r="C33" s="8"/>
      <c r="D33" s="8"/>
      <c r="E33" s="8"/>
      <c r="F33" s="8"/>
      <c r="G33" s="8"/>
      <c r="H33" s="8"/>
      <c r="I33" s="8"/>
      <c r="K33" s="8"/>
      <c r="L33" s="8"/>
      <c r="P33" s="8"/>
      <c r="Q33" s="8"/>
      <c r="R33" s="8"/>
      <c r="S33" s="8"/>
      <c r="T33" s="8"/>
      <c r="U33" s="8"/>
    </row>
    <row r="34" spans="1:21">
      <c r="A34" s="8"/>
      <c r="B34" s="34"/>
      <c r="C34" s="8"/>
      <c r="D34" s="8"/>
      <c r="E34" s="8"/>
      <c r="F34" s="8"/>
      <c r="G34" s="8"/>
      <c r="H34" s="8"/>
      <c r="I34" s="8"/>
      <c r="K34" s="8"/>
      <c r="L34" s="8"/>
      <c r="P34" s="8"/>
      <c r="Q34" s="8"/>
      <c r="R34" s="8"/>
      <c r="S34" s="8"/>
      <c r="T34" s="8"/>
      <c r="U34" s="8"/>
    </row>
    <row r="35" spans="1:21">
      <c r="A35" s="8"/>
      <c r="B35" s="34"/>
      <c r="C35" s="8"/>
      <c r="D35" s="8"/>
      <c r="E35" s="8"/>
      <c r="F35" s="8"/>
      <c r="G35" s="8"/>
      <c r="H35" s="8"/>
      <c r="I35" s="8"/>
      <c r="K35" s="8"/>
      <c r="L35" s="8"/>
      <c r="P35" s="8"/>
      <c r="Q35" s="8"/>
      <c r="R35" s="8"/>
      <c r="S35" s="8"/>
      <c r="T35" s="8"/>
      <c r="U35" s="8"/>
    </row>
    <row r="36" spans="1:21">
      <c r="A36" s="8"/>
      <c r="B36" s="34"/>
      <c r="C36" s="8"/>
      <c r="D36" s="8"/>
      <c r="E36" s="8"/>
      <c r="F36" s="8"/>
      <c r="G36" s="8"/>
      <c r="H36" s="8"/>
      <c r="I36" s="8"/>
      <c r="K36" s="8"/>
      <c r="L36" s="8"/>
      <c r="P36" s="8"/>
      <c r="Q36" s="8"/>
      <c r="R36" s="8"/>
      <c r="S36" s="8"/>
      <c r="T36" s="8"/>
      <c r="U36" s="8"/>
    </row>
    <row r="37" spans="1:21">
      <c r="A37" s="8"/>
      <c r="B37" s="34"/>
      <c r="C37" s="8"/>
      <c r="D37" s="8"/>
      <c r="E37" s="8"/>
      <c r="F37" s="8"/>
      <c r="G37" s="8"/>
      <c r="H37" s="8"/>
      <c r="I37" s="8"/>
      <c r="K37" s="8"/>
      <c r="L37" s="8"/>
      <c r="P37" s="8"/>
      <c r="Q37" s="8"/>
      <c r="R37" s="8"/>
      <c r="S37" s="8"/>
      <c r="T37" s="8"/>
      <c r="U37" s="8"/>
    </row>
    <row r="38" spans="1:21">
      <c r="A38" s="8"/>
      <c r="B38" s="34"/>
      <c r="C38" s="8"/>
      <c r="D38" s="8"/>
      <c r="E38" s="8"/>
      <c r="F38" s="8"/>
      <c r="G38" s="8"/>
      <c r="H38" s="8"/>
      <c r="I38" s="8"/>
      <c r="K38" s="8"/>
      <c r="L38" s="8"/>
      <c r="P38" s="8"/>
      <c r="Q38" s="8"/>
      <c r="R38" s="8"/>
      <c r="S38" s="8"/>
      <c r="T38" s="8"/>
      <c r="U38" s="8"/>
    </row>
    <row r="39" spans="1:21">
      <c r="A39" s="8"/>
      <c r="B39" s="34"/>
      <c r="C39" s="8"/>
      <c r="D39" s="8"/>
      <c r="E39" s="8"/>
      <c r="F39" s="8"/>
      <c r="G39" s="8"/>
      <c r="H39" s="8"/>
      <c r="I39" s="8"/>
      <c r="K39" s="8"/>
      <c r="L39" s="8"/>
      <c r="P39" s="8"/>
      <c r="Q39" s="8"/>
      <c r="R39" s="8"/>
      <c r="S39" s="8"/>
      <c r="T39" s="8"/>
      <c r="U39" s="8"/>
    </row>
    <row r="40" spans="1:21">
      <c r="A40" s="8"/>
      <c r="B40" s="34"/>
      <c r="C40" s="8"/>
      <c r="D40" s="8"/>
      <c r="E40" s="8"/>
      <c r="F40" s="8"/>
      <c r="G40" s="8"/>
      <c r="H40" s="8"/>
      <c r="I40" s="8"/>
      <c r="K40" s="8"/>
      <c r="L40" s="8"/>
      <c r="P40" s="8"/>
      <c r="Q40" s="8"/>
      <c r="R40" s="8"/>
      <c r="S40" s="8"/>
      <c r="T40" s="8"/>
      <c r="U40" s="8"/>
    </row>
    <row r="41" spans="1:21">
      <c r="A41" s="8"/>
      <c r="B41" s="34"/>
      <c r="C41" s="8"/>
      <c r="D41" s="8"/>
      <c r="E41" s="8"/>
      <c r="F41" s="8"/>
      <c r="G41" s="8"/>
      <c r="H41" s="8"/>
      <c r="I41" s="8"/>
      <c r="K41" s="8"/>
      <c r="L41" s="8"/>
      <c r="P41" s="8"/>
      <c r="Q41" s="8"/>
      <c r="R41" s="8"/>
      <c r="S41" s="8"/>
      <c r="T41" s="8"/>
      <c r="U41" s="8"/>
    </row>
    <row r="42" spans="1:21">
      <c r="A42" s="8"/>
      <c r="B42" s="34"/>
      <c r="C42" s="8"/>
      <c r="D42" s="8"/>
      <c r="E42" s="8"/>
      <c r="F42" s="8"/>
      <c r="G42" s="8"/>
      <c r="H42" s="8"/>
      <c r="I42" s="8"/>
      <c r="K42" s="8"/>
      <c r="L42" s="8"/>
      <c r="P42" s="8"/>
      <c r="Q42" s="8"/>
      <c r="R42" s="8"/>
      <c r="S42" s="8"/>
      <c r="T42" s="8"/>
      <c r="U42" s="8"/>
    </row>
    <row r="43" spans="1:21">
      <c r="A43" s="8"/>
      <c r="B43" s="34"/>
      <c r="C43" s="8"/>
      <c r="D43" s="8"/>
      <c r="E43" s="8"/>
      <c r="F43" s="8"/>
      <c r="G43" s="8"/>
      <c r="H43" s="8"/>
      <c r="I43" s="8"/>
      <c r="K43" s="8"/>
      <c r="L43" s="8"/>
      <c r="P43" s="8"/>
      <c r="Q43" s="8"/>
      <c r="R43" s="8"/>
      <c r="S43" s="8"/>
      <c r="T43" s="8"/>
      <c r="U43" s="8"/>
    </row>
    <row r="44" spans="1:21">
      <c r="A44" s="8"/>
      <c r="B44" s="34"/>
      <c r="C44" s="8"/>
      <c r="D44" s="8"/>
      <c r="E44" s="8"/>
      <c r="F44" s="8"/>
      <c r="G44" s="8"/>
      <c r="H44" s="8"/>
      <c r="I44" s="8"/>
      <c r="K44" s="8"/>
      <c r="L44" s="8"/>
      <c r="P44" s="8"/>
      <c r="Q44" s="8"/>
      <c r="R44" s="8"/>
      <c r="S44" s="8"/>
      <c r="T44" s="8"/>
      <c r="U44" s="8"/>
    </row>
    <row r="45" spans="1:21">
      <c r="A45" s="8"/>
      <c r="B45" s="34"/>
      <c r="C45" s="8"/>
      <c r="D45" s="8"/>
      <c r="E45" s="8"/>
      <c r="F45" s="8"/>
      <c r="G45" s="8"/>
      <c r="H45" s="8"/>
      <c r="I45" s="8"/>
      <c r="K45" s="8"/>
      <c r="L45" s="8"/>
      <c r="P45" s="8"/>
      <c r="Q45" s="8"/>
      <c r="R45" s="8"/>
      <c r="S45" s="8"/>
      <c r="T45" s="8"/>
      <c r="U45" s="8"/>
    </row>
    <row r="46" spans="1:21">
      <c r="A46" s="8"/>
      <c r="B46" s="34"/>
      <c r="C46" s="8"/>
      <c r="D46" s="8"/>
      <c r="E46" s="8"/>
      <c r="F46" s="8"/>
      <c r="G46" s="8"/>
      <c r="H46" s="8"/>
      <c r="I46" s="8"/>
      <c r="K46" s="8"/>
      <c r="L46" s="8"/>
      <c r="P46" s="8"/>
      <c r="Q46" s="8"/>
      <c r="R46" s="8"/>
      <c r="S46" s="8"/>
      <c r="T46" s="8"/>
      <c r="U46" s="8"/>
    </row>
    <row r="47" spans="1:21">
      <c r="A47" s="8"/>
      <c r="B47" s="34"/>
      <c r="C47" s="8"/>
      <c r="D47" s="8"/>
      <c r="E47" s="8"/>
      <c r="F47" s="8"/>
      <c r="G47" s="8"/>
      <c r="H47" s="8"/>
      <c r="I47" s="8"/>
      <c r="K47" s="8"/>
      <c r="L47" s="8"/>
      <c r="P47" s="8"/>
      <c r="Q47" s="8"/>
      <c r="R47" s="8"/>
      <c r="S47" s="8"/>
      <c r="T47" s="8"/>
      <c r="U47" s="8"/>
    </row>
    <row r="48" spans="1:21">
      <c r="A48" s="8"/>
      <c r="B48" s="34"/>
      <c r="C48" s="8"/>
      <c r="D48" s="8"/>
      <c r="E48" s="8"/>
      <c r="F48" s="8"/>
      <c r="G48" s="8"/>
      <c r="H48" s="8"/>
      <c r="I48" s="8"/>
      <c r="K48" s="8"/>
      <c r="L48" s="8"/>
      <c r="P48" s="8"/>
      <c r="Q48" s="8"/>
      <c r="R48" s="8"/>
      <c r="S48" s="8"/>
      <c r="T48" s="8"/>
      <c r="U48" s="8"/>
    </row>
    <row r="49" spans="1:21">
      <c r="A49" s="8"/>
      <c r="B49" s="34"/>
      <c r="C49" s="8"/>
      <c r="D49" s="8"/>
      <c r="E49" s="8"/>
      <c r="F49" s="8"/>
      <c r="G49" s="8"/>
      <c r="H49" s="8"/>
      <c r="I49" s="8"/>
      <c r="K49" s="8"/>
      <c r="L49" s="8"/>
      <c r="P49" s="8"/>
      <c r="Q49" s="8"/>
      <c r="R49" s="8"/>
      <c r="S49" s="8"/>
      <c r="T49" s="8"/>
      <c r="U49" s="8"/>
    </row>
    <row r="50" spans="1:21">
      <c r="A50" s="8"/>
      <c r="B50" s="34"/>
      <c r="C50" s="8"/>
      <c r="D50" s="8"/>
      <c r="E50" s="8"/>
      <c r="F50" s="8"/>
      <c r="G50" s="8"/>
      <c r="H50" s="8"/>
      <c r="I50" s="8"/>
      <c r="K50" s="8"/>
      <c r="L50" s="8"/>
      <c r="P50" s="8"/>
      <c r="Q50" s="8"/>
      <c r="R50" s="8"/>
      <c r="S50" s="8"/>
      <c r="T50" s="8"/>
      <c r="U50" s="8"/>
    </row>
    <row r="51" spans="1:21">
      <c r="A51" s="8"/>
      <c r="B51" s="34"/>
      <c r="C51" s="8"/>
      <c r="D51" s="8"/>
      <c r="E51" s="8"/>
      <c r="F51" s="8"/>
      <c r="G51" s="8"/>
      <c r="H51" s="8"/>
      <c r="I51" s="8"/>
      <c r="K51" s="8"/>
      <c r="L51" s="8"/>
      <c r="P51" s="8"/>
      <c r="Q51" s="8"/>
      <c r="R51" s="8"/>
      <c r="S51" s="8"/>
      <c r="T51" s="8"/>
      <c r="U51" s="8"/>
    </row>
    <row r="52" spans="1:21">
      <c r="A52" s="8"/>
      <c r="B52" s="34"/>
      <c r="C52" s="8"/>
      <c r="D52" s="8"/>
      <c r="E52" s="8"/>
      <c r="F52" s="8"/>
      <c r="G52" s="8"/>
      <c r="H52" s="8"/>
      <c r="I52" s="8"/>
      <c r="K52" s="8"/>
      <c r="L52" s="8"/>
      <c r="P52" s="8"/>
      <c r="Q52" s="8"/>
      <c r="R52" s="8"/>
      <c r="S52" s="8"/>
      <c r="T52" s="8"/>
      <c r="U52" s="8"/>
    </row>
    <row r="53" spans="1:21">
      <c r="A53" s="8"/>
      <c r="B53" s="34"/>
      <c r="C53" s="8"/>
      <c r="D53" s="8"/>
      <c r="E53" s="8"/>
      <c r="F53" s="8"/>
      <c r="G53" s="8"/>
      <c r="H53" s="8"/>
      <c r="I53" s="8"/>
      <c r="K53" s="8"/>
      <c r="L53" s="8"/>
      <c r="P53" s="8"/>
      <c r="Q53" s="8"/>
      <c r="R53" s="8"/>
      <c r="S53" s="8"/>
      <c r="T53" s="8"/>
      <c r="U53" s="8"/>
    </row>
    <row r="54" spans="1:21">
      <c r="A54" s="8"/>
      <c r="B54" s="34"/>
      <c r="C54" s="8"/>
      <c r="D54" s="8"/>
      <c r="E54" s="8"/>
      <c r="F54" s="8"/>
      <c r="G54" s="8"/>
      <c r="H54" s="8"/>
      <c r="I54" s="8"/>
      <c r="K54" s="8"/>
      <c r="L54" s="8"/>
      <c r="P54" s="8"/>
      <c r="Q54" s="8"/>
      <c r="R54" s="8"/>
      <c r="S54" s="8"/>
      <c r="T54" s="8"/>
      <c r="U54" s="8"/>
    </row>
    <row r="55" spans="1:21">
      <c r="A55" s="8"/>
      <c r="B55" s="34"/>
      <c r="C55" s="8"/>
      <c r="D55" s="8"/>
      <c r="E55" s="8"/>
      <c r="F55" s="8"/>
      <c r="G55" s="8"/>
      <c r="H55" s="8"/>
      <c r="I55" s="8"/>
      <c r="K55" s="8"/>
      <c r="L55" s="8"/>
      <c r="P55" s="8"/>
      <c r="Q55" s="8"/>
      <c r="R55" s="8"/>
      <c r="S55" s="8"/>
      <c r="T55" s="8"/>
      <c r="U55" s="8"/>
    </row>
    <row r="56" spans="1:21">
      <c r="A56" s="8"/>
      <c r="B56" s="34"/>
      <c r="C56" s="8"/>
      <c r="D56" s="8"/>
      <c r="E56" s="8"/>
      <c r="F56" s="8"/>
      <c r="G56" s="8"/>
      <c r="H56" s="8"/>
      <c r="I56" s="8"/>
      <c r="K56" s="8"/>
      <c r="L56" s="8"/>
      <c r="P56" s="8"/>
      <c r="Q56" s="8"/>
      <c r="R56" s="8"/>
      <c r="S56" s="8"/>
      <c r="T56" s="8"/>
      <c r="U56" s="8"/>
    </row>
    <row r="57" spans="1:21">
      <c r="A57" s="8"/>
      <c r="B57" s="34"/>
      <c r="C57" s="8"/>
      <c r="D57" s="8"/>
      <c r="E57" s="8"/>
      <c r="F57" s="8"/>
      <c r="G57" s="8"/>
      <c r="H57" s="8"/>
      <c r="I57" s="8"/>
      <c r="K57" s="8"/>
      <c r="L57" s="8"/>
      <c r="P57" s="8"/>
      <c r="Q57" s="8"/>
      <c r="R57" s="8"/>
      <c r="S57" s="8"/>
      <c r="T57" s="8"/>
      <c r="U57" s="8"/>
    </row>
    <row r="58" spans="1:21">
      <c r="A58" s="8"/>
      <c r="B58" s="34"/>
      <c r="C58" s="8"/>
      <c r="D58" s="8"/>
      <c r="E58" s="8"/>
      <c r="F58" s="8"/>
      <c r="G58" s="8"/>
      <c r="H58" s="8"/>
      <c r="I58" s="8"/>
      <c r="K58" s="8"/>
      <c r="L58" s="8"/>
      <c r="P58" s="8"/>
      <c r="Q58" s="8"/>
      <c r="R58" s="8"/>
      <c r="S58" s="8"/>
      <c r="T58" s="8"/>
      <c r="U58" s="8"/>
    </row>
    <row r="59" spans="1:21">
      <c r="A59" s="8"/>
      <c r="B59" s="8"/>
      <c r="C59" s="8"/>
      <c r="D59" s="8"/>
      <c r="E59" s="8"/>
      <c r="F59" s="8"/>
      <c r="G59" s="8"/>
      <c r="H59" s="8"/>
      <c r="I59" s="8"/>
      <c r="K59" s="8"/>
      <c r="L59" s="8"/>
      <c r="P59" s="8"/>
      <c r="Q59" s="8"/>
      <c r="R59" s="8"/>
      <c r="S59" s="8"/>
      <c r="T59" s="8"/>
      <c r="U59" s="8"/>
    </row>
    <row r="60" spans="1:21">
      <c r="A60" s="8"/>
      <c r="B60" s="8"/>
      <c r="C60" s="8"/>
      <c r="D60" s="8"/>
      <c r="E60" s="8"/>
      <c r="F60" s="8"/>
      <c r="G60" s="8"/>
      <c r="H60" s="8"/>
      <c r="I60" s="8"/>
      <c r="K60" s="8"/>
      <c r="L60" s="8"/>
      <c r="P60" s="8"/>
      <c r="Q60" s="8"/>
      <c r="R60" s="8"/>
      <c r="S60" s="8"/>
      <c r="T60" s="8"/>
      <c r="U60" s="8"/>
    </row>
    <row r="61" spans="1:21">
      <c r="A61" s="8"/>
      <c r="B61" s="8"/>
      <c r="C61" s="8"/>
      <c r="D61" s="8"/>
      <c r="E61" s="8"/>
      <c r="F61" s="8"/>
      <c r="G61" s="8"/>
      <c r="H61" s="8"/>
      <c r="I61" s="8"/>
      <c r="K61" s="8"/>
      <c r="L61" s="8"/>
      <c r="P61" s="8"/>
      <c r="Q61" s="8"/>
      <c r="R61" s="8"/>
      <c r="S61" s="8"/>
      <c r="T61" s="8"/>
      <c r="U61" s="8"/>
    </row>
    <row r="62" spans="1:21">
      <c r="A62" s="8"/>
      <c r="B62" s="8"/>
      <c r="C62" s="8"/>
      <c r="D62" s="8"/>
      <c r="E62" s="8"/>
      <c r="F62" s="8"/>
      <c r="G62" s="8"/>
      <c r="H62" s="8"/>
      <c r="I62" s="8"/>
      <c r="K62" s="8"/>
      <c r="L62" s="8"/>
      <c r="P62" s="8"/>
      <c r="Q62" s="8"/>
      <c r="R62" s="8"/>
      <c r="S62" s="8"/>
      <c r="T62" s="8"/>
      <c r="U62" s="8"/>
    </row>
    <row r="63" spans="1:21">
      <c r="A63" s="8"/>
      <c r="B63" s="8"/>
      <c r="C63" s="8"/>
      <c r="D63" s="8"/>
      <c r="E63" s="8"/>
      <c r="F63" s="8"/>
      <c r="G63" s="8"/>
      <c r="H63" s="8"/>
      <c r="I63" s="8"/>
      <c r="K63" s="8"/>
      <c r="L63" s="8"/>
      <c r="P63" s="8"/>
      <c r="Q63" s="8"/>
      <c r="R63" s="8"/>
      <c r="S63" s="8"/>
      <c r="T63" s="8"/>
      <c r="U63" s="8"/>
    </row>
    <row r="64" spans="1:21">
      <c r="A64" s="8"/>
      <c r="B64" s="8"/>
      <c r="C64" s="8"/>
      <c r="D64" s="8"/>
      <c r="E64" s="8"/>
      <c r="F64" s="8"/>
      <c r="G64" s="8"/>
      <c r="H64" s="8"/>
      <c r="I64" s="8"/>
      <c r="K64" s="8"/>
      <c r="L64" s="8"/>
      <c r="P64" s="8"/>
      <c r="Q64" s="8"/>
      <c r="R64" s="8"/>
      <c r="S64" s="8"/>
      <c r="T64" s="8"/>
      <c r="U64" s="8"/>
    </row>
    <row r="65" spans="1:21">
      <c r="A65" s="8"/>
      <c r="B65" s="8"/>
      <c r="C65" s="8"/>
      <c r="D65" s="8"/>
      <c r="E65" s="8"/>
      <c r="F65" s="8"/>
      <c r="G65" s="8"/>
      <c r="H65" s="8"/>
      <c r="I65" s="8"/>
      <c r="K65" s="8"/>
      <c r="L65" s="8"/>
      <c r="P65" s="8"/>
      <c r="Q65" s="8"/>
      <c r="R65" s="8"/>
      <c r="S65" s="8"/>
      <c r="T65" s="8"/>
      <c r="U65" s="8"/>
    </row>
    <row r="66" spans="1:21">
      <c r="A66" s="8"/>
      <c r="B66" s="8"/>
      <c r="C66" s="8"/>
      <c r="D66" s="8"/>
      <c r="E66" s="8"/>
      <c r="F66" s="8"/>
      <c r="G66" s="8"/>
      <c r="H66" s="8"/>
      <c r="I66" s="8"/>
      <c r="K66" s="8"/>
      <c r="L66" s="8"/>
      <c r="P66" s="8"/>
      <c r="Q66" s="8"/>
      <c r="R66" s="8"/>
      <c r="S66" s="8"/>
      <c r="T66" s="8"/>
      <c r="U66" s="8"/>
    </row>
    <row r="67" spans="1:21">
      <c r="A67" s="8"/>
      <c r="B67" s="8"/>
      <c r="C67" s="8"/>
      <c r="D67" s="8"/>
      <c r="E67" s="8"/>
      <c r="F67" s="8"/>
      <c r="G67" s="8"/>
      <c r="H67" s="8"/>
      <c r="I67" s="8"/>
      <c r="K67" s="8"/>
      <c r="L67" s="8"/>
      <c r="P67" s="8"/>
      <c r="Q67" s="8"/>
      <c r="R67" s="8"/>
      <c r="S67" s="8"/>
      <c r="T67" s="8"/>
      <c r="U67" s="8"/>
    </row>
    <row r="68" spans="1:21">
      <c r="A68" s="8"/>
      <c r="B68" s="8"/>
      <c r="C68" s="8"/>
      <c r="D68" s="8"/>
      <c r="E68" s="8"/>
      <c r="F68" s="8"/>
      <c r="G68" s="8"/>
      <c r="H68" s="8"/>
      <c r="I68" s="8"/>
      <c r="K68" s="8"/>
      <c r="L68" s="8"/>
      <c r="P68" s="8"/>
      <c r="Q68" s="8"/>
      <c r="R68" s="8"/>
      <c r="S68" s="8"/>
      <c r="T68" s="8"/>
      <c r="U68" s="8"/>
    </row>
    <row r="69" spans="1:21">
      <c r="A69" s="8"/>
      <c r="B69" s="8"/>
      <c r="C69" s="8"/>
      <c r="D69" s="8"/>
      <c r="E69" s="8"/>
      <c r="F69" s="8"/>
      <c r="G69" s="8"/>
      <c r="H69" s="8"/>
      <c r="I69" s="8"/>
      <c r="K69" s="8"/>
      <c r="L69" s="8"/>
      <c r="P69" s="8"/>
      <c r="Q69" s="8"/>
      <c r="R69" s="8"/>
      <c r="S69" s="8"/>
      <c r="T69" s="8"/>
      <c r="U69" s="8"/>
    </row>
    <row r="70" spans="1:21">
      <c r="A70" s="8"/>
      <c r="B70" s="8"/>
      <c r="C70" s="8"/>
      <c r="D70" s="8"/>
      <c r="E70" s="8"/>
      <c r="F70" s="8"/>
      <c r="G70" s="8"/>
      <c r="H70" s="8"/>
      <c r="I70" s="8"/>
      <c r="K70" s="8"/>
      <c r="L70" s="8"/>
      <c r="P70" s="8"/>
      <c r="Q70" s="8"/>
      <c r="R70" s="8"/>
      <c r="S70" s="8"/>
      <c r="T70" s="8"/>
      <c r="U70" s="8"/>
    </row>
    <row r="71" spans="1:21">
      <c r="A71" s="8"/>
      <c r="B71" s="8"/>
      <c r="C71" s="8"/>
      <c r="D71" s="8"/>
      <c r="E71" s="8"/>
      <c r="F71" s="8"/>
      <c r="G71" s="8"/>
      <c r="H71" s="8"/>
      <c r="I71" s="8"/>
      <c r="K71" s="8"/>
      <c r="L71" s="8"/>
      <c r="P71" s="8"/>
      <c r="Q71" s="8"/>
      <c r="R71" s="8"/>
      <c r="S71" s="8"/>
      <c r="T71" s="8"/>
      <c r="U71" s="8"/>
    </row>
    <row r="72" spans="1:21">
      <c r="A72" s="8"/>
      <c r="B72" s="8"/>
      <c r="C72" s="8"/>
      <c r="D72" s="8"/>
      <c r="E72" s="8"/>
      <c r="F72" s="8"/>
      <c r="G72" s="8"/>
      <c r="H72" s="8"/>
      <c r="I72" s="8"/>
      <c r="P72" s="8"/>
      <c r="Q72" s="8"/>
      <c r="R72" s="8"/>
      <c r="S72" s="8"/>
      <c r="T72" s="8"/>
      <c r="U72" s="8"/>
    </row>
    <row r="73" spans="1:21">
      <c r="A73" s="8"/>
      <c r="B73" s="8"/>
      <c r="C73" s="8"/>
      <c r="D73" s="8"/>
      <c r="E73" s="8"/>
      <c r="F73" s="8"/>
      <c r="G73" s="8"/>
      <c r="H73" s="8"/>
      <c r="I73" s="8"/>
      <c r="P73" s="8"/>
      <c r="Q73" s="8"/>
      <c r="R73" s="8"/>
      <c r="S73" s="8"/>
      <c r="T73" s="8"/>
      <c r="U73" s="8"/>
    </row>
    <row r="74" spans="1:21">
      <c r="A74" s="8"/>
      <c r="B74" s="8"/>
      <c r="C74" s="8"/>
      <c r="D74" s="8"/>
      <c r="E74" s="8"/>
      <c r="F74" s="8"/>
      <c r="G74" s="8"/>
      <c r="H74" s="8"/>
      <c r="I74" s="8"/>
      <c r="P74" s="8"/>
      <c r="Q74" s="8"/>
      <c r="R74" s="8"/>
      <c r="S74" s="8"/>
      <c r="T74" s="8"/>
      <c r="U74" s="8"/>
    </row>
    <row r="75" spans="1:21">
      <c r="A75" s="8"/>
      <c r="B75" s="8"/>
      <c r="C75" s="8"/>
      <c r="D75" s="8"/>
      <c r="E75" s="8"/>
      <c r="F75" s="8"/>
      <c r="G75" s="8"/>
      <c r="H75" s="8"/>
      <c r="I75" s="8"/>
      <c r="P75" s="8"/>
      <c r="Q75" s="8"/>
      <c r="R75" s="8"/>
      <c r="S75" s="8"/>
      <c r="T75" s="8"/>
      <c r="U75" s="8"/>
    </row>
    <row r="76" spans="1:21">
      <c r="A76" s="8"/>
      <c r="B76" s="8"/>
      <c r="C76" s="8"/>
      <c r="D76" s="8"/>
      <c r="E76" s="8"/>
      <c r="F76" s="8"/>
      <c r="G76" s="8"/>
      <c r="H76" s="8"/>
      <c r="I76" s="8"/>
      <c r="P76" s="8"/>
      <c r="Q76" s="8"/>
      <c r="R76" s="8"/>
      <c r="S76" s="8"/>
      <c r="T76" s="8"/>
      <c r="U76" s="8"/>
    </row>
    <row r="77" spans="1:21">
      <c r="A77" s="8"/>
      <c r="B77" s="8"/>
      <c r="C77" s="8"/>
      <c r="D77" s="8"/>
      <c r="E77" s="8"/>
      <c r="F77" s="8"/>
      <c r="G77" s="8"/>
      <c r="H77" s="8"/>
      <c r="I77" s="8"/>
      <c r="P77" s="8"/>
      <c r="Q77" s="8"/>
      <c r="R77" s="8"/>
      <c r="S77" s="8"/>
      <c r="T77" s="8"/>
      <c r="U77" s="8"/>
    </row>
    <row r="78" spans="1:21">
      <c r="A78" s="8"/>
      <c r="B78" s="8"/>
      <c r="C78" s="8"/>
      <c r="D78" s="8"/>
      <c r="E78" s="8"/>
      <c r="F78" s="8"/>
      <c r="G78" s="8"/>
      <c r="H78" s="8"/>
      <c r="I78" s="8"/>
      <c r="P78" s="8"/>
      <c r="Q78" s="8"/>
      <c r="R78" s="8"/>
      <c r="S78" s="8"/>
      <c r="T78" s="8"/>
      <c r="U78" s="8"/>
    </row>
    <row r="79" spans="1:21">
      <c r="A79" s="8"/>
      <c r="B79" s="8"/>
      <c r="C79" s="8"/>
      <c r="D79" s="8"/>
      <c r="E79" s="8"/>
      <c r="F79" s="8"/>
      <c r="G79" s="8"/>
      <c r="H79" s="8"/>
      <c r="I79" s="8"/>
      <c r="P79" s="8"/>
      <c r="Q79" s="8"/>
      <c r="R79" s="8"/>
      <c r="S79" s="8"/>
      <c r="T79" s="8"/>
      <c r="U79" s="8"/>
    </row>
    <row r="80" spans="1:21">
      <c r="A80" s="8"/>
      <c r="B80" s="8"/>
      <c r="C80" s="8"/>
      <c r="D80" s="8"/>
      <c r="E80" s="8"/>
      <c r="F80" s="8"/>
      <c r="G80" s="8"/>
      <c r="H80" s="8"/>
      <c r="I80" s="8"/>
      <c r="P80" s="8"/>
      <c r="Q80" s="8"/>
      <c r="R80" s="8"/>
      <c r="S80" s="8"/>
      <c r="T80" s="8"/>
      <c r="U80" s="8"/>
    </row>
    <row r="81" spans="1:21">
      <c r="A81" s="8"/>
      <c r="B81" s="8"/>
      <c r="C81" s="8"/>
      <c r="D81" s="8"/>
      <c r="E81" s="8"/>
      <c r="F81" s="8"/>
      <c r="G81" s="8"/>
      <c r="H81" s="8"/>
      <c r="I81" s="8"/>
      <c r="P81" s="8"/>
      <c r="Q81" s="8"/>
      <c r="R81" s="8"/>
      <c r="S81" s="8"/>
      <c r="T81" s="8"/>
      <c r="U81" s="8"/>
    </row>
    <row r="82" spans="1:21">
      <c r="A82" s="8"/>
      <c r="B82" s="8"/>
      <c r="C82" s="8"/>
      <c r="D82" s="8"/>
      <c r="E82" s="8"/>
      <c r="F82" s="8"/>
      <c r="G82" s="8"/>
      <c r="H82" s="8"/>
      <c r="I82" s="8"/>
      <c r="P82" s="8"/>
      <c r="Q82" s="8"/>
      <c r="R82" s="8"/>
      <c r="S82" s="8"/>
      <c r="T82" s="8"/>
      <c r="U82" s="8"/>
    </row>
    <row r="83" spans="1:21">
      <c r="A83" s="8"/>
      <c r="B83" s="8"/>
      <c r="C83" s="8"/>
      <c r="D83" s="8"/>
      <c r="E83" s="8"/>
      <c r="F83" s="8"/>
      <c r="G83" s="8"/>
      <c r="H83" s="8"/>
      <c r="I83" s="8"/>
      <c r="P83" s="8"/>
      <c r="Q83" s="8"/>
      <c r="R83" s="8"/>
      <c r="S83" s="8"/>
      <c r="T83" s="8"/>
      <c r="U83" s="8"/>
    </row>
    <row r="84" spans="1:21">
      <c r="A84" s="8"/>
      <c r="B84" s="8"/>
      <c r="C84" s="8"/>
      <c r="D84" s="8"/>
      <c r="E84" s="8"/>
      <c r="F84" s="8"/>
      <c r="G84" s="8"/>
      <c r="H84" s="8"/>
      <c r="I84" s="8"/>
      <c r="P84" s="8"/>
      <c r="Q84" s="8"/>
      <c r="R84" s="8"/>
      <c r="S84" s="8"/>
      <c r="T84" s="8"/>
      <c r="U84" s="8"/>
    </row>
    <row r="85" spans="1:21">
      <c r="A85" s="8"/>
      <c r="B85" s="8"/>
      <c r="C85" s="8"/>
      <c r="D85" s="8"/>
      <c r="E85" s="8"/>
      <c r="F85" s="8"/>
      <c r="G85" s="8"/>
      <c r="H85" s="8"/>
      <c r="I85" s="8"/>
      <c r="P85" s="8"/>
      <c r="Q85" s="8"/>
      <c r="R85" s="8"/>
      <c r="S85" s="8"/>
      <c r="T85" s="8"/>
      <c r="U85" s="8"/>
    </row>
    <row r="86" spans="1:21">
      <c r="A86" s="8"/>
      <c r="B86" s="8"/>
      <c r="C86" s="8"/>
      <c r="D86" s="8"/>
      <c r="E86" s="8"/>
      <c r="F86" s="8"/>
      <c r="G86" s="8"/>
      <c r="H86" s="8"/>
      <c r="I86" s="8"/>
      <c r="P86" s="8"/>
      <c r="Q86" s="8"/>
      <c r="R86" s="8"/>
      <c r="S86" s="8"/>
      <c r="T86" s="8"/>
      <c r="U86" s="8"/>
    </row>
    <row r="87" spans="1:21">
      <c r="A87" s="8"/>
      <c r="B87" s="8"/>
      <c r="C87" s="8"/>
      <c r="D87" s="8"/>
      <c r="E87" s="8"/>
      <c r="F87" s="8"/>
      <c r="G87" s="8"/>
      <c r="H87" s="8"/>
      <c r="I87" s="8"/>
      <c r="P87" s="8"/>
      <c r="Q87" s="8"/>
      <c r="R87" s="8"/>
      <c r="S87" s="8"/>
      <c r="T87" s="8"/>
      <c r="U87" s="8"/>
    </row>
    <row r="88" spans="1:21">
      <c r="A88" s="8"/>
      <c r="B88" s="8"/>
      <c r="C88" s="8"/>
      <c r="D88" s="8"/>
      <c r="E88" s="8"/>
      <c r="F88" s="8"/>
      <c r="G88" s="8"/>
      <c r="H88" s="8"/>
      <c r="I88" s="8"/>
      <c r="P88" s="8"/>
      <c r="Q88" s="8"/>
      <c r="R88" s="8"/>
      <c r="S88" s="8"/>
      <c r="T88" s="8"/>
      <c r="U88" s="8"/>
    </row>
    <row r="89" spans="1:21">
      <c r="A89" s="8"/>
      <c r="B89" s="8"/>
      <c r="C89" s="8"/>
      <c r="D89" s="8"/>
      <c r="E89" s="8"/>
      <c r="F89" s="8"/>
      <c r="G89" s="8"/>
      <c r="H89" s="8"/>
      <c r="I89" s="8"/>
      <c r="P89" s="8"/>
      <c r="Q89" s="8"/>
      <c r="R89" s="8"/>
      <c r="S89" s="8"/>
      <c r="T89" s="8"/>
      <c r="U89" s="8"/>
    </row>
    <row r="90" spans="1:21">
      <c r="A90" s="8"/>
      <c r="B90" s="8"/>
      <c r="C90" s="8"/>
      <c r="D90" s="8"/>
      <c r="E90" s="8"/>
      <c r="F90" s="8"/>
      <c r="G90" s="8"/>
      <c r="H90" s="8"/>
      <c r="I90" s="8"/>
      <c r="P90" s="8"/>
      <c r="Q90" s="8"/>
      <c r="R90" s="8"/>
      <c r="S90" s="8"/>
      <c r="T90" s="8"/>
      <c r="U90" s="8"/>
    </row>
    <row r="91" spans="1:21">
      <c r="A91" s="8"/>
      <c r="B91" s="8"/>
      <c r="C91" s="8"/>
      <c r="D91" s="8"/>
      <c r="E91" s="8"/>
      <c r="F91" s="8"/>
      <c r="G91" s="8"/>
      <c r="H91" s="8"/>
      <c r="I91" s="8"/>
      <c r="P91" s="8"/>
      <c r="Q91" s="8"/>
      <c r="R91" s="8"/>
      <c r="S91" s="8"/>
      <c r="T91" s="8"/>
      <c r="U91" s="8"/>
    </row>
    <row r="92" spans="1:21">
      <c r="A92" s="8"/>
      <c r="B92" s="8"/>
      <c r="C92" s="8"/>
      <c r="D92" s="8"/>
      <c r="E92" s="8"/>
      <c r="F92" s="8"/>
      <c r="G92" s="8"/>
      <c r="H92" s="8"/>
      <c r="I92" s="8"/>
      <c r="P92" s="8"/>
      <c r="Q92" s="8"/>
      <c r="R92" s="8"/>
      <c r="S92" s="8"/>
      <c r="T92" s="8"/>
      <c r="U92" s="8"/>
    </row>
    <row r="93" spans="1:21">
      <c r="A93" s="8"/>
      <c r="B93" s="8"/>
      <c r="C93" s="8"/>
      <c r="D93" s="8"/>
      <c r="E93" s="8"/>
      <c r="F93" s="8"/>
      <c r="G93" s="8"/>
      <c r="H93" s="8"/>
      <c r="I93" s="8"/>
      <c r="P93" s="8"/>
      <c r="Q93" s="8"/>
      <c r="R93" s="8"/>
      <c r="S93" s="8"/>
      <c r="T93" s="8"/>
      <c r="U93" s="8"/>
    </row>
    <row r="94" spans="1:21">
      <c r="A94" s="8"/>
      <c r="B94" s="8"/>
      <c r="C94" s="8"/>
      <c r="D94" s="8"/>
      <c r="E94" s="8"/>
      <c r="F94" s="8"/>
      <c r="G94" s="8"/>
      <c r="H94" s="8"/>
      <c r="I94" s="8"/>
      <c r="P94" s="8"/>
      <c r="Q94" s="8"/>
      <c r="R94" s="8"/>
      <c r="S94" s="8"/>
      <c r="T94" s="8"/>
      <c r="U94" s="8"/>
    </row>
    <row r="95" spans="1:21">
      <c r="A95" s="8"/>
      <c r="B95" s="8"/>
      <c r="C95" s="8"/>
      <c r="D95" s="8"/>
      <c r="E95" s="8"/>
      <c r="F95" s="8"/>
      <c r="G95" s="8"/>
      <c r="H95" s="8"/>
      <c r="I95" s="8"/>
      <c r="P95" s="8"/>
      <c r="Q95" s="8"/>
      <c r="R95" s="8"/>
      <c r="S95" s="8"/>
      <c r="T95" s="8"/>
      <c r="U95" s="8"/>
    </row>
    <row r="96" spans="1:21">
      <c r="A96" s="8"/>
      <c r="B96" s="8"/>
      <c r="C96" s="8"/>
      <c r="D96" s="8"/>
      <c r="E96" s="8"/>
      <c r="F96" s="8"/>
      <c r="G96" s="8"/>
      <c r="H96" s="8"/>
      <c r="I96" s="8"/>
      <c r="P96" s="8"/>
      <c r="Q96" s="8"/>
      <c r="R96" s="8"/>
      <c r="S96" s="8"/>
      <c r="T96" s="8"/>
      <c r="U96" s="8"/>
    </row>
    <row r="97" spans="1:21">
      <c r="A97" s="39"/>
      <c r="B97" s="8"/>
      <c r="C97" s="8"/>
      <c r="D97" s="8"/>
      <c r="E97" s="8"/>
      <c r="F97" s="8"/>
      <c r="G97" s="8"/>
      <c r="H97" s="8"/>
      <c r="I97" s="8"/>
      <c r="P97" s="8"/>
      <c r="Q97" s="8"/>
      <c r="R97" s="8"/>
      <c r="S97" s="8"/>
      <c r="T97" s="8"/>
      <c r="U97" s="8"/>
    </row>
    <row r="98" spans="1:21">
      <c r="A98" s="39"/>
      <c r="B98" s="8"/>
      <c r="C98" s="8"/>
      <c r="D98" s="8"/>
      <c r="E98" s="8"/>
      <c r="F98" s="8"/>
      <c r="G98" s="8"/>
      <c r="H98" s="8"/>
      <c r="I98" s="8"/>
      <c r="P98" s="8"/>
      <c r="Q98" s="8"/>
      <c r="R98" s="8"/>
      <c r="S98" s="8"/>
      <c r="T98" s="8"/>
      <c r="U98" s="8"/>
    </row>
    <row r="99" spans="1:21">
      <c r="A99" s="39"/>
      <c r="B99" s="8"/>
      <c r="C99" s="8"/>
      <c r="D99" s="8"/>
      <c r="E99" s="8"/>
      <c r="F99" s="8"/>
      <c r="G99" s="8"/>
      <c r="H99" s="8"/>
      <c r="I99" s="8"/>
      <c r="P99" s="8"/>
      <c r="Q99" s="8"/>
      <c r="R99" s="8"/>
      <c r="S99" s="8"/>
      <c r="T99" s="8"/>
      <c r="U99" s="8"/>
    </row>
    <row r="100" spans="1:21">
      <c r="A100" s="39"/>
      <c r="B100" s="8"/>
      <c r="C100" s="8"/>
      <c r="D100" s="8"/>
      <c r="E100" s="8"/>
      <c r="F100" s="8"/>
      <c r="G100" s="8"/>
      <c r="H100" s="8"/>
      <c r="I100" s="8"/>
      <c r="P100" s="8"/>
      <c r="Q100" s="8"/>
      <c r="R100" s="8"/>
      <c r="S100" s="8"/>
      <c r="T100" s="8"/>
      <c r="U100" s="8"/>
    </row>
    <row r="101" spans="1:21">
      <c r="A101" s="39"/>
      <c r="B101" s="8"/>
      <c r="C101" s="8"/>
      <c r="D101" s="8"/>
      <c r="E101" s="8"/>
      <c r="F101" s="8"/>
      <c r="G101" s="8"/>
      <c r="H101" s="8"/>
      <c r="I101" s="8"/>
      <c r="P101" s="8"/>
      <c r="Q101" s="8"/>
      <c r="R101" s="8"/>
      <c r="S101" s="8"/>
      <c r="T101" s="8"/>
      <c r="U101" s="8"/>
    </row>
    <row r="102" spans="1:21">
      <c r="A102" s="39"/>
      <c r="B102" s="8"/>
      <c r="C102" s="8"/>
      <c r="D102" s="8"/>
      <c r="E102" s="8"/>
      <c r="F102" s="8"/>
      <c r="G102" s="8"/>
      <c r="H102" s="8"/>
      <c r="I102" s="8"/>
      <c r="P102" s="8"/>
      <c r="Q102" s="8"/>
      <c r="R102" s="8"/>
      <c r="S102" s="8"/>
      <c r="T102" s="8"/>
      <c r="U102" s="8"/>
    </row>
    <row r="103" spans="1:21">
      <c r="A103" s="39"/>
      <c r="B103" s="8"/>
      <c r="C103" s="8"/>
      <c r="D103" s="8"/>
      <c r="E103" s="8"/>
      <c r="F103" s="8"/>
      <c r="G103" s="8"/>
      <c r="H103" s="8"/>
      <c r="I103" s="8"/>
      <c r="P103" s="8"/>
      <c r="Q103" s="8"/>
      <c r="R103" s="8"/>
      <c r="S103" s="8"/>
      <c r="T103" s="8"/>
      <c r="U103" s="8"/>
    </row>
    <row r="104" spans="1:21">
      <c r="A104" s="39"/>
      <c r="B104" s="8"/>
      <c r="C104" s="8"/>
      <c r="D104" s="8"/>
      <c r="E104" s="8"/>
      <c r="F104" s="8"/>
      <c r="G104" s="8"/>
      <c r="H104" s="8"/>
      <c r="I104" s="8"/>
      <c r="P104" s="8"/>
      <c r="Q104" s="8"/>
      <c r="R104" s="8"/>
      <c r="S104" s="8"/>
      <c r="T104" s="8"/>
      <c r="U104" s="8"/>
    </row>
    <row r="105" spans="1:21">
      <c r="A105" s="39"/>
      <c r="B105" s="8"/>
      <c r="C105" s="8"/>
      <c r="D105" s="8"/>
      <c r="E105" s="8"/>
      <c r="F105" s="8"/>
      <c r="G105" s="8"/>
      <c r="H105" s="8"/>
      <c r="I105" s="8"/>
      <c r="P105" s="8"/>
      <c r="Q105" s="8"/>
      <c r="R105" s="8"/>
      <c r="S105" s="8"/>
      <c r="T105" s="8"/>
      <c r="U105" s="8"/>
    </row>
    <row r="106" spans="1:21">
      <c r="A106" s="39"/>
      <c r="B106" s="8"/>
      <c r="C106" s="8"/>
      <c r="D106" s="8"/>
      <c r="E106" s="8"/>
      <c r="F106" s="8"/>
      <c r="G106" s="8"/>
      <c r="H106" s="8"/>
      <c r="I106" s="8"/>
      <c r="P106" s="8"/>
      <c r="Q106" s="8"/>
      <c r="R106" s="8"/>
      <c r="S106" s="8"/>
      <c r="T106" s="8"/>
      <c r="U106" s="8"/>
    </row>
    <row r="107" spans="1:21">
      <c r="A107" s="39"/>
      <c r="B107" s="8"/>
      <c r="C107" s="8"/>
      <c r="D107" s="8"/>
      <c r="E107" s="8"/>
      <c r="F107" s="8"/>
      <c r="G107" s="8"/>
      <c r="H107" s="8"/>
      <c r="I107" s="8"/>
      <c r="P107" s="8"/>
      <c r="Q107" s="8"/>
      <c r="R107" s="8"/>
      <c r="S107" s="8"/>
      <c r="T107" s="8"/>
      <c r="U107" s="8"/>
    </row>
    <row r="108" spans="1:21">
      <c r="A108" s="39"/>
      <c r="B108" s="8"/>
      <c r="C108" s="8"/>
      <c r="D108" s="8"/>
      <c r="E108" s="8"/>
      <c r="F108" s="8"/>
      <c r="G108" s="8"/>
      <c r="H108" s="8"/>
      <c r="I108" s="8"/>
      <c r="P108" s="8"/>
      <c r="Q108" s="8"/>
      <c r="R108" s="8"/>
      <c r="S108" s="8"/>
      <c r="T108" s="8"/>
      <c r="U108" s="8"/>
    </row>
    <row r="109" spans="1:21">
      <c r="A109" s="39"/>
      <c r="B109" s="8"/>
      <c r="C109" s="8"/>
      <c r="D109" s="8"/>
      <c r="E109" s="8"/>
      <c r="F109" s="8"/>
      <c r="G109" s="8"/>
      <c r="H109" s="8"/>
      <c r="I109" s="8"/>
      <c r="P109" s="8"/>
      <c r="Q109" s="8"/>
      <c r="R109" s="8"/>
      <c r="S109" s="8"/>
      <c r="T109" s="8"/>
      <c r="U109" s="8"/>
    </row>
    <row r="110" spans="1:21">
      <c r="A110" s="39"/>
      <c r="B110" s="8"/>
      <c r="C110" s="8"/>
      <c r="D110" s="8"/>
      <c r="E110" s="8"/>
      <c r="F110" s="8"/>
      <c r="G110" s="8"/>
      <c r="H110" s="8"/>
      <c r="I110" s="8"/>
      <c r="P110" s="8"/>
      <c r="Q110" s="8"/>
      <c r="R110" s="8"/>
      <c r="S110" s="8"/>
      <c r="T110" s="8"/>
      <c r="U110" s="8"/>
    </row>
    <row r="111" spans="1:21">
      <c r="A111" s="39"/>
      <c r="B111" s="8"/>
      <c r="C111" s="8"/>
      <c r="D111" s="8"/>
      <c r="E111" s="8"/>
      <c r="F111" s="8"/>
      <c r="G111" s="8"/>
      <c r="H111" s="8"/>
      <c r="I111" s="8"/>
      <c r="P111" s="8"/>
      <c r="Q111" s="8"/>
      <c r="R111" s="8"/>
      <c r="S111" s="8"/>
      <c r="T111" s="8"/>
      <c r="U111" s="8"/>
    </row>
    <row r="112" spans="1:21">
      <c r="A112" s="39"/>
      <c r="B112" s="8"/>
      <c r="C112" s="8"/>
      <c r="D112" s="8"/>
      <c r="E112" s="8"/>
      <c r="F112" s="8"/>
      <c r="G112" s="8"/>
      <c r="H112" s="8"/>
      <c r="I112" s="8"/>
      <c r="P112" s="8"/>
      <c r="Q112" s="8"/>
      <c r="R112" s="8"/>
      <c r="S112" s="8"/>
      <c r="T112" s="8"/>
      <c r="U112" s="8"/>
    </row>
    <row r="113" spans="1:21">
      <c r="A113" s="39"/>
      <c r="B113" s="8"/>
      <c r="C113" s="8"/>
      <c r="D113" s="8"/>
      <c r="E113" s="8"/>
      <c r="F113" s="8"/>
      <c r="G113" s="8"/>
      <c r="H113" s="8"/>
      <c r="I113" s="8"/>
      <c r="P113" s="8"/>
      <c r="Q113" s="8"/>
      <c r="R113" s="8"/>
      <c r="S113" s="8"/>
      <c r="T113" s="8"/>
      <c r="U113" s="8"/>
    </row>
    <row r="114" spans="1:21">
      <c r="A114" s="39"/>
      <c r="B114" s="8"/>
      <c r="C114" s="8"/>
      <c r="D114" s="8"/>
      <c r="E114" s="8"/>
      <c r="F114" s="8"/>
      <c r="G114" s="8"/>
      <c r="H114" s="8"/>
      <c r="I114" s="8"/>
      <c r="P114" s="8"/>
      <c r="Q114" s="8"/>
      <c r="R114" s="8"/>
      <c r="S114" s="8"/>
      <c r="T114" s="8"/>
      <c r="U114" s="8"/>
    </row>
    <row r="115" spans="1:21">
      <c r="A115" s="39"/>
      <c r="B115" s="8"/>
      <c r="C115" s="8"/>
      <c r="D115" s="8"/>
      <c r="E115" s="8"/>
      <c r="F115" s="8"/>
      <c r="G115" s="8"/>
      <c r="H115" s="8"/>
      <c r="I115" s="8"/>
      <c r="P115" s="8"/>
      <c r="Q115" s="8"/>
      <c r="R115" s="8"/>
      <c r="S115" s="8"/>
      <c r="T115" s="8"/>
      <c r="U115" s="8"/>
    </row>
    <row r="116" spans="1:21">
      <c r="A116" s="39"/>
      <c r="B116" s="8"/>
      <c r="C116" s="8"/>
      <c r="D116" s="8"/>
      <c r="E116" s="8"/>
      <c r="F116" s="8"/>
      <c r="G116" s="8"/>
      <c r="H116" s="8"/>
      <c r="I116" s="8"/>
      <c r="P116" s="8"/>
      <c r="Q116" s="8"/>
      <c r="R116" s="8"/>
      <c r="S116" s="8"/>
      <c r="T116" s="8"/>
      <c r="U116" s="8"/>
    </row>
    <row r="117" spans="1:21">
      <c r="A117" s="39"/>
      <c r="B117" s="8"/>
      <c r="C117" s="8"/>
      <c r="D117" s="8"/>
      <c r="E117" s="8"/>
      <c r="F117" s="8"/>
      <c r="G117" s="8"/>
      <c r="H117" s="8"/>
      <c r="I117" s="8"/>
      <c r="P117" s="8"/>
      <c r="Q117" s="8"/>
      <c r="R117" s="8"/>
      <c r="S117" s="8"/>
      <c r="T117" s="8"/>
      <c r="U117" s="8"/>
    </row>
    <row r="118" spans="1:21">
      <c r="A118" s="39"/>
      <c r="B118" s="8"/>
      <c r="C118" s="8"/>
      <c r="D118" s="8"/>
      <c r="E118" s="8"/>
      <c r="F118" s="8"/>
      <c r="G118" s="8"/>
      <c r="H118" s="8"/>
      <c r="I118" s="8"/>
      <c r="P118" s="8"/>
      <c r="Q118" s="8"/>
      <c r="R118" s="8"/>
      <c r="S118" s="8"/>
      <c r="T118" s="8"/>
      <c r="U118" s="8"/>
    </row>
    <row r="119" spans="1:21">
      <c r="A119" s="39"/>
      <c r="B119" s="8"/>
      <c r="C119" s="8"/>
      <c r="D119" s="8"/>
      <c r="E119" s="8"/>
      <c r="F119" s="8"/>
      <c r="G119" s="8"/>
      <c r="H119" s="8"/>
      <c r="I119" s="8"/>
      <c r="P119" s="8"/>
      <c r="Q119" s="8"/>
      <c r="R119" s="8"/>
      <c r="S119" s="8"/>
      <c r="T119" s="8"/>
      <c r="U119" s="8"/>
    </row>
    <row r="120" spans="1:21">
      <c r="A120" s="39"/>
      <c r="B120" s="8"/>
      <c r="C120" s="8"/>
      <c r="D120" s="8"/>
      <c r="E120" s="8"/>
      <c r="F120" s="8"/>
      <c r="G120" s="8"/>
      <c r="H120" s="8"/>
      <c r="I120" s="8"/>
      <c r="P120" s="8"/>
      <c r="Q120" s="8"/>
      <c r="R120" s="8"/>
      <c r="S120" s="8"/>
      <c r="T120" s="8"/>
      <c r="U120" s="8"/>
    </row>
    <row r="121" spans="1:21">
      <c r="A121" s="39"/>
      <c r="B121" s="8"/>
      <c r="C121" s="8"/>
      <c r="D121" s="8"/>
      <c r="E121" s="8"/>
      <c r="F121" s="8"/>
      <c r="G121" s="8"/>
      <c r="H121" s="8"/>
      <c r="I121" s="8"/>
      <c r="P121" s="8"/>
      <c r="Q121" s="8"/>
      <c r="R121" s="8"/>
      <c r="S121" s="8"/>
      <c r="T121" s="8"/>
      <c r="U121" s="8"/>
    </row>
    <row r="122" spans="1:21">
      <c r="A122" s="39"/>
      <c r="B122" s="8"/>
      <c r="C122" s="8"/>
      <c r="D122" s="8"/>
      <c r="E122" s="8"/>
      <c r="F122" s="8"/>
      <c r="G122" s="8"/>
      <c r="H122" s="8"/>
      <c r="I122" s="8"/>
      <c r="P122" s="8"/>
      <c r="Q122" s="8"/>
      <c r="R122" s="8"/>
      <c r="S122" s="8"/>
      <c r="T122" s="8"/>
      <c r="U122" s="8"/>
    </row>
    <row r="123" spans="1:21">
      <c r="A123" s="39"/>
      <c r="B123" s="8"/>
      <c r="C123" s="8"/>
      <c r="D123" s="8"/>
      <c r="E123" s="8"/>
      <c r="F123" s="8"/>
      <c r="G123" s="8"/>
      <c r="H123" s="8"/>
      <c r="I123" s="8"/>
      <c r="P123" s="8"/>
      <c r="Q123" s="8"/>
      <c r="R123" s="8"/>
      <c r="S123" s="8"/>
      <c r="T123" s="8"/>
      <c r="U123" s="8"/>
    </row>
    <row r="124" spans="1:21">
      <c r="A124" s="39"/>
      <c r="B124" s="8"/>
      <c r="C124" s="8"/>
      <c r="D124" s="8"/>
      <c r="E124" s="8"/>
      <c r="F124" s="8"/>
      <c r="G124" s="8"/>
      <c r="H124" s="8"/>
      <c r="I124" s="8"/>
      <c r="P124" s="8"/>
      <c r="Q124" s="8"/>
      <c r="R124" s="8"/>
      <c r="S124" s="8"/>
      <c r="T124" s="8"/>
      <c r="U124" s="8"/>
    </row>
    <row r="125" spans="1:21">
      <c r="A125" s="39"/>
      <c r="B125" s="8"/>
      <c r="C125" s="8"/>
      <c r="D125" s="8"/>
      <c r="E125" s="8"/>
      <c r="F125" s="8"/>
      <c r="G125" s="8"/>
      <c r="H125" s="8"/>
      <c r="I125" s="8"/>
      <c r="P125" s="8"/>
      <c r="Q125" s="8"/>
      <c r="R125" s="8"/>
      <c r="S125" s="8"/>
      <c r="T125" s="8"/>
      <c r="U125" s="8"/>
    </row>
    <row r="126" spans="1:21">
      <c r="A126" s="39"/>
      <c r="B126" s="8"/>
      <c r="C126" s="8"/>
      <c r="D126" s="8"/>
      <c r="E126" s="8"/>
      <c r="F126" s="8"/>
      <c r="G126" s="8"/>
      <c r="H126" s="8"/>
      <c r="I126" s="8"/>
      <c r="P126" s="8"/>
      <c r="Q126" s="8"/>
      <c r="R126" s="8"/>
      <c r="S126" s="8"/>
      <c r="T126" s="8"/>
      <c r="U126" s="8"/>
    </row>
    <row r="127" spans="1:21">
      <c r="A127" s="39"/>
      <c r="B127" s="8"/>
      <c r="C127" s="8"/>
      <c r="D127" s="8"/>
      <c r="E127" s="8"/>
      <c r="F127" s="8"/>
      <c r="G127" s="8"/>
      <c r="H127" s="8"/>
      <c r="I127" s="8"/>
      <c r="P127" s="8"/>
      <c r="Q127" s="8"/>
      <c r="R127" s="8"/>
      <c r="S127" s="8"/>
      <c r="T127" s="8"/>
      <c r="U127" s="8"/>
    </row>
    <row r="128" spans="1:21">
      <c r="A128" s="39"/>
      <c r="B128" s="8"/>
      <c r="C128" s="8"/>
      <c r="D128" s="8"/>
      <c r="E128" s="8"/>
      <c r="F128" s="8"/>
      <c r="G128" s="8"/>
      <c r="H128" s="8"/>
      <c r="I128" s="8"/>
      <c r="P128" s="8"/>
      <c r="Q128" s="8"/>
      <c r="R128" s="8"/>
      <c r="S128" s="8"/>
      <c r="T128" s="8"/>
      <c r="U128" s="8"/>
    </row>
    <row r="129" spans="1:21">
      <c r="A129" s="39"/>
      <c r="B129" s="8"/>
      <c r="C129" s="8"/>
      <c r="D129" s="8"/>
      <c r="E129" s="8"/>
      <c r="F129" s="8"/>
      <c r="G129" s="8"/>
      <c r="H129" s="8"/>
      <c r="I129" s="8"/>
      <c r="P129" s="8"/>
      <c r="Q129" s="8"/>
      <c r="R129" s="8"/>
      <c r="S129" s="8"/>
      <c r="T129" s="8"/>
      <c r="U129" s="8"/>
    </row>
    <row r="130" spans="1:21">
      <c r="A130" s="39"/>
      <c r="B130" s="8"/>
      <c r="C130" s="8"/>
      <c r="D130" s="8"/>
      <c r="E130" s="8"/>
      <c r="F130" s="8"/>
      <c r="G130" s="8"/>
      <c r="H130" s="8"/>
      <c r="I130" s="8"/>
      <c r="P130" s="8"/>
      <c r="Q130" s="8"/>
      <c r="R130" s="8"/>
      <c r="S130" s="8"/>
      <c r="T130" s="8"/>
      <c r="U130" s="8"/>
    </row>
    <row r="131" spans="1:21">
      <c r="A131" s="39"/>
      <c r="B131" s="8"/>
      <c r="C131" s="8"/>
      <c r="D131" s="8"/>
      <c r="E131" s="8"/>
      <c r="F131" s="8"/>
      <c r="G131" s="8"/>
      <c r="H131" s="8"/>
      <c r="I131" s="8"/>
      <c r="P131" s="8"/>
      <c r="Q131" s="8"/>
      <c r="R131" s="8"/>
      <c r="S131" s="8"/>
      <c r="T131" s="8"/>
      <c r="U131" s="8"/>
    </row>
    <row r="132" spans="1:21">
      <c r="A132" s="39"/>
      <c r="B132" s="8"/>
      <c r="C132" s="8"/>
      <c r="D132" s="8"/>
      <c r="E132" s="8"/>
      <c r="F132" s="8"/>
      <c r="G132" s="8"/>
      <c r="H132" s="8"/>
      <c r="I132" s="8"/>
      <c r="P132" s="8"/>
      <c r="Q132" s="8"/>
      <c r="R132" s="8"/>
      <c r="S132" s="8"/>
      <c r="T132" s="8"/>
      <c r="U132" s="8"/>
    </row>
    <row r="133" spans="1:21">
      <c r="A133" s="39"/>
      <c r="B133" s="8"/>
      <c r="C133" s="8"/>
      <c r="D133" s="8"/>
      <c r="E133" s="8"/>
      <c r="F133" s="8"/>
      <c r="G133" s="8"/>
      <c r="H133" s="8"/>
      <c r="I133" s="8"/>
      <c r="P133" s="8"/>
      <c r="Q133" s="8"/>
      <c r="R133" s="8"/>
      <c r="S133" s="8"/>
      <c r="T133" s="8"/>
      <c r="U133" s="8"/>
    </row>
    <row r="134" spans="1:21">
      <c r="A134" s="39"/>
      <c r="B134" s="8"/>
      <c r="C134" s="8"/>
      <c r="D134" s="8"/>
      <c r="E134" s="8"/>
      <c r="F134" s="8"/>
      <c r="G134" s="8"/>
      <c r="H134" s="8"/>
      <c r="I134" s="8"/>
      <c r="P134" s="8"/>
      <c r="Q134" s="8"/>
      <c r="R134" s="8"/>
      <c r="S134" s="8"/>
      <c r="T134" s="8"/>
      <c r="U134" s="8"/>
    </row>
    <row r="135" spans="1:21">
      <c r="A135" s="39"/>
      <c r="B135" s="8"/>
      <c r="C135" s="8"/>
      <c r="D135" s="8"/>
      <c r="E135" s="8"/>
      <c r="F135" s="8"/>
      <c r="G135" s="8"/>
      <c r="H135" s="8"/>
      <c r="I135" s="8"/>
      <c r="P135" s="8"/>
      <c r="Q135" s="8"/>
      <c r="R135" s="8"/>
      <c r="S135" s="8"/>
      <c r="T135" s="8"/>
      <c r="U135" s="8"/>
    </row>
    <row r="136" spans="1:21">
      <c r="A136" s="39"/>
      <c r="B136" s="8"/>
      <c r="C136" s="8"/>
      <c r="D136" s="8"/>
      <c r="E136" s="8"/>
      <c r="F136" s="8"/>
      <c r="G136" s="8"/>
      <c r="H136" s="8"/>
      <c r="I136" s="8"/>
      <c r="P136" s="8"/>
      <c r="Q136" s="8"/>
      <c r="R136" s="8"/>
      <c r="S136" s="8"/>
      <c r="T136" s="8"/>
      <c r="U136" s="8"/>
    </row>
    <row r="137" spans="1:21">
      <c r="A137" s="39"/>
      <c r="B137" s="8"/>
      <c r="C137" s="8"/>
      <c r="D137" s="8"/>
      <c r="E137" s="8"/>
      <c r="F137" s="8"/>
      <c r="G137" s="8"/>
      <c r="H137" s="8"/>
      <c r="I137" s="8"/>
      <c r="P137" s="8"/>
      <c r="Q137" s="8"/>
      <c r="R137" s="8"/>
      <c r="S137" s="8"/>
      <c r="T137" s="8"/>
      <c r="U137" s="8"/>
    </row>
    <row r="138" spans="1:21">
      <c r="A138" s="39"/>
      <c r="B138" s="8"/>
      <c r="C138" s="8"/>
      <c r="D138" s="8"/>
      <c r="E138" s="8"/>
      <c r="F138" s="8"/>
      <c r="G138" s="8"/>
      <c r="H138" s="8"/>
      <c r="I138" s="8"/>
      <c r="P138" s="8"/>
      <c r="Q138" s="8"/>
      <c r="R138" s="8"/>
      <c r="S138" s="8"/>
      <c r="T138" s="8"/>
      <c r="U138" s="8"/>
    </row>
    <row r="139" spans="1:21">
      <c r="A139" s="39"/>
      <c r="B139" s="8"/>
      <c r="C139" s="8"/>
      <c r="D139" s="8"/>
      <c r="E139" s="8"/>
      <c r="F139" s="8"/>
      <c r="G139" s="8"/>
      <c r="H139" s="8"/>
      <c r="I139" s="8"/>
      <c r="P139" s="8"/>
      <c r="Q139" s="8"/>
      <c r="R139" s="8"/>
      <c r="S139" s="8"/>
      <c r="T139" s="8"/>
      <c r="U139" s="8"/>
    </row>
    <row r="140" spans="1:21">
      <c r="A140" s="39"/>
      <c r="B140" s="8"/>
      <c r="C140" s="8"/>
      <c r="D140" s="8"/>
      <c r="E140" s="8"/>
      <c r="F140" s="8"/>
      <c r="G140" s="8"/>
      <c r="H140" s="8"/>
      <c r="I140" s="8"/>
    </row>
    <row r="141" spans="1:21">
      <c r="A141" s="39"/>
      <c r="B141" s="8"/>
      <c r="C141" s="8"/>
      <c r="D141" s="8"/>
      <c r="E141" s="8"/>
      <c r="F141" s="8"/>
      <c r="G141" s="8"/>
      <c r="H141" s="8"/>
      <c r="I141" s="8"/>
    </row>
    <row r="142" spans="1:21">
      <c r="A142" s="39"/>
      <c r="B142" s="8"/>
      <c r="C142" s="8"/>
      <c r="D142" s="8"/>
      <c r="E142" s="8"/>
      <c r="F142" s="8"/>
      <c r="G142" s="8"/>
      <c r="H142" s="8"/>
      <c r="I142" s="8"/>
    </row>
    <row r="143" spans="1:21">
      <c r="A143" s="39"/>
      <c r="B143" s="8"/>
      <c r="C143" s="8"/>
      <c r="D143" s="8"/>
      <c r="E143" s="8"/>
      <c r="F143" s="8"/>
      <c r="G143" s="8"/>
      <c r="H143" s="8"/>
      <c r="I143" s="8"/>
    </row>
    <row r="144" spans="1:21">
      <c r="A144" s="39"/>
      <c r="B144" s="8"/>
      <c r="C144" s="8"/>
      <c r="D144" s="8"/>
      <c r="E144" s="8"/>
      <c r="F144" s="8"/>
      <c r="G144" s="8"/>
      <c r="H144" s="8"/>
      <c r="I144" s="8"/>
    </row>
    <row r="145" spans="1:9">
      <c r="A145" s="39"/>
      <c r="B145" s="8"/>
      <c r="C145" s="8"/>
      <c r="D145" s="8"/>
      <c r="E145" s="8"/>
      <c r="F145" s="8"/>
      <c r="G145" s="8"/>
      <c r="H145" s="8"/>
      <c r="I145" s="8"/>
    </row>
    <row r="146" spans="1:9">
      <c r="A146" s="39"/>
      <c r="B146" s="8"/>
      <c r="C146" s="8"/>
      <c r="D146" s="8"/>
      <c r="E146" s="8"/>
      <c r="F146" s="8"/>
      <c r="G146" s="8"/>
      <c r="H146" s="8"/>
      <c r="I146" s="8"/>
    </row>
    <row r="147" spans="1:9">
      <c r="A147" s="39"/>
      <c r="B147" s="8"/>
      <c r="C147" s="8"/>
      <c r="D147" s="8"/>
      <c r="E147" s="8"/>
      <c r="F147" s="8"/>
      <c r="G147" s="8"/>
      <c r="H147" s="8"/>
      <c r="I147" s="8"/>
    </row>
    <row r="148" spans="1:9">
      <c r="A148" s="39"/>
      <c r="B148" s="8"/>
      <c r="C148" s="8"/>
      <c r="D148" s="8"/>
      <c r="E148" s="8"/>
      <c r="F148" s="8"/>
      <c r="G148" s="8"/>
      <c r="H148" s="8"/>
      <c r="I148" s="8"/>
    </row>
    <row r="149" spans="1:9">
      <c r="A149" s="39"/>
      <c r="B149" s="8"/>
      <c r="C149" s="8"/>
      <c r="D149" s="8"/>
      <c r="E149" s="8"/>
      <c r="F149" s="8"/>
      <c r="G149" s="8"/>
      <c r="H149" s="8"/>
      <c r="I149" s="8"/>
    </row>
    <row r="150" spans="1:9">
      <c r="A150" s="39"/>
      <c r="B150" s="8"/>
      <c r="C150" s="8"/>
      <c r="D150" s="8"/>
      <c r="E150" s="8"/>
      <c r="F150" s="8"/>
      <c r="G150" s="8"/>
      <c r="H150" s="8"/>
      <c r="I150" s="8"/>
    </row>
    <row r="151" spans="1:9">
      <c r="A151" s="39"/>
      <c r="B151" s="8"/>
      <c r="C151" s="8"/>
      <c r="D151" s="8"/>
      <c r="E151" s="8"/>
      <c r="F151" s="8"/>
      <c r="G151" s="8"/>
      <c r="H151" s="8"/>
      <c r="I151" s="8"/>
    </row>
    <row r="152" spans="1:9">
      <c r="A152" s="39"/>
      <c r="B152" s="8"/>
      <c r="C152" s="8"/>
      <c r="D152" s="8"/>
      <c r="E152" s="8"/>
      <c r="F152" s="8"/>
      <c r="G152" s="8"/>
      <c r="H152" s="8"/>
      <c r="I152" s="8"/>
    </row>
    <row r="153" spans="1:9">
      <c r="A153" s="39"/>
      <c r="B153" s="8"/>
      <c r="C153" s="8"/>
      <c r="D153" s="8"/>
      <c r="E153" s="8"/>
      <c r="F153" s="8"/>
      <c r="G153" s="8"/>
      <c r="H153" s="8"/>
      <c r="I153" s="8"/>
    </row>
    <row r="154" spans="1:9">
      <c r="A154" s="39"/>
      <c r="B154" s="8"/>
      <c r="C154" s="8"/>
      <c r="D154" s="8"/>
      <c r="E154" s="8"/>
      <c r="F154" s="8"/>
      <c r="G154" s="8"/>
      <c r="H154" s="8"/>
      <c r="I154" s="8"/>
    </row>
    <row r="155" spans="1:9">
      <c r="A155" s="39"/>
      <c r="B155" s="8"/>
      <c r="C155" s="8"/>
      <c r="D155" s="8"/>
      <c r="E155" s="8"/>
      <c r="F155" s="8"/>
      <c r="G155" s="8"/>
      <c r="H155" s="8"/>
      <c r="I155" s="8"/>
    </row>
    <row r="156" spans="1:9">
      <c r="A156" s="39"/>
      <c r="B156" s="8"/>
      <c r="C156" s="8"/>
      <c r="D156" s="8"/>
      <c r="E156" s="8"/>
      <c r="F156" s="8"/>
      <c r="G156" s="8"/>
      <c r="H156" s="8"/>
      <c r="I156" s="8"/>
    </row>
    <row r="157" spans="1:9">
      <c r="A157" s="39"/>
      <c r="B157" s="8"/>
      <c r="C157" s="8"/>
      <c r="D157" s="8"/>
      <c r="E157" s="8"/>
      <c r="F157" s="8"/>
      <c r="G157" s="8"/>
      <c r="H157" s="8"/>
      <c r="I157" s="8"/>
    </row>
    <row r="158" spans="1:9">
      <c r="A158" s="39"/>
      <c r="B158" s="8"/>
      <c r="C158" s="8"/>
      <c r="D158" s="8"/>
      <c r="E158" s="8"/>
      <c r="F158" s="8"/>
      <c r="G158" s="8"/>
      <c r="H158" s="8"/>
      <c r="I158" s="8"/>
    </row>
    <row r="159" spans="1:9">
      <c r="A159" s="39"/>
      <c r="B159" s="8"/>
      <c r="C159" s="8"/>
      <c r="D159" s="8"/>
      <c r="E159" s="8"/>
      <c r="F159" s="8"/>
      <c r="G159" s="8"/>
      <c r="H159" s="8"/>
      <c r="I159" s="8"/>
    </row>
    <row r="160" spans="1:9">
      <c r="A160" s="39"/>
      <c r="B160" s="8"/>
      <c r="C160" s="8"/>
      <c r="D160" s="8"/>
      <c r="E160" s="8"/>
      <c r="F160" s="8"/>
      <c r="G160" s="8"/>
      <c r="H160" s="8"/>
      <c r="I160" s="8"/>
    </row>
    <row r="161" spans="1:9">
      <c r="A161" s="39"/>
      <c r="B161" s="8"/>
      <c r="C161" s="8"/>
      <c r="D161" s="8"/>
      <c r="E161" s="8"/>
      <c r="F161" s="8"/>
      <c r="G161" s="8"/>
      <c r="H161" s="8"/>
      <c r="I161" s="8"/>
    </row>
    <row r="162" spans="1:9">
      <c r="A162" s="39"/>
      <c r="B162" s="8"/>
      <c r="C162" s="8"/>
      <c r="D162" s="8"/>
      <c r="E162" s="8"/>
      <c r="F162" s="8"/>
      <c r="G162" s="8"/>
      <c r="H162" s="8"/>
      <c r="I162" s="8"/>
    </row>
    <row r="163" spans="1:9">
      <c r="A163" s="39"/>
      <c r="B163" s="8"/>
      <c r="C163" s="8"/>
      <c r="D163" s="8"/>
      <c r="E163" s="8"/>
      <c r="F163" s="8"/>
      <c r="G163" s="8"/>
      <c r="H163" s="8"/>
      <c r="I163" s="8"/>
    </row>
    <row r="164" spans="1:9">
      <c r="A164" s="39"/>
      <c r="B164" s="8"/>
      <c r="C164" s="8"/>
      <c r="D164" s="8"/>
      <c r="E164" s="8"/>
      <c r="F164" s="8"/>
      <c r="G164" s="8"/>
      <c r="H164" s="8"/>
      <c r="I164" s="8"/>
    </row>
    <row r="165" spans="1:9">
      <c r="A165" s="39"/>
      <c r="B165" s="8"/>
      <c r="C165" s="8"/>
      <c r="D165" s="8"/>
      <c r="E165" s="8"/>
      <c r="F165" s="8"/>
      <c r="G165" s="8"/>
      <c r="H165" s="8"/>
      <c r="I165" s="8"/>
    </row>
    <row r="166" spans="1:9">
      <c r="A166" s="39"/>
      <c r="B166" s="8"/>
      <c r="C166" s="8"/>
      <c r="D166" s="8"/>
      <c r="E166" s="8"/>
      <c r="F166" s="8"/>
      <c r="G166" s="8"/>
      <c r="H166" s="8"/>
      <c r="I166" s="8"/>
    </row>
    <row r="167" spans="1:9">
      <c r="A167" s="39"/>
      <c r="B167" s="8"/>
      <c r="C167" s="8"/>
      <c r="D167" s="8"/>
      <c r="E167" s="8"/>
      <c r="F167" s="8"/>
      <c r="G167" s="8"/>
      <c r="H167" s="8"/>
      <c r="I167" s="8"/>
    </row>
    <row r="168" spans="1:9">
      <c r="A168" s="39"/>
      <c r="B168" s="8"/>
      <c r="C168" s="8"/>
      <c r="D168" s="8"/>
      <c r="E168" s="8"/>
      <c r="F168" s="8"/>
      <c r="G168" s="8"/>
      <c r="H168" s="8"/>
      <c r="I168" s="8"/>
    </row>
    <row r="169" spans="1:9">
      <c r="A169" s="39"/>
      <c r="B169" s="8"/>
      <c r="C169" s="8"/>
      <c r="D169" s="8"/>
      <c r="E169" s="8"/>
      <c r="F169" s="8"/>
      <c r="G169" s="8"/>
      <c r="H169" s="8"/>
      <c r="I169" s="8"/>
    </row>
    <row r="170" spans="1:9">
      <c r="A170" s="39"/>
      <c r="B170" s="8"/>
      <c r="C170" s="8"/>
      <c r="D170" s="8"/>
      <c r="E170" s="8"/>
      <c r="F170" s="8"/>
      <c r="G170" s="8"/>
      <c r="H170" s="8"/>
      <c r="I170" s="8"/>
    </row>
    <row r="171" spans="1:9">
      <c r="A171" s="39"/>
      <c r="B171" s="8"/>
      <c r="C171" s="8"/>
      <c r="D171" s="8"/>
      <c r="E171" s="8"/>
      <c r="F171" s="8"/>
      <c r="G171" s="8"/>
      <c r="H171" s="8"/>
      <c r="I171" s="8"/>
    </row>
    <row r="172" spans="1:9">
      <c r="A172" s="39"/>
      <c r="B172" s="8"/>
      <c r="C172" s="8"/>
      <c r="D172" s="8"/>
      <c r="E172" s="8"/>
      <c r="F172" s="8"/>
      <c r="G172" s="8"/>
      <c r="H172" s="8"/>
      <c r="I172" s="8"/>
    </row>
    <row r="173" spans="1:9">
      <c r="A173" s="39"/>
      <c r="B173" s="8"/>
      <c r="C173" s="8"/>
      <c r="D173" s="8"/>
      <c r="E173" s="8"/>
      <c r="F173" s="8"/>
      <c r="G173" s="8"/>
      <c r="H173" s="8"/>
      <c r="I173" s="8"/>
    </row>
    <row r="174" spans="1:9">
      <c r="A174" s="39"/>
      <c r="B174" s="8"/>
      <c r="C174" s="8"/>
      <c r="D174" s="8"/>
      <c r="E174" s="8"/>
      <c r="F174" s="8"/>
      <c r="G174" s="8"/>
      <c r="H174" s="8"/>
      <c r="I174" s="8"/>
    </row>
    <row r="175" spans="1:9">
      <c r="A175" s="39"/>
      <c r="B175" s="8"/>
      <c r="C175" s="8"/>
      <c r="D175" s="8"/>
      <c r="E175" s="8"/>
      <c r="F175" s="8"/>
      <c r="G175" s="8"/>
      <c r="H175" s="8"/>
      <c r="I175" s="8"/>
    </row>
    <row r="176" spans="1:9">
      <c r="A176" s="39"/>
      <c r="B176" s="8"/>
      <c r="C176" s="8"/>
      <c r="D176" s="8"/>
      <c r="E176" s="8"/>
      <c r="F176" s="8"/>
      <c r="G176" s="8"/>
      <c r="H176" s="8"/>
      <c r="I176" s="8"/>
    </row>
    <row r="177" spans="1:9">
      <c r="A177" s="39"/>
      <c r="B177" s="8"/>
      <c r="C177" s="8"/>
      <c r="D177" s="8"/>
      <c r="E177" s="8"/>
      <c r="F177" s="8"/>
      <c r="G177" s="8"/>
      <c r="H177" s="8"/>
      <c r="I177" s="8"/>
    </row>
    <row r="178" spans="1:9">
      <c r="A178" s="39"/>
      <c r="B178" s="8"/>
      <c r="C178" s="8"/>
      <c r="D178" s="8"/>
      <c r="E178" s="8"/>
      <c r="F178" s="8"/>
      <c r="G178" s="8"/>
      <c r="H178" s="8"/>
      <c r="I178" s="8"/>
    </row>
    <row r="179" spans="1:9">
      <c r="A179" s="39"/>
      <c r="B179" s="8"/>
      <c r="C179" s="8"/>
      <c r="D179" s="8"/>
      <c r="E179" s="8"/>
      <c r="F179" s="8"/>
      <c r="G179" s="8"/>
      <c r="H179" s="8"/>
      <c r="I179" s="8"/>
    </row>
    <row r="180" spans="1:9">
      <c r="A180" s="39"/>
      <c r="B180" s="8"/>
      <c r="C180" s="8"/>
      <c r="D180" s="8"/>
      <c r="E180" s="8"/>
      <c r="F180" s="8"/>
      <c r="G180" s="8"/>
      <c r="H180" s="8"/>
      <c r="I180" s="8"/>
    </row>
    <row r="181" spans="1:9">
      <c r="A181" s="39"/>
      <c r="B181" s="8"/>
      <c r="C181" s="8"/>
      <c r="D181" s="8"/>
      <c r="E181" s="8"/>
      <c r="F181" s="8"/>
      <c r="G181" s="8"/>
      <c r="H181" s="8"/>
      <c r="I181" s="8"/>
    </row>
    <row r="182" spans="1:9">
      <c r="A182" s="39"/>
      <c r="B182" s="8"/>
      <c r="C182" s="8"/>
      <c r="D182" s="8"/>
      <c r="E182" s="8"/>
      <c r="F182" s="8"/>
      <c r="G182" s="8"/>
      <c r="H182" s="8"/>
      <c r="I182" s="8"/>
    </row>
    <row r="183" spans="1:9">
      <c r="A183" s="39"/>
      <c r="B183" s="8"/>
      <c r="C183" s="8"/>
      <c r="D183" s="8"/>
      <c r="E183" s="8"/>
      <c r="F183" s="8"/>
      <c r="G183" s="8"/>
      <c r="H183" s="8"/>
      <c r="I183" s="8"/>
    </row>
    <row r="184" spans="1:9">
      <c r="A184" s="39"/>
      <c r="B184" s="8"/>
      <c r="C184" s="8"/>
      <c r="D184" s="8"/>
      <c r="E184" s="8"/>
      <c r="F184" s="8"/>
      <c r="G184" s="8"/>
      <c r="H184" s="8"/>
      <c r="I184" s="8"/>
    </row>
    <row r="185" spans="1:9">
      <c r="A185" s="39"/>
      <c r="B185" s="8"/>
      <c r="C185" s="8"/>
      <c r="D185" s="8"/>
      <c r="E185" s="8"/>
      <c r="F185" s="8"/>
      <c r="G185" s="8"/>
      <c r="H185" s="8"/>
      <c r="I185" s="8"/>
    </row>
    <row r="186" spans="1:9">
      <c r="A186" s="39"/>
      <c r="B186" s="8"/>
      <c r="C186" s="8"/>
      <c r="D186" s="8"/>
      <c r="E186" s="8"/>
      <c r="F186" s="8"/>
      <c r="G186" s="8"/>
      <c r="H186" s="8"/>
      <c r="I186" s="8"/>
    </row>
    <row r="187" spans="1:9">
      <c r="A187" s="39"/>
      <c r="B187" s="8"/>
      <c r="C187" s="8"/>
      <c r="D187" s="8"/>
      <c r="E187" s="8"/>
      <c r="F187" s="8"/>
      <c r="G187" s="8"/>
      <c r="H187" s="8"/>
      <c r="I187" s="8"/>
    </row>
    <row r="188" spans="1:9">
      <c r="A188" s="39"/>
      <c r="B188" s="8"/>
      <c r="C188" s="8"/>
      <c r="D188" s="8"/>
      <c r="E188" s="8"/>
      <c r="F188" s="8"/>
      <c r="G188" s="8"/>
      <c r="H188" s="8"/>
      <c r="I188" s="8"/>
    </row>
    <row r="189" spans="1:9">
      <c r="A189" s="39"/>
      <c r="B189" s="8"/>
      <c r="C189" s="8"/>
      <c r="D189" s="8"/>
      <c r="E189" s="8"/>
      <c r="F189" s="8"/>
      <c r="G189" s="8"/>
      <c r="H189" s="8"/>
      <c r="I189" s="8"/>
    </row>
    <row r="190" spans="1:9">
      <c r="A190" s="39"/>
      <c r="B190" s="8"/>
      <c r="C190" s="8"/>
      <c r="D190" s="8"/>
      <c r="E190" s="8"/>
      <c r="F190" s="8"/>
      <c r="G190" s="8"/>
      <c r="H190" s="8"/>
      <c r="I190" s="8"/>
    </row>
    <row r="191" spans="1:9">
      <c r="A191" s="39"/>
      <c r="B191" s="8"/>
      <c r="C191" s="8"/>
      <c r="D191" s="8"/>
      <c r="E191" s="8"/>
      <c r="F191" s="8"/>
      <c r="G191" s="8"/>
      <c r="H191" s="8"/>
      <c r="I191" s="8"/>
    </row>
    <row r="192" spans="1:9">
      <c r="A192" s="39"/>
      <c r="B192" s="8"/>
      <c r="C192" s="8"/>
      <c r="D192" s="8"/>
      <c r="E192" s="8"/>
      <c r="F192" s="8"/>
      <c r="G192" s="8"/>
      <c r="H192" s="8"/>
      <c r="I192" s="8"/>
    </row>
    <row r="193" spans="1:9">
      <c r="A193" s="39"/>
      <c r="B193" s="8"/>
      <c r="C193" s="8"/>
      <c r="D193" s="8"/>
      <c r="E193" s="8"/>
      <c r="F193" s="8"/>
      <c r="G193" s="8"/>
      <c r="H193" s="8"/>
      <c r="I193" s="8"/>
    </row>
    <row r="194" spans="1:9">
      <c r="A194" s="39"/>
      <c r="B194" s="8"/>
      <c r="C194" s="8"/>
      <c r="D194" s="8"/>
      <c r="E194" s="8"/>
      <c r="F194" s="8"/>
      <c r="G194" s="8"/>
      <c r="H194" s="8"/>
      <c r="I194" s="8"/>
    </row>
    <row r="195" spans="1:9">
      <c r="A195" s="39"/>
      <c r="B195" s="8"/>
      <c r="C195" s="8"/>
      <c r="D195" s="8"/>
      <c r="E195" s="8"/>
      <c r="F195" s="8"/>
      <c r="G195" s="8"/>
      <c r="H195" s="8"/>
      <c r="I195" s="8"/>
    </row>
    <row r="196" spans="1:9">
      <c r="A196" s="39"/>
      <c r="B196" s="8"/>
      <c r="C196" s="8"/>
      <c r="D196" s="8"/>
      <c r="E196" s="8"/>
      <c r="F196" s="8"/>
      <c r="G196" s="8"/>
      <c r="H196" s="8"/>
      <c r="I196" s="8"/>
    </row>
    <row r="197" spans="1:9">
      <c r="A197" s="39"/>
      <c r="B197" s="8"/>
      <c r="C197" s="8"/>
      <c r="D197" s="8"/>
      <c r="E197" s="8"/>
      <c r="F197" s="8"/>
      <c r="G197" s="8"/>
      <c r="H197" s="8"/>
      <c r="I197" s="8"/>
    </row>
    <row r="198" spans="1:9">
      <c r="A198" s="39"/>
      <c r="B198" s="8"/>
      <c r="C198" s="8"/>
      <c r="D198" s="8"/>
      <c r="E198" s="8"/>
      <c r="F198" s="8"/>
      <c r="G198" s="8"/>
      <c r="H198" s="8"/>
      <c r="I198" s="8"/>
    </row>
    <row r="199" spans="1:9">
      <c r="A199" s="39"/>
      <c r="B199" s="8"/>
      <c r="C199" s="8"/>
      <c r="D199" s="8"/>
      <c r="E199" s="8"/>
      <c r="F199" s="8"/>
      <c r="G199" s="8"/>
      <c r="H199" s="8"/>
      <c r="I199" s="8"/>
    </row>
    <row r="200" spans="1:9">
      <c r="A200" s="39"/>
      <c r="B200" s="8"/>
      <c r="C200" s="8"/>
      <c r="D200" s="8"/>
      <c r="E200" s="8"/>
      <c r="F200" s="8"/>
      <c r="G200" s="8"/>
      <c r="H200" s="8"/>
      <c r="I200" s="8"/>
    </row>
    <row r="201" spans="1:9">
      <c r="A201" s="39"/>
      <c r="B201" s="8"/>
      <c r="C201" s="8"/>
      <c r="D201" s="8"/>
      <c r="E201" s="8"/>
      <c r="F201" s="8"/>
      <c r="G201" s="8"/>
      <c r="H201" s="8"/>
      <c r="I201" s="8"/>
    </row>
    <row r="202" spans="1:9">
      <c r="A202" s="39"/>
      <c r="B202" s="8"/>
      <c r="C202" s="8"/>
      <c r="D202" s="8"/>
      <c r="E202" s="8"/>
      <c r="F202" s="8"/>
      <c r="G202" s="8"/>
      <c r="H202" s="8"/>
      <c r="I202" s="8"/>
    </row>
    <row r="203" spans="1:9">
      <c r="A203" s="39"/>
      <c r="B203" s="8"/>
      <c r="C203" s="8"/>
      <c r="D203" s="8"/>
      <c r="E203" s="8"/>
      <c r="F203" s="8"/>
      <c r="G203" s="8"/>
      <c r="H203" s="8"/>
      <c r="I203" s="8"/>
    </row>
    <row r="204" spans="1:9">
      <c r="A204" s="39"/>
      <c r="B204" s="8"/>
      <c r="C204" s="8"/>
      <c r="D204" s="8"/>
      <c r="E204" s="8"/>
      <c r="F204" s="8"/>
      <c r="G204" s="8"/>
      <c r="H204" s="8"/>
      <c r="I204" s="8"/>
    </row>
    <row r="205" spans="1:9">
      <c r="A205" s="39"/>
      <c r="B205" s="8"/>
      <c r="C205" s="8"/>
      <c r="D205" s="8"/>
      <c r="E205" s="8"/>
      <c r="F205" s="8"/>
      <c r="G205" s="8"/>
      <c r="H205" s="8"/>
      <c r="I205" s="8"/>
    </row>
    <row r="206" spans="1:9">
      <c r="A206" s="39"/>
      <c r="B206" s="8"/>
      <c r="C206" s="8"/>
      <c r="D206" s="8"/>
      <c r="E206" s="8"/>
      <c r="F206" s="8"/>
      <c r="G206" s="8"/>
      <c r="H206" s="8"/>
      <c r="I206" s="8"/>
    </row>
    <row r="207" spans="1:9">
      <c r="A207" s="39"/>
      <c r="B207" s="8"/>
      <c r="C207" s="8"/>
      <c r="D207" s="8"/>
      <c r="E207" s="8"/>
      <c r="F207" s="8"/>
      <c r="G207" s="8"/>
      <c r="H207" s="8"/>
      <c r="I207" s="8"/>
    </row>
    <row r="208" spans="1:9">
      <c r="A208" s="39"/>
      <c r="B208" s="8"/>
      <c r="C208" s="8"/>
      <c r="D208" s="8"/>
      <c r="E208" s="8"/>
      <c r="F208" s="8"/>
      <c r="G208" s="8"/>
      <c r="H208" s="8"/>
      <c r="I208" s="8"/>
    </row>
    <row r="209" spans="1:9">
      <c r="A209" s="39"/>
      <c r="B209" s="8"/>
      <c r="C209" s="8"/>
      <c r="D209" s="8"/>
      <c r="E209" s="8"/>
      <c r="F209" s="8"/>
      <c r="G209" s="8"/>
      <c r="H209" s="8"/>
      <c r="I209" s="8"/>
    </row>
    <row r="210" spans="1:9">
      <c r="A210" s="39"/>
      <c r="B210" s="8"/>
      <c r="C210" s="8"/>
      <c r="D210" s="8"/>
      <c r="E210" s="8"/>
      <c r="F210" s="8"/>
      <c r="G210" s="8"/>
      <c r="H210" s="8"/>
      <c r="I210" s="8"/>
    </row>
    <row r="211" spans="1:9">
      <c r="A211" s="39"/>
      <c r="B211" s="8"/>
      <c r="C211" s="8"/>
      <c r="D211" s="8"/>
      <c r="E211" s="8"/>
      <c r="F211" s="8"/>
      <c r="G211" s="8"/>
      <c r="H211" s="8"/>
      <c r="I211" s="8"/>
    </row>
    <row r="212" spans="1:9">
      <c r="A212" s="39"/>
      <c r="B212" s="8"/>
      <c r="C212" s="8"/>
      <c r="D212" s="8"/>
      <c r="E212" s="8"/>
      <c r="F212" s="8"/>
      <c r="G212" s="8"/>
      <c r="H212" s="8"/>
      <c r="I212" s="8"/>
    </row>
    <row r="213" spans="1:9">
      <c r="A213" s="39"/>
      <c r="B213" s="8"/>
      <c r="C213" s="8"/>
      <c r="D213" s="8"/>
      <c r="E213" s="8"/>
      <c r="F213" s="8"/>
      <c r="G213" s="8"/>
      <c r="H213" s="8"/>
      <c r="I213" s="8"/>
    </row>
    <row r="214" spans="1:9">
      <c r="A214" s="39"/>
      <c r="B214" s="8"/>
      <c r="C214" s="8"/>
      <c r="D214" s="8"/>
      <c r="E214" s="8"/>
      <c r="F214" s="8"/>
      <c r="G214" s="8"/>
      <c r="H214" s="8"/>
      <c r="I214" s="8"/>
    </row>
    <row r="215" spans="1:9">
      <c r="A215" s="39"/>
      <c r="B215" s="8"/>
      <c r="C215" s="8"/>
      <c r="D215" s="8"/>
      <c r="E215" s="8"/>
      <c r="F215" s="8"/>
      <c r="G215" s="8"/>
      <c r="H215" s="8"/>
      <c r="I215" s="8"/>
    </row>
    <row r="216" spans="1:9">
      <c r="A216" s="39"/>
      <c r="B216" s="8"/>
      <c r="C216" s="8"/>
      <c r="D216" s="8"/>
      <c r="E216" s="8"/>
      <c r="F216" s="8"/>
      <c r="G216" s="8"/>
      <c r="H216" s="8"/>
      <c r="I216" s="8"/>
    </row>
    <row r="217" spans="1:9">
      <c r="A217" s="39"/>
      <c r="B217" s="8"/>
      <c r="C217" s="8"/>
      <c r="D217" s="8"/>
      <c r="E217" s="8"/>
      <c r="F217" s="8"/>
      <c r="G217" s="8"/>
      <c r="H217" s="8"/>
      <c r="I217" s="8"/>
    </row>
    <row r="218" spans="1:9">
      <c r="A218" s="39"/>
      <c r="B218" s="8"/>
      <c r="C218" s="8"/>
      <c r="D218" s="8"/>
      <c r="E218" s="8"/>
      <c r="F218" s="8"/>
      <c r="G218" s="8"/>
      <c r="H218" s="8"/>
      <c r="I218" s="8"/>
    </row>
    <row r="219" spans="1:9">
      <c r="A219" s="39"/>
      <c r="B219" s="8"/>
      <c r="C219" s="8"/>
      <c r="D219" s="8"/>
      <c r="E219" s="8"/>
      <c r="F219" s="8"/>
      <c r="G219" s="8"/>
      <c r="H219" s="8"/>
      <c r="I219" s="8"/>
    </row>
    <row r="220" spans="1:9">
      <c r="A220" s="39"/>
      <c r="B220" s="8"/>
      <c r="C220" s="8"/>
      <c r="D220" s="8"/>
      <c r="E220" s="8"/>
      <c r="F220" s="8"/>
      <c r="G220" s="8"/>
      <c r="H220" s="8"/>
      <c r="I220" s="8"/>
    </row>
    <row r="221" spans="1:9">
      <c r="A221" s="39"/>
      <c r="B221" s="8"/>
      <c r="C221" s="8"/>
      <c r="D221" s="8"/>
      <c r="E221" s="8"/>
      <c r="F221" s="8"/>
      <c r="G221" s="8"/>
      <c r="H221" s="8"/>
      <c r="I221" s="8"/>
    </row>
    <row r="222" spans="1:9">
      <c r="A222" s="39"/>
      <c r="B222" s="8"/>
      <c r="C222" s="8"/>
      <c r="D222" s="8"/>
      <c r="E222" s="8"/>
      <c r="F222" s="8"/>
      <c r="G222" s="8"/>
      <c r="H222" s="8"/>
      <c r="I222" s="8"/>
    </row>
    <row r="223" spans="1:9">
      <c r="A223" s="39"/>
      <c r="B223" s="8"/>
      <c r="C223" s="8"/>
      <c r="D223" s="8"/>
      <c r="E223" s="8"/>
      <c r="F223" s="8"/>
      <c r="G223" s="8"/>
      <c r="H223" s="8"/>
      <c r="I223" s="8"/>
    </row>
    <row r="224" spans="1:9">
      <c r="A224" s="39"/>
      <c r="B224" s="8"/>
      <c r="C224" s="8"/>
      <c r="D224" s="8"/>
      <c r="E224" s="8"/>
      <c r="F224" s="8"/>
      <c r="G224" s="8"/>
      <c r="H224" s="8"/>
      <c r="I224" s="8"/>
    </row>
    <row r="225" spans="1:9">
      <c r="A225" s="39"/>
      <c r="B225" s="8"/>
      <c r="C225" s="8"/>
      <c r="D225" s="8"/>
      <c r="E225" s="8"/>
      <c r="F225" s="8"/>
      <c r="G225" s="8"/>
      <c r="H225" s="8"/>
      <c r="I225" s="8"/>
    </row>
    <row r="226" spans="1:9">
      <c r="A226" s="39"/>
      <c r="B226" s="8"/>
      <c r="C226" s="8"/>
      <c r="D226" s="8"/>
      <c r="E226" s="8"/>
      <c r="F226" s="8"/>
      <c r="G226" s="8"/>
      <c r="H226" s="8"/>
      <c r="I226" s="8"/>
    </row>
    <row r="227" spans="1:9">
      <c r="A227" s="39"/>
      <c r="B227" s="8"/>
      <c r="C227" s="8"/>
      <c r="D227" s="8"/>
      <c r="E227" s="8"/>
      <c r="F227" s="8"/>
      <c r="G227" s="8"/>
      <c r="H227" s="8"/>
      <c r="I227" s="8"/>
    </row>
    <row r="228" spans="1:9">
      <c r="A228" s="39"/>
      <c r="B228" s="8"/>
      <c r="C228" s="8"/>
      <c r="D228" s="8"/>
      <c r="E228" s="8"/>
      <c r="F228" s="8"/>
      <c r="G228" s="8"/>
      <c r="H228" s="8"/>
      <c r="I228" s="8"/>
    </row>
    <row r="229" spans="1:9">
      <c r="A229" s="39"/>
      <c r="B229" s="8"/>
      <c r="C229" s="8"/>
      <c r="D229" s="8"/>
      <c r="E229" s="8"/>
      <c r="F229" s="8"/>
      <c r="G229" s="8"/>
      <c r="H229" s="8"/>
      <c r="I229" s="8"/>
    </row>
    <row r="230" spans="1:9">
      <c r="A230" s="39"/>
      <c r="B230" s="8"/>
      <c r="C230" s="8"/>
      <c r="D230" s="8"/>
      <c r="E230" s="8"/>
      <c r="F230" s="8"/>
      <c r="G230" s="8"/>
      <c r="H230" s="8"/>
      <c r="I230" s="8"/>
    </row>
    <row r="231" spans="1:9">
      <c r="A231" s="39"/>
      <c r="B231" s="8"/>
      <c r="C231" s="8"/>
      <c r="D231" s="8"/>
      <c r="E231" s="8"/>
      <c r="F231" s="8"/>
      <c r="G231" s="8"/>
      <c r="H231" s="8"/>
      <c r="I231" s="8"/>
    </row>
    <row r="232" spans="1:9">
      <c r="A232" s="39"/>
      <c r="B232" s="8"/>
      <c r="C232" s="8"/>
      <c r="D232" s="8"/>
      <c r="E232" s="8"/>
      <c r="F232" s="8"/>
      <c r="G232" s="8"/>
      <c r="H232" s="8"/>
      <c r="I232" s="8"/>
    </row>
    <row r="233" spans="1:9">
      <c r="A233" s="39"/>
      <c r="B233" s="8"/>
      <c r="C233" s="8"/>
      <c r="D233" s="8"/>
      <c r="E233" s="8"/>
      <c r="F233" s="8"/>
      <c r="G233" s="8"/>
      <c r="H233" s="8"/>
      <c r="I233" s="8"/>
    </row>
    <row r="234" spans="1:9">
      <c r="A234" s="39"/>
      <c r="B234" s="8"/>
      <c r="C234" s="8"/>
      <c r="D234" s="8"/>
      <c r="E234" s="8"/>
      <c r="F234" s="8"/>
      <c r="G234" s="8"/>
      <c r="H234" s="8"/>
      <c r="I234" s="8"/>
    </row>
    <row r="235" spans="1:9">
      <c r="A235" s="39"/>
      <c r="B235" s="8"/>
      <c r="C235" s="8"/>
      <c r="D235" s="8"/>
      <c r="E235" s="8"/>
      <c r="F235" s="8"/>
      <c r="G235" s="8"/>
      <c r="H235" s="8"/>
      <c r="I235" s="8"/>
    </row>
    <row r="236" spans="1:9">
      <c r="A236" s="39"/>
      <c r="B236" s="8"/>
      <c r="C236" s="8"/>
      <c r="D236" s="8"/>
      <c r="E236" s="8"/>
      <c r="F236" s="8"/>
      <c r="G236" s="8"/>
      <c r="H236" s="8"/>
      <c r="I236" s="8"/>
    </row>
    <row r="237" spans="1:9">
      <c r="A237" s="39"/>
      <c r="B237" s="8"/>
      <c r="C237" s="8"/>
      <c r="D237" s="8"/>
      <c r="E237" s="8"/>
      <c r="F237" s="8"/>
      <c r="G237" s="8"/>
      <c r="H237" s="8"/>
      <c r="I237" s="8"/>
    </row>
    <row r="238" spans="1:9">
      <c r="A238" s="39"/>
      <c r="B238" s="8"/>
      <c r="C238" s="8"/>
      <c r="D238" s="8"/>
      <c r="E238" s="8"/>
      <c r="F238" s="8"/>
      <c r="G238" s="8"/>
      <c r="H238" s="8"/>
      <c r="I238" s="8"/>
    </row>
    <row r="239" spans="1:9">
      <c r="A239" s="39"/>
      <c r="B239" s="8"/>
      <c r="C239" s="8"/>
      <c r="D239" s="8"/>
      <c r="E239" s="8"/>
      <c r="F239" s="8"/>
      <c r="G239" s="8"/>
      <c r="H239" s="8"/>
      <c r="I239" s="8"/>
    </row>
    <row r="240" spans="1:9">
      <c r="A240" s="39"/>
      <c r="B240" s="8"/>
      <c r="C240" s="8"/>
      <c r="D240" s="8"/>
      <c r="E240" s="8"/>
      <c r="F240" s="8"/>
      <c r="G240" s="8"/>
      <c r="H240" s="8"/>
      <c r="I240" s="8"/>
    </row>
    <row r="241" spans="1:9">
      <c r="A241" s="39"/>
      <c r="B241" s="8"/>
      <c r="C241" s="8"/>
      <c r="D241" s="8"/>
      <c r="E241" s="8"/>
      <c r="F241" s="8"/>
      <c r="G241" s="8"/>
      <c r="H241" s="8"/>
      <c r="I241" s="8"/>
    </row>
    <row r="242" spans="1:9">
      <c r="A242" s="39"/>
      <c r="B242" s="8"/>
      <c r="C242" s="8"/>
      <c r="D242" s="8"/>
      <c r="E242" s="8"/>
      <c r="F242" s="8"/>
      <c r="G242" s="8"/>
      <c r="H242" s="8"/>
      <c r="I242" s="8"/>
    </row>
    <row r="243" spans="1:9">
      <c r="A243" s="39"/>
      <c r="B243" s="8"/>
      <c r="C243" s="8"/>
      <c r="D243" s="8"/>
      <c r="E243" s="8"/>
      <c r="F243" s="8"/>
      <c r="G243" s="8"/>
      <c r="H243" s="8"/>
      <c r="I243" s="8"/>
    </row>
    <row r="244" spans="1:9">
      <c r="A244" s="39"/>
      <c r="B244" s="39"/>
      <c r="C244" s="42"/>
      <c r="D244" s="42"/>
      <c r="E244" s="42"/>
      <c r="F244" s="42"/>
      <c r="G244" s="42"/>
      <c r="H244" s="42"/>
      <c r="I244" s="4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OTUs</vt:lpstr>
      <vt:lpstr>taxa</vt:lpstr>
      <vt:lpstr>nodes</vt:lpstr>
      <vt:lpstr>data</vt:lpstr>
      <vt:lpstr>taxonsets</vt:lpstr>
      <vt:lpstr>treemodel</vt:lpstr>
      <vt:lpstr>run</vt:lpstr>
      <vt:lpstr>stats</vt:lpstr>
      <vt:lpstr>traits</vt:lpstr>
      <vt:lpstr>data_tally</vt:lpstr>
    </vt:vector>
  </TitlesOfParts>
  <Company>UT Knoxville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Matzke</dc:creator>
  <cp:lastModifiedBy>Nick Matzke</cp:lastModifiedBy>
  <dcterms:created xsi:type="dcterms:W3CDTF">2014-10-20T17:38:37Z</dcterms:created>
  <dcterms:modified xsi:type="dcterms:W3CDTF">2016-11-01T05:24:13Z</dcterms:modified>
</cp:coreProperties>
</file>