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a-my.sharepoint.com/personal/mful870_uoa_auckland_ac_nz/Documents/Histone_3di_Paper/GBE_draft_02_23Jun25/"/>
    </mc:Choice>
  </mc:AlternateContent>
  <xr:revisionPtr revIDLastSave="801" documentId="13_ncr:1_{A5C3C98B-0D61-8C43-90E5-CE87C81CA3FD}" xr6:coauthVersionLast="47" xr6:coauthVersionMax="47" xr10:uidLastSave="{550D7DFA-8A7E-8041-84D5-F2CAA2C32312}"/>
  <bookViews>
    <workbookView xWindow="0" yWindow="500" windowWidth="28800" windowHeight="16080" xr2:uid="{BEDB55F5-3D0D-5E41-95A2-DA312CACB3A7}"/>
  </bookViews>
  <sheets>
    <sheet name="Histones_plus_Sfams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7" l="1"/>
  <c r="AB6" i="7"/>
  <c r="AB7" i="7"/>
  <c r="AB8" i="7"/>
  <c r="AB9" i="7"/>
  <c r="AB10" i="7"/>
  <c r="AB11" i="7"/>
  <c r="AB12" i="7"/>
  <c r="AB13" i="7"/>
  <c r="AB4" i="7"/>
  <c r="AA5" i="7"/>
  <c r="AA6" i="7"/>
  <c r="AA7" i="7"/>
  <c r="AA8" i="7"/>
  <c r="AA9" i="7"/>
  <c r="AA10" i="7"/>
  <c r="AA11" i="7"/>
  <c r="AA12" i="7"/>
  <c r="AA13" i="7"/>
  <c r="AA4" i="7"/>
  <c r="C17" i="7"/>
  <c r="D17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B27" i="7"/>
  <c r="B26" i="7"/>
  <c r="B25" i="7"/>
  <c r="B24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B20" i="7"/>
  <c r="B19" i="7"/>
  <c r="B18" i="7"/>
  <c r="B17" i="7"/>
  <c r="E17" i="7"/>
  <c r="F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I17" i="7"/>
  <c r="H17" i="7"/>
  <c r="G17" i="7"/>
</calcChain>
</file>

<file path=xl/sharedStrings.xml><?xml version="1.0" encoding="utf-8"?>
<sst xmlns="http://schemas.openxmlformats.org/spreadsheetml/2006/main" count="77" uniqueCount="41">
  <si>
    <t>3di</t>
  </si>
  <si>
    <t>AA</t>
  </si>
  <si>
    <t>foldmason</t>
  </si>
  <si>
    <t>Proportion Secondary Struct %</t>
  </si>
  <si>
    <t>Mean Bootstraps</t>
  </si>
  <si>
    <t>ICTC</t>
  </si>
  <si>
    <t>Site Concordance Facots</t>
  </si>
  <si>
    <t>Older / Younger Nodes</t>
  </si>
  <si>
    <t>Partition</t>
  </si>
  <si>
    <t>Superfamily</t>
  </si>
  <si>
    <t>Taxa</t>
  </si>
  <si>
    <t>Avg. Protein Length</t>
  </si>
  <si>
    <t>Total Helix Proportion</t>
  </si>
  <si>
    <t>Total Beta-sheet proportion</t>
  </si>
  <si>
    <t>Total Major Secondary Structure Proportion</t>
  </si>
  <si>
    <t>Mean Bootstrap percentage</t>
  </si>
  <si>
    <t>IC - Relative tree certainty</t>
  </si>
  <si>
    <t>TCA Relative tree certainty all conflicting</t>
  </si>
  <si>
    <t>TCA - Relative tree certainty all conflicting</t>
  </si>
  <si>
    <t>Mean sCF percentage</t>
  </si>
  <si>
    <t>OlderNode Bootstrap percentage</t>
  </si>
  <si>
    <t>YoungerNode Bootstrap percentage</t>
  </si>
  <si>
    <t>Alphabet Length</t>
  </si>
  <si>
    <t>a_35_1</t>
  </si>
  <si>
    <t>a_38_1</t>
  </si>
  <si>
    <t>b_122_1</t>
  </si>
  <si>
    <t>b_15_1</t>
  </si>
  <si>
    <t>c_110_1</t>
  </si>
  <si>
    <t>c_124_1</t>
  </si>
  <si>
    <t>d_120_1</t>
  </si>
  <si>
    <t>d_122_1</t>
  </si>
  <si>
    <t>Mean</t>
  </si>
  <si>
    <t>Histone set</t>
  </si>
  <si>
    <t>AA - foldmason</t>
  </si>
  <si>
    <t>Effective Alphabet Sizes (raw aln)</t>
  </si>
  <si>
    <t>sans-Histones</t>
  </si>
  <si>
    <t>SD</t>
  </si>
  <si>
    <t>Quartile 1</t>
  </si>
  <si>
    <t>Quartile 2</t>
  </si>
  <si>
    <t>including Histones</t>
  </si>
  <si>
    <t>a_39_2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</si>
</sst>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164" fontId="0" fillId="0" borderId="0" xfId="0" applyNumberFormat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D976-8E90-C142-8A80-84674B581C6B}">
  <dimension ref="A1:AB34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29" sqref="A29:XFD40"/>
    </sheetView>
  </sheetViews>
  <sheetFormatPr baseColWidth="10" defaultRowHeight="16" x14ac:dyDescent="0.2"/>
  <sheetData>
    <row r="1" spans="1:28" x14ac:dyDescent="0.2">
      <c r="D1" s="1" t="s">
        <v>3</v>
      </c>
      <c r="G1" s="1" t="s">
        <v>4</v>
      </c>
      <c r="J1" s="1" t="s">
        <v>5</v>
      </c>
      <c r="P1" s="1" t="s">
        <v>6</v>
      </c>
      <c r="S1" s="1" t="s">
        <v>7</v>
      </c>
      <c r="Y1" s="1" t="s">
        <v>34</v>
      </c>
    </row>
    <row r="2" spans="1:28" x14ac:dyDescent="0.2">
      <c r="B2" s="1"/>
      <c r="D2" s="1"/>
      <c r="G2" s="1" t="s">
        <v>33</v>
      </c>
      <c r="H2" s="1" t="s">
        <v>0</v>
      </c>
      <c r="I2" s="1" t="s">
        <v>8</v>
      </c>
      <c r="J2" s="1" t="s">
        <v>1</v>
      </c>
      <c r="K2" t="s">
        <v>2</v>
      </c>
      <c r="L2" s="1" t="s">
        <v>0</v>
      </c>
      <c r="N2" s="1" t="s">
        <v>8</v>
      </c>
      <c r="P2" s="1" t="s">
        <v>1</v>
      </c>
      <c r="Q2" s="1" t="s">
        <v>0</v>
      </c>
      <c r="R2" s="1" t="s">
        <v>8</v>
      </c>
      <c r="S2" s="1" t="s">
        <v>1</v>
      </c>
      <c r="U2" s="1" t="s">
        <v>0</v>
      </c>
      <c r="W2" s="1" t="s">
        <v>8</v>
      </c>
      <c r="Y2" s="1" t="s">
        <v>1</v>
      </c>
      <c r="Z2" t="s">
        <v>0</v>
      </c>
    </row>
    <row r="3" spans="1:28" s="2" customFormat="1" x14ac:dyDescent="0.2">
      <c r="A3" s="2" t="s">
        <v>9</v>
      </c>
      <c r="B3" s="3" t="s">
        <v>10</v>
      </c>
      <c r="C3" s="2" t="s">
        <v>11</v>
      </c>
      <c r="D3" s="3" t="s">
        <v>12</v>
      </c>
      <c r="E3" s="2" t="s">
        <v>13</v>
      </c>
      <c r="F3" s="2" t="s">
        <v>14</v>
      </c>
      <c r="G3" s="3" t="s">
        <v>15</v>
      </c>
      <c r="H3" s="3" t="s">
        <v>15</v>
      </c>
      <c r="I3" s="3" t="s">
        <v>15</v>
      </c>
      <c r="J3" s="3" t="s">
        <v>16</v>
      </c>
      <c r="K3" s="2" t="s">
        <v>17</v>
      </c>
      <c r="L3" s="3" t="s">
        <v>16</v>
      </c>
      <c r="M3" s="2" t="s">
        <v>18</v>
      </c>
      <c r="N3" s="3" t="s">
        <v>16</v>
      </c>
      <c r="O3" s="2" t="s">
        <v>18</v>
      </c>
      <c r="P3" s="3" t="s">
        <v>19</v>
      </c>
      <c r="Q3" s="3" t="s">
        <v>19</v>
      </c>
      <c r="R3" s="3" t="s">
        <v>19</v>
      </c>
      <c r="S3" s="3" t="s">
        <v>20</v>
      </c>
      <c r="T3" s="3" t="s">
        <v>21</v>
      </c>
      <c r="U3" s="3" t="s">
        <v>20</v>
      </c>
      <c r="V3" s="3" t="s">
        <v>21</v>
      </c>
      <c r="W3" s="3" t="s">
        <v>20</v>
      </c>
      <c r="X3" s="4" t="s">
        <v>21</v>
      </c>
      <c r="Y3" s="3" t="s">
        <v>22</v>
      </c>
      <c r="Z3" s="3" t="s">
        <v>22</v>
      </c>
    </row>
    <row r="4" spans="1:28" x14ac:dyDescent="0.2">
      <c r="A4" s="15" t="s">
        <v>32</v>
      </c>
      <c r="B4" s="16">
        <v>36</v>
      </c>
      <c r="C4" s="17">
        <v>83.942857142857136</v>
      </c>
      <c r="D4" s="18">
        <v>0.69243389255503685</v>
      </c>
      <c r="E4" s="19">
        <v>6.0790273556231137E-4</v>
      </c>
      <c r="F4" s="19">
        <v>0.69304179529059917</v>
      </c>
      <c r="G4" s="23">
        <v>46.3</v>
      </c>
      <c r="H4" s="20">
        <v>30.848479999999999</v>
      </c>
      <c r="I4" s="20">
        <v>46.30303</v>
      </c>
      <c r="J4" s="18">
        <v>0.23456299999999999</v>
      </c>
      <c r="K4" s="19">
        <v>0.27951500000000001</v>
      </c>
      <c r="L4" s="18">
        <v>6.4342999999999997E-2</v>
      </c>
      <c r="M4" s="19">
        <v>0.110306</v>
      </c>
      <c r="N4" s="18">
        <v>0.20658599999999999</v>
      </c>
      <c r="O4" s="19">
        <v>0.234878</v>
      </c>
      <c r="P4" s="21">
        <v>27.8363636363636</v>
      </c>
      <c r="Q4" s="20">
        <v>59.533333333333303</v>
      </c>
      <c r="R4" s="20">
        <v>55.3706060606061</v>
      </c>
      <c r="S4" s="20">
        <v>19</v>
      </c>
      <c r="T4" s="17">
        <v>76.625</v>
      </c>
      <c r="U4" s="20">
        <v>9.1764705882352899</v>
      </c>
      <c r="V4" s="17">
        <v>49.9375</v>
      </c>
      <c r="W4" s="21">
        <v>14.294117647058799</v>
      </c>
      <c r="X4" s="17">
        <v>80.25</v>
      </c>
      <c r="Y4" s="21">
        <v>16.529538989460001</v>
      </c>
      <c r="Z4" s="21">
        <v>5.49330178293636</v>
      </c>
      <c r="AA4" s="8">
        <f>Y4/Z4</f>
        <v>3.0090353020118239</v>
      </c>
      <c r="AB4" s="8">
        <f>Z4/Y4</f>
        <v>0.3323324253894282</v>
      </c>
    </row>
    <row r="5" spans="1:28" x14ac:dyDescent="0.2">
      <c r="A5" t="s">
        <v>23</v>
      </c>
      <c r="B5" s="7">
        <v>32</v>
      </c>
      <c r="C5" s="8">
        <v>85.03125</v>
      </c>
      <c r="D5" s="9">
        <v>0.62256523337008496</v>
      </c>
      <c r="E5" s="10">
        <v>2.53583241455347E-2</v>
      </c>
      <c r="F5" s="10">
        <v>0.64792355751561903</v>
      </c>
      <c r="G5" s="11">
        <v>29.8965517241379</v>
      </c>
      <c r="H5" s="11">
        <v>25.724137931034502</v>
      </c>
      <c r="I5" s="11">
        <v>39.931034482758598</v>
      </c>
      <c r="J5" s="9">
        <v>3.4669999999999999E-2</v>
      </c>
      <c r="K5" s="10">
        <v>9.7105999999999998E-2</v>
      </c>
      <c r="L5" s="9">
        <v>0.120021</v>
      </c>
      <c r="M5" s="10">
        <v>0.14307500000000001</v>
      </c>
      <c r="N5" s="9">
        <v>0.11540599999999999</v>
      </c>
      <c r="O5" s="10">
        <v>0.14400399999999999</v>
      </c>
      <c r="P5" s="11">
        <v>32.8558620689655</v>
      </c>
      <c r="Q5" s="11">
        <v>50.930689655172401</v>
      </c>
      <c r="R5" s="11">
        <v>54.517241379310299</v>
      </c>
      <c r="S5" s="12">
        <v>15.714285714285699</v>
      </c>
      <c r="T5" s="13">
        <v>43.133333333333297</v>
      </c>
      <c r="U5" s="12">
        <v>9.5333333333333297</v>
      </c>
      <c r="V5" s="13">
        <v>43.071428571428598</v>
      </c>
      <c r="W5" s="12">
        <v>14.214285714285699</v>
      </c>
      <c r="X5" s="13">
        <v>63.933333333333302</v>
      </c>
      <c r="Y5" s="11">
        <v>16.900804999570401</v>
      </c>
      <c r="Z5" s="11">
        <v>9.1221008779622199</v>
      </c>
      <c r="AA5" s="8">
        <f t="shared" ref="AA5:AA13" si="0">Y5/Z5</f>
        <v>1.8527316487368051</v>
      </c>
      <c r="AB5" s="8">
        <f t="shared" ref="AB5:AB13" si="1">Z5/Y5</f>
        <v>0.53974357305430676</v>
      </c>
    </row>
    <row r="6" spans="1:28" x14ac:dyDescent="0.2">
      <c r="A6" t="s">
        <v>24</v>
      </c>
      <c r="B6" s="7">
        <v>7</v>
      </c>
      <c r="C6" s="8">
        <v>73</v>
      </c>
      <c r="D6" s="9">
        <v>0.74363992172211302</v>
      </c>
      <c r="E6" s="10">
        <v>0</v>
      </c>
      <c r="F6" s="10">
        <v>0.74363992172211302</v>
      </c>
      <c r="G6" s="11">
        <v>53.5</v>
      </c>
      <c r="H6" s="11">
        <v>47.5</v>
      </c>
      <c r="I6" s="11">
        <v>50</v>
      </c>
      <c r="J6" s="9">
        <v>0.163243</v>
      </c>
      <c r="K6" s="10">
        <v>0.174488</v>
      </c>
      <c r="L6" s="9">
        <v>0.19819400000000001</v>
      </c>
      <c r="M6" s="10">
        <v>0.236704</v>
      </c>
      <c r="N6" s="9">
        <v>0.239956</v>
      </c>
      <c r="O6" s="10">
        <v>0.29324099999999997</v>
      </c>
      <c r="P6" s="11">
        <v>24.875</v>
      </c>
      <c r="Q6" s="11">
        <v>51.45</v>
      </c>
      <c r="R6" s="11">
        <v>40.494999999999997</v>
      </c>
      <c r="S6" s="12">
        <v>40</v>
      </c>
      <c r="T6" s="13">
        <v>58</v>
      </c>
      <c r="U6" s="12">
        <v>46.5</v>
      </c>
      <c r="V6" s="13">
        <v>48.5</v>
      </c>
      <c r="W6" s="12">
        <v>29.5</v>
      </c>
      <c r="X6" s="13">
        <v>70.5</v>
      </c>
      <c r="Y6" s="11">
        <v>15.140869967477199</v>
      </c>
      <c r="Z6" s="11">
        <v>3.8629500850742802</v>
      </c>
      <c r="AA6" s="8">
        <f t="shared" si="0"/>
        <v>3.919509606396081</v>
      </c>
      <c r="AB6" s="8">
        <f t="shared" si="1"/>
        <v>0.25513395817888607</v>
      </c>
    </row>
    <row r="7" spans="1:28" x14ac:dyDescent="0.2">
      <c r="A7" t="s">
        <v>40</v>
      </c>
      <c r="B7" s="7">
        <v>13</v>
      </c>
      <c r="C7" s="8">
        <v>126.461538461538</v>
      </c>
      <c r="D7" s="9">
        <v>0.62226277372262795</v>
      </c>
      <c r="E7" s="10">
        <v>1.4598540145985399E-2</v>
      </c>
      <c r="F7" s="10">
        <v>0.636861313868613</v>
      </c>
      <c r="G7" s="11">
        <v>60.3</v>
      </c>
      <c r="H7" s="11">
        <v>56</v>
      </c>
      <c r="I7" s="22">
        <v>78.2</v>
      </c>
      <c r="J7" s="9">
        <v>0.28376400000000002</v>
      </c>
      <c r="K7" s="10">
        <v>0.301346</v>
      </c>
      <c r="L7" s="9">
        <v>0.29391600000000001</v>
      </c>
      <c r="M7" s="10">
        <v>0.29865700000000001</v>
      </c>
      <c r="N7" s="9">
        <v>0.52912400000000004</v>
      </c>
      <c r="O7" s="10">
        <v>0.53189299999999995</v>
      </c>
      <c r="P7" s="11">
        <v>44.32</v>
      </c>
      <c r="Q7" s="11">
        <v>46.63</v>
      </c>
      <c r="R7" s="11">
        <v>46.09</v>
      </c>
      <c r="S7" s="12">
        <v>47.4</v>
      </c>
      <c r="T7" s="13">
        <v>73.2</v>
      </c>
      <c r="U7" s="12">
        <v>46.75</v>
      </c>
      <c r="V7" s="13">
        <v>62.1666666666667</v>
      </c>
      <c r="W7" s="12">
        <v>84</v>
      </c>
      <c r="X7" s="13">
        <v>72.400000000000006</v>
      </c>
      <c r="Y7" s="11">
        <v>18.164870151741098</v>
      </c>
      <c r="Z7" s="11">
        <v>8.7696941896494103</v>
      </c>
      <c r="AA7" s="8">
        <f t="shared" si="0"/>
        <v>2.0713230996333389</v>
      </c>
      <c r="AB7" s="8">
        <f t="shared" si="1"/>
        <v>0.48278320276398107</v>
      </c>
    </row>
    <row r="8" spans="1:28" x14ac:dyDescent="0.2">
      <c r="A8" t="s">
        <v>25</v>
      </c>
      <c r="B8" s="7">
        <v>13</v>
      </c>
      <c r="C8" s="8">
        <v>136.538461538462</v>
      </c>
      <c r="D8" s="9">
        <v>0.24450704225352099</v>
      </c>
      <c r="E8" s="10">
        <v>0.31267605633802797</v>
      </c>
      <c r="F8" s="10">
        <v>0.55718309859154902</v>
      </c>
      <c r="G8" s="11">
        <v>53.9</v>
      </c>
      <c r="H8" s="11">
        <v>74.900000000000006</v>
      </c>
      <c r="I8" s="11">
        <v>86.2</v>
      </c>
      <c r="J8" s="9">
        <v>0.47835899999999998</v>
      </c>
      <c r="K8" s="10">
        <v>0.47794700000000001</v>
      </c>
      <c r="L8" s="9">
        <v>0.27044299999999999</v>
      </c>
      <c r="M8" s="10">
        <v>0.29252699999999998</v>
      </c>
      <c r="N8" s="9">
        <v>0.63403399999999999</v>
      </c>
      <c r="O8" s="10">
        <v>0.62833799999999995</v>
      </c>
      <c r="P8" s="11">
        <v>44.62</v>
      </c>
      <c r="Q8" s="11">
        <v>52.93</v>
      </c>
      <c r="R8" s="11">
        <v>52.38</v>
      </c>
      <c r="S8" s="12">
        <v>45.75</v>
      </c>
      <c r="T8" s="13">
        <v>59.3333333333333</v>
      </c>
      <c r="U8" s="12">
        <v>74.599999999999994</v>
      </c>
      <c r="V8" s="13">
        <v>75.2</v>
      </c>
      <c r="W8" s="12">
        <v>80.599999999999994</v>
      </c>
      <c r="X8" s="13">
        <v>91.8</v>
      </c>
      <c r="Y8" s="11">
        <v>17.747836484983701</v>
      </c>
      <c r="Z8" s="11">
        <v>15.565969740438801</v>
      </c>
      <c r="AA8" s="8">
        <f t="shared" si="0"/>
        <v>1.1401690213284068</v>
      </c>
      <c r="AB8" s="8">
        <f t="shared" si="1"/>
        <v>0.87706294531218165</v>
      </c>
    </row>
    <row r="9" spans="1:28" x14ac:dyDescent="0.2">
      <c r="A9" t="s">
        <v>26</v>
      </c>
      <c r="B9" s="7">
        <v>11</v>
      </c>
      <c r="C9" s="8">
        <v>109.272727272727</v>
      </c>
      <c r="D9" s="9">
        <v>9.4009983361064905E-2</v>
      </c>
      <c r="E9" s="10">
        <v>0.43261231281197998</v>
      </c>
      <c r="F9" s="10">
        <v>0.52662229617304501</v>
      </c>
      <c r="G9" s="11">
        <v>72.375</v>
      </c>
      <c r="H9" s="11">
        <v>60.125</v>
      </c>
      <c r="I9" s="11">
        <v>85.5</v>
      </c>
      <c r="J9" s="9">
        <v>0.31389499999999998</v>
      </c>
      <c r="K9" s="10">
        <v>0.32942399999999999</v>
      </c>
      <c r="L9" s="9">
        <v>0.41275699999999999</v>
      </c>
      <c r="M9" s="10">
        <v>0.43972499999999998</v>
      </c>
      <c r="N9" s="9">
        <v>0.59436100000000003</v>
      </c>
      <c r="O9" s="10">
        <v>0.61041100000000004</v>
      </c>
      <c r="P9" s="11">
        <v>47.975000000000001</v>
      </c>
      <c r="Q9" s="11">
        <v>51.862499999999997</v>
      </c>
      <c r="R9" s="11">
        <v>52.487499999999997</v>
      </c>
      <c r="S9" s="12">
        <v>62</v>
      </c>
      <c r="T9" s="13">
        <v>82.75</v>
      </c>
      <c r="U9" s="12">
        <v>38.3333333333333</v>
      </c>
      <c r="V9" s="13">
        <v>73.2</v>
      </c>
      <c r="W9" s="12">
        <v>84.75</v>
      </c>
      <c r="X9" s="13">
        <v>86.25</v>
      </c>
      <c r="Y9" s="11">
        <v>16.820315926678401</v>
      </c>
      <c r="Z9" s="11">
        <v>11.854429151104201</v>
      </c>
      <c r="AA9" s="8">
        <f t="shared" si="0"/>
        <v>1.4189056016342756</v>
      </c>
      <c r="AB9" s="8">
        <f t="shared" si="1"/>
        <v>0.70476851937733842</v>
      </c>
    </row>
    <row r="10" spans="1:28" x14ac:dyDescent="0.2">
      <c r="A10" t="s">
        <v>27</v>
      </c>
      <c r="B10" s="7">
        <v>8</v>
      </c>
      <c r="C10" s="8">
        <v>144.375</v>
      </c>
      <c r="D10" s="9">
        <v>0.25800865800865802</v>
      </c>
      <c r="E10" s="10">
        <v>0.39653679653679702</v>
      </c>
      <c r="F10" s="10">
        <v>0.65454545454545499</v>
      </c>
      <c r="G10" s="11">
        <v>78.8</v>
      </c>
      <c r="H10" s="11">
        <v>75.400000000000006</v>
      </c>
      <c r="I10" s="11">
        <v>85.6</v>
      </c>
      <c r="J10" s="9">
        <v>0.45528800000000003</v>
      </c>
      <c r="K10" s="10">
        <v>0.45588800000000002</v>
      </c>
      <c r="L10" s="9">
        <v>0.48434199999999999</v>
      </c>
      <c r="M10" s="10">
        <v>0.47449999999999998</v>
      </c>
      <c r="N10" s="9">
        <v>0.58382199999999995</v>
      </c>
      <c r="O10" s="10">
        <v>0.58382199999999995</v>
      </c>
      <c r="P10" s="11">
        <v>40.340000000000003</v>
      </c>
      <c r="Q10" s="11">
        <v>62.46</v>
      </c>
      <c r="R10" s="11">
        <v>65.38</v>
      </c>
      <c r="S10" s="12">
        <v>75.6666666666667</v>
      </c>
      <c r="T10" s="13">
        <v>83.5</v>
      </c>
      <c r="U10" s="12">
        <v>57.5</v>
      </c>
      <c r="V10" s="13">
        <v>87.3333333333333</v>
      </c>
      <c r="W10" s="12">
        <v>89.5</v>
      </c>
      <c r="X10" s="13">
        <v>83</v>
      </c>
      <c r="Y10" s="11">
        <v>17.428264045446301</v>
      </c>
      <c r="Z10" s="11">
        <v>15.6544559305677</v>
      </c>
      <c r="AA10" s="8">
        <f t="shared" si="0"/>
        <v>1.1133101094503688</v>
      </c>
      <c r="AB10" s="8">
        <f t="shared" si="1"/>
        <v>0.898222329530171</v>
      </c>
    </row>
    <row r="11" spans="1:28" x14ac:dyDescent="0.2">
      <c r="A11" t="s">
        <v>28</v>
      </c>
      <c r="B11" s="7">
        <v>23</v>
      </c>
      <c r="C11" s="8">
        <v>241.52173913043501</v>
      </c>
      <c r="D11" s="9">
        <v>0.38721872187218698</v>
      </c>
      <c r="E11" s="10">
        <v>0.20126012601260099</v>
      </c>
      <c r="F11" s="10">
        <v>0.58847884788478799</v>
      </c>
      <c r="G11" s="11">
        <v>65.900000000000006</v>
      </c>
      <c r="H11" s="11">
        <v>71.650000000000006</v>
      </c>
      <c r="I11" s="11">
        <v>78.599999999999994</v>
      </c>
      <c r="J11" s="9">
        <v>0.42778100000000002</v>
      </c>
      <c r="K11" s="10">
        <v>0.43562600000000001</v>
      </c>
      <c r="L11" s="9">
        <v>0.393818</v>
      </c>
      <c r="M11" s="10">
        <v>0.40193299999999998</v>
      </c>
      <c r="N11" s="9">
        <v>0.57491599999999998</v>
      </c>
      <c r="O11" s="10">
        <v>0.58893200000000001</v>
      </c>
      <c r="P11" s="11">
        <v>38.979999999999997</v>
      </c>
      <c r="Q11" s="11">
        <v>51.435000000000002</v>
      </c>
      <c r="R11" s="11">
        <v>50.634999999999998</v>
      </c>
      <c r="S11" s="12">
        <v>64.7</v>
      </c>
      <c r="T11" s="13">
        <v>67.099999999999994</v>
      </c>
      <c r="U11" s="12">
        <v>73.3</v>
      </c>
      <c r="V11" s="13">
        <v>70</v>
      </c>
      <c r="W11" s="12">
        <v>74.8</v>
      </c>
      <c r="X11" s="13">
        <v>82.4</v>
      </c>
      <c r="Y11" s="11">
        <v>17.617442933669199</v>
      </c>
      <c r="Z11" s="11">
        <v>15.072699082990701</v>
      </c>
      <c r="AA11" s="8">
        <f t="shared" si="0"/>
        <v>1.168831331181434</v>
      </c>
      <c r="AB11" s="8">
        <f t="shared" si="1"/>
        <v>0.85555543671918666</v>
      </c>
    </row>
    <row r="12" spans="1:28" x14ac:dyDescent="0.2">
      <c r="A12" t="s">
        <v>29</v>
      </c>
      <c r="B12" s="7">
        <v>15</v>
      </c>
      <c r="C12" s="8">
        <v>87.933333333333294</v>
      </c>
      <c r="D12" s="9">
        <v>0.339651250947688</v>
      </c>
      <c r="E12" s="10">
        <v>0.21076573161486001</v>
      </c>
      <c r="F12" s="10">
        <v>0.55041698256254701</v>
      </c>
      <c r="G12" s="11">
        <v>59.9166666666667</v>
      </c>
      <c r="H12" s="11">
        <v>18.5</v>
      </c>
      <c r="I12" s="11">
        <v>55.8333333333333</v>
      </c>
      <c r="J12" s="9">
        <v>-5.4019999999999999E-2</v>
      </c>
      <c r="K12" s="10">
        <v>-4.6030000000000003E-3</v>
      </c>
      <c r="L12" s="9">
        <v>0.28579900000000003</v>
      </c>
      <c r="M12" s="10">
        <v>0.30221399999999998</v>
      </c>
      <c r="N12" s="9">
        <v>0.26843</v>
      </c>
      <c r="O12" s="10">
        <v>0.28830699999999998</v>
      </c>
      <c r="P12" s="11">
        <v>51.8</v>
      </c>
      <c r="Q12" s="11">
        <v>49.158333333333303</v>
      </c>
      <c r="R12" s="11">
        <v>47.924999999999997</v>
      </c>
      <c r="S12" s="12">
        <v>54.5</v>
      </c>
      <c r="T12" s="13">
        <v>65.3333333333333</v>
      </c>
      <c r="U12" s="12">
        <v>19.1666666666667</v>
      </c>
      <c r="V12" s="13">
        <v>17.8333333333333</v>
      </c>
      <c r="W12" s="12">
        <v>50.5</v>
      </c>
      <c r="X12" s="13">
        <v>61.1666666666667</v>
      </c>
      <c r="Y12" s="11">
        <v>17.548345850918999</v>
      </c>
      <c r="Z12" s="11">
        <v>12.5212772602427</v>
      </c>
      <c r="AA12" s="8">
        <f t="shared" si="0"/>
        <v>1.4014820921375284</v>
      </c>
      <c r="AB12" s="8">
        <f t="shared" si="1"/>
        <v>0.71353034449038777</v>
      </c>
    </row>
    <row r="13" spans="1:28" x14ac:dyDescent="0.2">
      <c r="A13" t="s">
        <v>30</v>
      </c>
      <c r="B13" s="7">
        <v>26</v>
      </c>
      <c r="C13" s="8">
        <v>191.11538461538501</v>
      </c>
      <c r="D13" s="9">
        <v>0.35459851076675403</v>
      </c>
      <c r="E13" s="10">
        <v>0.27289192996578798</v>
      </c>
      <c r="F13" s="10">
        <v>0.62749044073254201</v>
      </c>
      <c r="G13" s="11">
        <v>52</v>
      </c>
      <c r="H13" s="11">
        <v>52.913043478260903</v>
      </c>
      <c r="I13" s="11">
        <v>63.043478260869598</v>
      </c>
      <c r="J13" s="9">
        <v>0.25425799999999998</v>
      </c>
      <c r="K13" s="10">
        <v>0.274474</v>
      </c>
      <c r="L13" s="9">
        <v>0.28508499999999998</v>
      </c>
      <c r="M13" s="10">
        <v>0.30915999999999999</v>
      </c>
      <c r="N13" s="9">
        <v>0.343582</v>
      </c>
      <c r="O13" s="10">
        <v>0.35959200000000002</v>
      </c>
      <c r="P13" s="11">
        <v>40.513043478260897</v>
      </c>
      <c r="Q13" s="11">
        <v>50.704347826087002</v>
      </c>
      <c r="R13" s="11">
        <v>50.895652173913</v>
      </c>
      <c r="S13" s="12">
        <v>58.9166666666667</v>
      </c>
      <c r="T13" s="13">
        <v>44.454545454545503</v>
      </c>
      <c r="U13" s="12">
        <v>52.5</v>
      </c>
      <c r="V13" s="13">
        <v>53.363636363636402</v>
      </c>
      <c r="W13" s="12">
        <v>59.75</v>
      </c>
      <c r="X13" s="13">
        <v>66.636363636363598</v>
      </c>
      <c r="Y13" s="11">
        <v>17.239830838699898</v>
      </c>
      <c r="Z13" s="11">
        <v>15.3770038537285</v>
      </c>
      <c r="AA13" s="8">
        <f t="shared" si="0"/>
        <v>1.1211436898040261</v>
      </c>
      <c r="AB13" s="8">
        <f t="shared" si="1"/>
        <v>0.89194633042513782</v>
      </c>
    </row>
    <row r="14" spans="1:28" x14ac:dyDescent="0.2">
      <c r="B14" s="14"/>
      <c r="C14" s="8"/>
      <c r="D14" s="5"/>
      <c r="E14" s="5"/>
      <c r="F14" s="5"/>
      <c r="G14" s="8"/>
      <c r="H14" s="8"/>
      <c r="I14" s="8"/>
      <c r="J14" s="5"/>
      <c r="K14" s="5"/>
      <c r="L14" s="5"/>
      <c r="M14" s="5"/>
      <c r="N14" s="5"/>
      <c r="O14" s="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6" spans="1:28" x14ac:dyDescent="0.2">
      <c r="A16" t="s">
        <v>35</v>
      </c>
      <c r="AA16" s="1" t="s">
        <v>35</v>
      </c>
    </row>
    <row r="17" spans="1:27" x14ac:dyDescent="0.2">
      <c r="A17" t="s">
        <v>31</v>
      </c>
      <c r="B17" s="11">
        <f t="shared" ref="B17:I17" si="2">AVERAGE(B5:B13)</f>
        <v>16.444444444444443</v>
      </c>
      <c r="C17" s="8">
        <f t="shared" si="2"/>
        <v>132.80549270576449</v>
      </c>
      <c r="D17" s="12">
        <f t="shared" si="2"/>
        <v>0.40738467733607764</v>
      </c>
      <c r="E17" s="13">
        <f t="shared" si="2"/>
        <v>0.20741109084128601</v>
      </c>
      <c r="F17" s="13">
        <f t="shared" si="2"/>
        <v>0.61479576817736337</v>
      </c>
      <c r="G17" s="11">
        <f t="shared" si="2"/>
        <v>58.509802043422752</v>
      </c>
      <c r="H17" s="8">
        <f t="shared" si="2"/>
        <v>53.634686823255038</v>
      </c>
      <c r="I17" s="8">
        <f t="shared" si="2"/>
        <v>69.211982897440166</v>
      </c>
      <c r="J17" s="12">
        <f t="shared" ref="J17:Z17" si="3">AVERAGE(J5:J13)</f>
        <v>0.26191533333333333</v>
      </c>
      <c r="K17" s="13">
        <f t="shared" si="3"/>
        <v>0.28241066666666664</v>
      </c>
      <c r="L17" s="12">
        <f t="shared" si="3"/>
        <v>0.30493055555555559</v>
      </c>
      <c r="M17" s="13">
        <f t="shared" si="3"/>
        <v>0.32205499999999998</v>
      </c>
      <c r="N17" s="12">
        <f t="shared" si="3"/>
        <v>0.43151455555555557</v>
      </c>
      <c r="O17" s="13">
        <f t="shared" si="3"/>
        <v>0.44761555555555549</v>
      </c>
      <c r="P17" s="11">
        <f t="shared" si="3"/>
        <v>40.697656171914048</v>
      </c>
      <c r="Q17" s="8">
        <f t="shared" si="3"/>
        <v>51.95120786828808</v>
      </c>
      <c r="R17" s="8">
        <f t="shared" si="3"/>
        <v>51.200599283691474</v>
      </c>
      <c r="S17" s="12">
        <f t="shared" si="3"/>
        <v>51.627513227513226</v>
      </c>
      <c r="T17" s="13">
        <f t="shared" si="3"/>
        <v>64.089393939393929</v>
      </c>
      <c r="U17" s="12">
        <f t="shared" si="3"/>
        <v>46.464814814814815</v>
      </c>
      <c r="V17" s="13">
        <f t="shared" si="3"/>
        <v>58.963155363155366</v>
      </c>
      <c r="W17" s="12">
        <f t="shared" si="3"/>
        <v>63.068253968253963</v>
      </c>
      <c r="X17" s="13">
        <f t="shared" si="3"/>
        <v>75.342929292929298</v>
      </c>
      <c r="Y17" s="11">
        <f t="shared" si="3"/>
        <v>17.178731244353909</v>
      </c>
      <c r="Z17" s="8">
        <f t="shared" si="3"/>
        <v>11.977842241306499</v>
      </c>
      <c r="AA17" s="1" t="s">
        <v>31</v>
      </c>
    </row>
    <row r="18" spans="1:27" x14ac:dyDescent="0.2">
      <c r="A18" t="s">
        <v>36</v>
      </c>
      <c r="B18" s="11">
        <f>STDEV(B5:B13)</f>
        <v>8.6039396660935381</v>
      </c>
      <c r="C18" s="8">
        <f t="shared" ref="C18:Z18" si="4">STDEV(C5:C13)</f>
        <v>54.582136502626909</v>
      </c>
      <c r="D18" s="12">
        <f t="shared" si="4"/>
        <v>0.21224094137153929</v>
      </c>
      <c r="E18" s="13">
        <f t="shared" si="4"/>
        <v>0.16402778512329058</v>
      </c>
      <c r="F18" s="13">
        <f t="shared" si="4"/>
        <v>6.6948988142490132E-2</v>
      </c>
      <c r="G18" s="11">
        <f t="shared" si="4"/>
        <v>14.014184590950396</v>
      </c>
      <c r="H18" s="8">
        <f t="shared" si="4"/>
        <v>20.462810448987053</v>
      </c>
      <c r="I18" s="8">
        <f t="shared" si="4"/>
        <v>17.445957941035935</v>
      </c>
      <c r="J18" s="12">
        <f t="shared" si="4"/>
        <v>0.18580297323509112</v>
      </c>
      <c r="K18" s="13">
        <f t="shared" si="4"/>
        <v>0.16688227083860652</v>
      </c>
      <c r="L18" s="12">
        <f t="shared" si="4"/>
        <v>0.11145110853095072</v>
      </c>
      <c r="M18" s="13">
        <f t="shared" si="4"/>
        <v>0.1029345367843076</v>
      </c>
      <c r="N18" s="12">
        <f t="shared" si="4"/>
        <v>0.19097455036019273</v>
      </c>
      <c r="O18" s="13">
        <f t="shared" si="4"/>
        <v>0.17815969716599167</v>
      </c>
      <c r="P18" s="11">
        <f t="shared" si="4"/>
        <v>8.0598577312222233</v>
      </c>
      <c r="Q18" s="8">
        <f t="shared" si="4"/>
        <v>4.3392080760017784</v>
      </c>
      <c r="R18" s="8">
        <f t="shared" si="4"/>
        <v>6.7728607875991607</v>
      </c>
      <c r="S18" s="12">
        <f t="shared" si="4"/>
        <v>17.302883547808907</v>
      </c>
      <c r="T18" s="13">
        <f t="shared" si="4"/>
        <v>14.590188078097921</v>
      </c>
      <c r="U18" s="12">
        <f t="shared" si="4"/>
        <v>21.923849337036739</v>
      </c>
      <c r="V18" s="13">
        <f t="shared" si="4"/>
        <v>20.881528215898893</v>
      </c>
      <c r="W18" s="12">
        <f t="shared" si="4"/>
        <v>26.773071804823108</v>
      </c>
      <c r="X18" s="13">
        <f t="shared" si="4"/>
        <v>10.82414390925339</v>
      </c>
      <c r="Y18" s="11">
        <f t="shared" si="4"/>
        <v>0.86962754411234644</v>
      </c>
      <c r="Z18" s="8">
        <f t="shared" si="4"/>
        <v>4.0640817763911983</v>
      </c>
      <c r="AA18" s="1" t="s">
        <v>36</v>
      </c>
    </row>
    <row r="19" spans="1:27" x14ac:dyDescent="0.2">
      <c r="A19" t="s">
        <v>37</v>
      </c>
      <c r="B19" s="7">
        <f>QUARTILE(B5:B13,1)</f>
        <v>11</v>
      </c>
      <c r="C19" s="8">
        <f t="shared" ref="C19:Z19" si="5">QUARTILE(C5:C13,1)</f>
        <v>87.933333333333294</v>
      </c>
      <c r="D19" s="12">
        <f t="shared" si="5"/>
        <v>0.25800865800865802</v>
      </c>
      <c r="E19" s="13">
        <f t="shared" si="5"/>
        <v>2.53583241455347E-2</v>
      </c>
      <c r="F19" s="13">
        <f t="shared" si="5"/>
        <v>0.55718309859154902</v>
      </c>
      <c r="G19" s="11">
        <f t="shared" si="5"/>
        <v>53.5</v>
      </c>
      <c r="H19" s="8">
        <f t="shared" si="5"/>
        <v>47.5</v>
      </c>
      <c r="I19" s="8">
        <f t="shared" si="5"/>
        <v>55.8333333333333</v>
      </c>
      <c r="J19" s="12">
        <f t="shared" si="5"/>
        <v>0.163243</v>
      </c>
      <c r="K19" s="13">
        <f t="shared" si="5"/>
        <v>0.174488</v>
      </c>
      <c r="L19" s="12">
        <f t="shared" si="5"/>
        <v>0.27044299999999999</v>
      </c>
      <c r="M19" s="13">
        <f t="shared" si="5"/>
        <v>0.29252699999999998</v>
      </c>
      <c r="N19" s="12">
        <f t="shared" si="5"/>
        <v>0.26843</v>
      </c>
      <c r="O19" s="13">
        <f t="shared" si="5"/>
        <v>0.29324099999999997</v>
      </c>
      <c r="P19" s="11">
        <f t="shared" si="5"/>
        <v>38.979999999999997</v>
      </c>
      <c r="Q19" s="8">
        <f t="shared" si="5"/>
        <v>50.704347826087002</v>
      </c>
      <c r="R19" s="8">
        <f t="shared" si="5"/>
        <v>47.924999999999997</v>
      </c>
      <c r="S19" s="12">
        <f t="shared" si="5"/>
        <v>45.75</v>
      </c>
      <c r="T19" s="13">
        <f t="shared" si="5"/>
        <v>58</v>
      </c>
      <c r="U19" s="12">
        <f t="shared" si="5"/>
        <v>38.3333333333333</v>
      </c>
      <c r="V19" s="13">
        <f t="shared" si="5"/>
        <v>48.5</v>
      </c>
      <c r="W19" s="12">
        <f t="shared" si="5"/>
        <v>50.5</v>
      </c>
      <c r="X19" s="13">
        <f t="shared" si="5"/>
        <v>66.636363636363598</v>
      </c>
      <c r="Y19" s="11">
        <f t="shared" si="5"/>
        <v>16.900804999570401</v>
      </c>
      <c r="Z19" s="8">
        <f t="shared" si="5"/>
        <v>9.1221008779622199</v>
      </c>
      <c r="AA19" s="1" t="s">
        <v>37</v>
      </c>
    </row>
    <row r="20" spans="1:27" x14ac:dyDescent="0.2">
      <c r="A20" t="s">
        <v>38</v>
      </c>
      <c r="B20" s="7">
        <f>QUARTILE(B5:B13,3)</f>
        <v>23</v>
      </c>
      <c r="C20" s="8">
        <f t="shared" ref="C20:Z20" si="6">QUARTILE(C5:C13,3)</f>
        <v>144.375</v>
      </c>
      <c r="D20" s="12">
        <f t="shared" si="6"/>
        <v>0.62226277372262795</v>
      </c>
      <c r="E20" s="13">
        <f t="shared" si="6"/>
        <v>0.31267605633802797</v>
      </c>
      <c r="F20" s="13">
        <f t="shared" si="6"/>
        <v>0.64792355751561903</v>
      </c>
      <c r="G20" s="11">
        <f t="shared" si="6"/>
        <v>65.900000000000006</v>
      </c>
      <c r="H20" s="8">
        <f t="shared" si="6"/>
        <v>71.650000000000006</v>
      </c>
      <c r="I20" s="8">
        <f t="shared" si="6"/>
        <v>85.5</v>
      </c>
      <c r="J20" s="12">
        <f t="shared" si="6"/>
        <v>0.42778100000000002</v>
      </c>
      <c r="K20" s="13">
        <f t="shared" si="6"/>
        <v>0.43562600000000001</v>
      </c>
      <c r="L20" s="12">
        <f t="shared" si="6"/>
        <v>0.393818</v>
      </c>
      <c r="M20" s="13">
        <f t="shared" si="6"/>
        <v>0.40193299999999998</v>
      </c>
      <c r="N20" s="12">
        <f t="shared" si="6"/>
        <v>0.58382199999999995</v>
      </c>
      <c r="O20" s="13">
        <f t="shared" si="6"/>
        <v>0.58893200000000001</v>
      </c>
      <c r="P20" s="11">
        <f t="shared" si="6"/>
        <v>44.62</v>
      </c>
      <c r="Q20" s="8">
        <f t="shared" si="6"/>
        <v>51.862499999999997</v>
      </c>
      <c r="R20" s="8">
        <f t="shared" si="6"/>
        <v>52.487499999999997</v>
      </c>
      <c r="S20" s="12">
        <f t="shared" si="6"/>
        <v>62</v>
      </c>
      <c r="T20" s="13">
        <f t="shared" si="6"/>
        <v>73.2</v>
      </c>
      <c r="U20" s="12">
        <f t="shared" si="6"/>
        <v>57.5</v>
      </c>
      <c r="V20" s="13">
        <f t="shared" si="6"/>
        <v>73.2</v>
      </c>
      <c r="W20" s="12">
        <f t="shared" si="6"/>
        <v>84</v>
      </c>
      <c r="X20" s="13">
        <f t="shared" si="6"/>
        <v>83</v>
      </c>
      <c r="Y20" s="11">
        <f t="shared" si="6"/>
        <v>17.617442933669199</v>
      </c>
      <c r="Z20" s="8">
        <f t="shared" si="6"/>
        <v>15.3770038537285</v>
      </c>
      <c r="AA20" s="1" t="s">
        <v>38</v>
      </c>
    </row>
    <row r="23" spans="1:27" x14ac:dyDescent="0.2">
      <c r="A23" t="s">
        <v>39</v>
      </c>
      <c r="AA23" s="1" t="s">
        <v>39</v>
      </c>
    </row>
    <row r="24" spans="1:27" x14ac:dyDescent="0.2">
      <c r="A24" t="s">
        <v>31</v>
      </c>
      <c r="B24" s="11">
        <f>AVERAGE(B4:B13)</f>
        <v>18.399999999999999</v>
      </c>
      <c r="C24" s="8">
        <f t="shared" ref="C24:Z24" si="7">AVERAGE(C4:C13)</f>
        <v>127.91922914947375</v>
      </c>
      <c r="D24" s="12">
        <f t="shared" si="7"/>
        <v>0.43588959885797368</v>
      </c>
      <c r="E24" s="13">
        <f t="shared" si="7"/>
        <v>0.18673077203071364</v>
      </c>
      <c r="F24" s="13">
        <f t="shared" si="7"/>
        <v>0.62262037088868705</v>
      </c>
      <c r="G24" s="11">
        <f t="shared" si="7"/>
        <v>57.28882183908047</v>
      </c>
      <c r="H24" s="8">
        <f t="shared" si="7"/>
        <v>51.356066140929535</v>
      </c>
      <c r="I24" s="8">
        <f t="shared" si="7"/>
        <v>66.921087607696137</v>
      </c>
      <c r="J24" s="12">
        <f t="shared" si="7"/>
        <v>0.25918010000000002</v>
      </c>
      <c r="K24" s="13">
        <f t="shared" si="7"/>
        <v>0.28212110000000001</v>
      </c>
      <c r="L24" s="12">
        <f t="shared" si="7"/>
        <v>0.2808718</v>
      </c>
      <c r="M24" s="13">
        <f t="shared" si="7"/>
        <v>0.30088009999999998</v>
      </c>
      <c r="N24" s="12">
        <f t="shared" si="7"/>
        <v>0.40902169999999999</v>
      </c>
      <c r="O24" s="13">
        <f t="shared" si="7"/>
        <v>0.42634179999999999</v>
      </c>
      <c r="P24" s="11">
        <f t="shared" si="7"/>
        <v>39.411526918359002</v>
      </c>
      <c r="Q24" s="8">
        <f t="shared" si="7"/>
        <v>52.709420414792604</v>
      </c>
      <c r="R24" s="8">
        <f t="shared" si="7"/>
        <v>51.617599961382936</v>
      </c>
      <c r="S24" s="12">
        <f t="shared" si="7"/>
        <v>48.364761904761906</v>
      </c>
      <c r="T24" s="13">
        <f t="shared" si="7"/>
        <v>65.342954545454546</v>
      </c>
      <c r="U24" s="12">
        <f t="shared" si="7"/>
        <v>42.735980392156861</v>
      </c>
      <c r="V24" s="13">
        <f t="shared" si="7"/>
        <v>58.060589826839831</v>
      </c>
      <c r="W24" s="12">
        <f t="shared" si="7"/>
        <v>58.190840336134443</v>
      </c>
      <c r="X24" s="13">
        <f t="shared" si="7"/>
        <v>75.833636363636373</v>
      </c>
      <c r="Y24" s="11">
        <f t="shared" si="7"/>
        <v>17.113812018864518</v>
      </c>
      <c r="Z24" s="8">
        <f t="shared" si="7"/>
        <v>11.329388195469487</v>
      </c>
      <c r="AA24" s="1" t="s">
        <v>31</v>
      </c>
    </row>
    <row r="25" spans="1:27" x14ac:dyDescent="0.2">
      <c r="A25" t="s">
        <v>36</v>
      </c>
      <c r="B25" s="11">
        <f>STDEV(B4:B13)</f>
        <v>10.200217862597075</v>
      </c>
      <c r="C25" s="8">
        <f t="shared" ref="C25:Z25" si="8">STDEV(C4:C13)</f>
        <v>53.730271252980053</v>
      </c>
      <c r="D25" s="12">
        <f t="shared" si="8"/>
        <v>0.21946842018878923</v>
      </c>
      <c r="E25" s="13">
        <f t="shared" si="8"/>
        <v>0.16790596478361244</v>
      </c>
      <c r="F25" s="13">
        <f t="shared" si="8"/>
        <v>6.7796700009439964E-2</v>
      </c>
      <c r="G25" s="11">
        <f t="shared" si="8"/>
        <v>13.765295724068249</v>
      </c>
      <c r="H25" s="8">
        <f t="shared" si="8"/>
        <v>20.594235954704331</v>
      </c>
      <c r="I25" s="8">
        <f t="shared" si="8"/>
        <v>17.972910783900986</v>
      </c>
      <c r="J25" s="12">
        <f t="shared" si="8"/>
        <v>0.17539013466140119</v>
      </c>
      <c r="K25" s="13">
        <f t="shared" si="8"/>
        <v>0.15734077841103011</v>
      </c>
      <c r="L25" s="12">
        <f t="shared" si="8"/>
        <v>0.12972831929399392</v>
      </c>
      <c r="M25" s="13">
        <f t="shared" si="8"/>
        <v>0.11790675506277547</v>
      </c>
      <c r="N25" s="12">
        <f t="shared" si="8"/>
        <v>0.19359287196361913</v>
      </c>
      <c r="O25" s="13">
        <f t="shared" si="8"/>
        <v>0.18094153823928885</v>
      </c>
      <c r="P25" s="11">
        <f t="shared" si="8"/>
        <v>8.6188553912457113</v>
      </c>
      <c r="Q25" s="8">
        <f t="shared" si="8"/>
        <v>4.7418887203498592</v>
      </c>
      <c r="R25" s="8">
        <f t="shared" si="8"/>
        <v>6.520252268919446</v>
      </c>
      <c r="S25" s="12">
        <f t="shared" si="8"/>
        <v>19.302323953413488</v>
      </c>
      <c r="T25" s="13">
        <f t="shared" si="8"/>
        <v>14.315554798152629</v>
      </c>
      <c r="U25" s="12">
        <f t="shared" si="8"/>
        <v>23.796871670379474</v>
      </c>
      <c r="V25" s="13">
        <f t="shared" si="8"/>
        <v>19.893108729496287</v>
      </c>
      <c r="W25" s="12">
        <f t="shared" si="8"/>
        <v>29.581157154551377</v>
      </c>
      <c r="X25" s="13">
        <f t="shared" si="8"/>
        <v>10.32240357226074</v>
      </c>
      <c r="Y25" s="11">
        <f t="shared" si="8"/>
        <v>0.8452035947538703</v>
      </c>
      <c r="Z25" s="8">
        <f t="shared" si="8"/>
        <v>4.3458591267010283</v>
      </c>
      <c r="AA25" s="1" t="s">
        <v>36</v>
      </c>
    </row>
    <row r="26" spans="1:27" x14ac:dyDescent="0.2">
      <c r="A26" t="s">
        <v>37</v>
      </c>
      <c r="B26" s="11">
        <f>QUARTILE(B4:B13,1)</f>
        <v>11.5</v>
      </c>
      <c r="C26" s="8">
        <f t="shared" ref="C26:Z26" si="9">QUARTILE(C4:C13,1)</f>
        <v>85.75677083333332</v>
      </c>
      <c r="D26" s="12">
        <f t="shared" si="9"/>
        <v>0.27841930624341549</v>
      </c>
      <c r="E26" s="13">
        <f t="shared" si="9"/>
        <v>1.7288486145872726E-2</v>
      </c>
      <c r="F26" s="13">
        <f t="shared" si="9"/>
        <v>0.56500703591485879</v>
      </c>
      <c r="G26" s="11">
        <f t="shared" si="9"/>
        <v>52.375</v>
      </c>
      <c r="H26" s="8">
        <f t="shared" si="9"/>
        <v>35.011359999999996</v>
      </c>
      <c r="I26" s="8">
        <f t="shared" si="9"/>
        <v>51.458333333333329</v>
      </c>
      <c r="J26" s="12">
        <f t="shared" si="9"/>
        <v>0.18107299999999998</v>
      </c>
      <c r="K26" s="13">
        <f t="shared" si="9"/>
        <v>0.19948450000000001</v>
      </c>
      <c r="L26" s="12">
        <f t="shared" si="9"/>
        <v>0.21625625000000001</v>
      </c>
      <c r="M26" s="13">
        <f t="shared" si="9"/>
        <v>0.25065975000000001</v>
      </c>
      <c r="N26" s="12">
        <f t="shared" si="9"/>
        <v>0.2470745</v>
      </c>
      <c r="O26" s="13">
        <f t="shared" si="9"/>
        <v>0.28954049999999998</v>
      </c>
      <c r="P26" s="11">
        <f t="shared" si="9"/>
        <v>34.386896551724121</v>
      </c>
      <c r="Q26" s="8">
        <f t="shared" si="9"/>
        <v>50.760933283358355</v>
      </c>
      <c r="R26" s="8">
        <f t="shared" si="9"/>
        <v>48.602499999999999</v>
      </c>
      <c r="S26" s="12">
        <f t="shared" si="9"/>
        <v>41.4375</v>
      </c>
      <c r="T26" s="13">
        <f t="shared" si="9"/>
        <v>58.333333333333329</v>
      </c>
      <c r="U26" s="12">
        <f t="shared" si="9"/>
        <v>23.95833333333335</v>
      </c>
      <c r="V26" s="13">
        <f t="shared" si="9"/>
        <v>48.859375</v>
      </c>
      <c r="W26" s="12">
        <f t="shared" si="9"/>
        <v>34.75</v>
      </c>
      <c r="X26" s="13">
        <f t="shared" si="9"/>
        <v>67.602272727272691</v>
      </c>
      <c r="Y26" s="11">
        <f t="shared" si="9"/>
        <v>16.840438194901402</v>
      </c>
      <c r="Z26" s="8">
        <f t="shared" si="9"/>
        <v>8.8577958617276131</v>
      </c>
      <c r="AA26" s="1" t="s">
        <v>37</v>
      </c>
    </row>
    <row r="27" spans="1:27" x14ac:dyDescent="0.2">
      <c r="A27" t="s">
        <v>38</v>
      </c>
      <c r="B27" s="11">
        <f>QUARTILE(B4:B13,3)</f>
        <v>25.25</v>
      </c>
      <c r="C27" s="8">
        <f t="shared" ref="C27:Z27" si="10">QUARTILE(C4:C13,3)</f>
        <v>142.4158653846155</v>
      </c>
      <c r="D27" s="12">
        <f t="shared" si="10"/>
        <v>0.62248961845822071</v>
      </c>
      <c r="E27" s="13">
        <f t="shared" si="10"/>
        <v>0.30273002474496796</v>
      </c>
      <c r="F27" s="13">
        <f t="shared" si="10"/>
        <v>0.65288998028799594</v>
      </c>
      <c r="G27" s="11">
        <f t="shared" si="10"/>
        <v>64.5</v>
      </c>
      <c r="H27" s="8">
        <f t="shared" si="10"/>
        <v>68.768750000000011</v>
      </c>
      <c r="I27" s="8">
        <f t="shared" si="10"/>
        <v>83.775000000000006</v>
      </c>
      <c r="J27" s="12">
        <f t="shared" si="10"/>
        <v>0.39930949999999998</v>
      </c>
      <c r="K27" s="13">
        <f t="shared" si="10"/>
        <v>0.40907550000000004</v>
      </c>
      <c r="L27" s="12">
        <f t="shared" si="10"/>
        <v>0.36884250000000002</v>
      </c>
      <c r="M27" s="13">
        <f t="shared" si="10"/>
        <v>0.37873974999999999</v>
      </c>
      <c r="N27" s="12">
        <f t="shared" si="10"/>
        <v>0.58159549999999993</v>
      </c>
      <c r="O27" s="13">
        <f t="shared" si="10"/>
        <v>0.58765449999999997</v>
      </c>
      <c r="P27" s="11">
        <f t="shared" si="10"/>
        <v>44.545000000000002</v>
      </c>
      <c r="Q27" s="8">
        <f t="shared" si="10"/>
        <v>52.663125000000001</v>
      </c>
      <c r="R27" s="8">
        <f t="shared" si="10"/>
        <v>54.009806034482722</v>
      </c>
      <c r="S27" s="12">
        <f t="shared" si="10"/>
        <v>61.229166666666671</v>
      </c>
      <c r="T27" s="13">
        <f t="shared" si="10"/>
        <v>75.768749999999997</v>
      </c>
      <c r="U27" s="12">
        <f t="shared" si="10"/>
        <v>56.25</v>
      </c>
      <c r="V27" s="13">
        <f t="shared" si="10"/>
        <v>72.400000000000006</v>
      </c>
      <c r="W27" s="12">
        <f t="shared" si="10"/>
        <v>83.15</v>
      </c>
      <c r="X27" s="13">
        <f t="shared" si="10"/>
        <v>82.85</v>
      </c>
      <c r="Y27" s="11">
        <f t="shared" si="10"/>
        <v>17.600168662981648</v>
      </c>
      <c r="Z27" s="8">
        <f t="shared" si="10"/>
        <v>15.300927661044049</v>
      </c>
      <c r="AA27" s="1" t="s">
        <v>38</v>
      </c>
    </row>
    <row r="33" spans="21:22" x14ac:dyDescent="0.2">
      <c r="U33" s="6"/>
      <c r="V33" s="6"/>
    </row>
    <row r="34" spans="21:22" x14ac:dyDescent="0.2">
      <c r="U34" s="6"/>
      <c r="V3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Histones_plus_Sfams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Fullmer</dc:creator>
  <cp:lastModifiedBy>Matthew Fullmer</cp:lastModifiedBy>
  <dcterms:created xsi:type="dcterms:W3CDTF">2025-04-07T03:35:22Z</dcterms:created>
  <dcterms:modified xsi:type="dcterms:W3CDTF">2025-06-23T01:58:51Z</dcterms:modified>
</cp:coreProperties>
</file>