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9980" yWindow="0" windowWidth="36580" windowHeight="277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traits" sheetId="8" r:id="rId9"/>
    <sheet name="stats" sheetId="9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17" i="2"/>
  <c r="H17" i="2"/>
  <c r="E17" i="2"/>
  <c r="F17" i="2"/>
  <c r="G18" i="2"/>
  <c r="H18" i="2"/>
  <c r="E18" i="2"/>
  <c r="F18" i="2"/>
  <c r="G19" i="2"/>
  <c r="H19" i="2"/>
  <c r="E19" i="2"/>
  <c r="F19" i="2"/>
  <c r="G20" i="2"/>
  <c r="H20" i="2"/>
  <c r="E20" i="2"/>
  <c r="F20" i="2"/>
  <c r="G21" i="2"/>
  <c r="H21" i="2"/>
  <c r="E21" i="2"/>
  <c r="F21" i="2"/>
  <c r="G22" i="2"/>
  <c r="H22" i="2"/>
  <c r="E22" i="2"/>
  <c r="F22" i="2"/>
  <c r="G23" i="2"/>
  <c r="H23" i="2"/>
  <c r="E23" i="2"/>
  <c r="F23" i="2"/>
  <c r="G24" i="2"/>
  <c r="H24" i="2"/>
  <c r="E24" i="2"/>
  <c r="F24" i="2"/>
  <c r="G25" i="2"/>
  <c r="E25" i="2"/>
  <c r="F25" i="2"/>
  <c r="G26" i="2"/>
  <c r="H26" i="2"/>
  <c r="E26" i="2"/>
  <c r="F26" i="2"/>
  <c r="G27" i="2"/>
  <c r="H27" i="2"/>
  <c r="E27" i="2"/>
  <c r="F27" i="2"/>
  <c r="G28" i="2"/>
  <c r="H28" i="2"/>
  <c r="E28" i="2"/>
  <c r="F28" i="2"/>
  <c r="G29" i="2"/>
  <c r="H29" i="2"/>
  <c r="E29" i="2"/>
  <c r="F29" i="2"/>
  <c r="G30" i="2"/>
  <c r="H30" i="2"/>
  <c r="E30" i="2"/>
  <c r="F30" i="2"/>
  <c r="G31" i="2"/>
  <c r="H31" i="2"/>
  <c r="E31" i="2"/>
  <c r="F31" i="2"/>
  <c r="G16" i="2"/>
  <c r="H16" i="2"/>
  <c r="E16" i="2"/>
  <c r="F16" i="2"/>
  <c r="D27" i="2"/>
  <c r="D28" i="2"/>
  <c r="D29" i="2"/>
  <c r="D30" i="2"/>
  <c r="D31" i="2"/>
  <c r="D18" i="2"/>
  <c r="D19" i="2"/>
  <c r="D20" i="2"/>
  <c r="D21" i="2"/>
  <c r="D22" i="2"/>
  <c r="D23" i="2"/>
  <c r="D24" i="2"/>
  <c r="D25" i="2"/>
  <c r="D26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<sst xmlns="http://schemas.openxmlformats.org/spreadsheetml/2006/main" count="876" uniqueCount="543">
  <si>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</si>
  <si>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</si>
  <si>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</si>
  <si>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</si>
  <si>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</si>
  <si>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</si>
  <si>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</si>
  <si>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</si>
  <si>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</si>
  <si>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</si>
  <si>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</si>
  <si>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</si>
  <si>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</si>
  <si>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</si>
  <si>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</si>
  <si>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</si>
  <si>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</si>
  <si>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</si>
  <si>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</si>
  <si>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</si>
  <si>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</si>
  <si>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</si>
  <si>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</si>
  <si>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</si>
  <si>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</si>
  <si>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</si>
  <si>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</si>
  <si>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</si>
  <si>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</si>
  <si>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</si>
  <si>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</si>
  <si>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</si>
  <si>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</si>
  <si>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</si>
  <si>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</si>
  <si>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</si>
  <si>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</si>
  <si>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</si>
  <si>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</si>
  <si>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</si>
  <si>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</si>
  <si>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</si>
  <si>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</si>
  <si>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</si>
  <si>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</si>
  <si>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</si>
  <si>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</si>
  <si>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</si>
  <si>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</si>
  <si>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</si>
  <si>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</si>
  <si>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</si>
  <si>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</si>
  <si>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</si>
  <si>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</si>
  <si>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</si>
  <si>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</si>
  <si>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</si>
  <si>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</si>
  <si>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</si>
  <si>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</si>
  <si>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</si>
  <si>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</si>
  <si>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</si>
  <si>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</si>
  <si>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</si>
  <si>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</si>
  <si>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</si>
  <si>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</si>
  <si>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</si>
  <si>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</si>
  <si>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</si>
  <si>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</si>
  <si>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</si>
  <si>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</si>
  <si>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</si>
  <si>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</si>
  <si>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</si>
  <si>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</si>
  <si>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</si>
  <si>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</si>
  <si>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</si>
  <si>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</si>
  <si>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</si>
  <si>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</si>
  <si>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</si>
  <si>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</si>
  <si>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</si>
  <si>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</si>
  <si>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</si>
  <si>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</si>
  <si>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</si>
  <si>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</si>
  <si>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</si>
  <si>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</si>
  <si>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</si>
  <si>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</si>
  <si>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</si>
  <si>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</si>
  <si>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</si>
  <si>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</si>
  <si>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</si>
  <si>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</si>
  <si>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</si>
  <si>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</si>
  <si>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</si>
  <si>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</si>
  <si>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</si>
  <si>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</si>
  <si>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</si>
  <si>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</si>
  <si>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</si>
  <si>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</si>
  <si>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</si>
  <si>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</si>
  <si>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</si>
  <si>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</si>
  <si>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</si>
  <si>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</si>
  <si>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</si>
  <si>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</si>
  <si>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</si>
  <si>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</si>
  <si>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</si>
  <si>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</si>
  <si>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</si>
  <si>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</si>
  <si>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</si>
  <si>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</si>
  <si>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</si>
  <si>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</si>
  <si>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</si>
  <si>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</si>
  <si>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</si>
  <si>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</si>
  <si>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</si>
  <si>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</si>
  <si>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</si>
  <si>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</si>
  <si>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</si>
  <si>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</si>
  <si>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</si>
  <si>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</si>
  <si>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</si>
  <si>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</si>
  <si>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</si>
  <si>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</si>
  <si>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</si>
  <si>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</si>
  <si>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</si>
  <si>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</si>
  <si>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</si>
  <si>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</si>
  <si>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</si>
  <si>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</si>
  <si>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</si>
  <si>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</si>
  <si>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</si>
  <si>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</si>
  <si>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</si>
  <si>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</si>
  <si>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</si>
  <si>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</si>
  <si>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</si>
  <si>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</si>
  <si>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</si>
  <si>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</si>
  <si>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</si>
  <si>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</si>
  <si>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</si>
  <si>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</si>
  <si>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</si>
  <si>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</si>
  <si>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</si>
  <si>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</si>
  <si>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</si>
  <si>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</si>
  <si>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</si>
  <si>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</si>
  <si>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</si>
  <si>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</si>
  <si>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</si>
  <si>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</si>
  <si>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</si>
  <si>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</si>
  <si>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</si>
  <si>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</si>
  <si>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</si>
  <si>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</si>
  <si>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</si>
  <si>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</si>
  <si>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</si>
  <si>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</si>
  <si>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</si>
  <si>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</si>
  <si>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</si>
  <si>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</si>
  <si>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</si>
  <si>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</si>
  <si>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</si>
  <si>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</si>
  <si>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</si>
  <si>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</si>
  <si>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</si>
  <si>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</si>
  <si>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</si>
  <si>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</si>
  <si>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</si>
  <si>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</si>
  <si>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</si>
  <si>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</si>
  <si>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</si>
  <si>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</si>
  <si>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</si>
  <si>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</si>
  <si>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</si>
  <si>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</si>
  <si>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</si>
  <si>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</si>
  <si>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</si>
  <si>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</si>
  <si>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</si>
  <si>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</si>
  <si>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</si>
  <si>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</si>
  <si>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</si>
  <si>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</si>
  <si>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</si>
  <si>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</si>
  <si>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</si>
  <si>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</si>
  <si>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</si>
  <si>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</si>
  <si>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</si>
  <si>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</si>
  <si>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</si>
  <si>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</si>
  <si>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</si>
  <si>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</si>
  <si>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</si>
  <si>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</si>
  <si>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</si>
  <si>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</si>
  <si>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</si>
  <si>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</si>
  <si>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</si>
  <si>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</si>
  <si>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</si>
  <si>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</si>
  <si>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</si>
  <si>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</si>
  <si>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</si>
  <si>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</si>
  <si>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</si>
  <si>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</si>
  <si>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</si>
  <si>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</si>
  <si>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</si>
  <si>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</si>
  <si>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</si>
  <si>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</si>
  <si>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</si>
  <si>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</si>
  <si>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</si>
  <si>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</si>
  <si>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</si>
  <si>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</si>
  <si>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</si>
  <si>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</si>
  <si>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</si>
  <si>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</si>
  <si>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</si>
  <si>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</si>
  <si>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</si>
  <si>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</si>
  <si>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</si>
  <si>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</si>
  <si>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</si>
  <si>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</si>
  <si>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</si>
  <si>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</si>
  <si>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</si>
  <si>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</si>
  <si>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</si>
  <si>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</si>
  <si>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</si>
  <si>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</si>
  <si>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</si>
  <si>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</si>
  <si>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</si>
  <si>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</si>
  <si>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</si>
  <si>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</si>
  <si>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</si>
  <si>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</si>
  <si>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</si>
  <si>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</si>
  <si>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</si>
  <si>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</si>
  <si>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</si>
  <si>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</si>
  <si>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</si>
  <si>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</si>
  <si>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</si>
  <si>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</si>
  <si>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</si>
  <si>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</si>
  <si>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</si>
  <si>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</si>
  <si>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</si>
  <si>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</si>
  <si>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</si>
  <si>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</si>
  <si>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</si>
  <si>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</si>
  <si>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</si>
  <si>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</si>
  <si>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</si>
  <si>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</si>
  <si>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</si>
  <si>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</si>
  <si>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</si>
  <si>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</si>
  <si>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</si>
  <si>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</si>
  <si>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</si>
  <si>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</si>
  <si>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</si>
  <si>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</si>
  <si>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</si>
  <si>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</si>
  <si>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</si>
  <si>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</si>
  <si>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</si>
  <si>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</si>
  <si>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</si>
  <si>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</si>
  <si>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</si>
  <si>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</si>
  <si>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</si>
  <si>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</si>
  <si>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</si>
  <si>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</si>
  <si>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</si>
  <si>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</si>
  <si>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</si>
  <si>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</si>
  <si>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</si>
  <si>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</si>
  <si>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</si>
  <si>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</si>
  <si>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</si>
  <si>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</si>
  <si>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</si>
  <si>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</si>
  <si>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</si>
  <si>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</si>
  <si>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</si>
  <si>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</si>
  <si>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</si>
  <si>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</si>
  <si>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</si>
  <si>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</si>
  <si>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</si>
  <si>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</si>
  <si>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</si>
  <si>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</si>
  <si>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</si>
  <si>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</si>
  <si>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</si>
  <si>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</si>
  <si>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</si>
  <si>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</si>
  <si>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</si>
  <si>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</si>
  <si>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</si>
  <si>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</si>
  <si>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</si>
  <si>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</si>
  <si>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</si>
  <si>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</si>
  <si>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</si>
  <si>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</si>
  <si>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</si>
  <si>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</si>
  <si>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</si>
  <si>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</si>
  <si>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</si>
  <si>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</si>
  <si>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</si>
  <si>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</si>
  <si>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</si>
  <si>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</si>
  <si>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</si>
  <si>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</si>
  <si>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</si>
  <si>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</si>
  <si>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</si>
  <si>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</si>
  <si>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</si>
  <si>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</si>
  <si>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</si>
  <si>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</si>
  <si>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</si>
  <si>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</si>
  <si>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</si>
  <si>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</si>
  <si>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</si>
  <si>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</si>
  <si>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</si>
  <si>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</si>
  <si>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</si>
  <si>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</si>
  <si>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</si>
  <si>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</si>
  <si>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</si>
  <si>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</si>
  <si>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</si>
  <si>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</si>
  <si>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</si>
  <si>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</si>
  <si>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</si>
  <si>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</si>
  <si>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</si>
  <si>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</si>
  <si>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</si>
  <si>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</si>
  <si>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</si>
  <si>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</si>
  <si>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</si>
  <si>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</si>
  <si>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</si>
  <si>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</si>
  <si>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</si>
  <si>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</si>
  <si>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</si>
  <si>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</si>
  <si>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</si>
  <si>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</si>
  <si>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</si>
  <si>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</si>
  <si>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</si>
  <si>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</si>
  <si>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</si>
  <si>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</si>
  <si>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</si>
  <si>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</si>
  <si>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</si>
  <si>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</si>
  <si>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</si>
  <si>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</si>
  <si>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</si>
  <si>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</si>
  <si>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</si>
  <si>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</si>
  <si>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</si>
  <si>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</si>
  <si>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</si>
  <si>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</si>
  <si>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</si>
  <si>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</si>
  <si>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</si>
  <si>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</si>
  <si>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</si>
  <si>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</si>
  <si>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</si>
  <si>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</si>
  <si>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</si>
  <si>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</si>
  <si>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</si>
  <si>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</si>
  <si>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</si>
  <si>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</si>
  <si>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</si>
  <si>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</si>
  <si>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</si>
  <si>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</si>
  <si>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</si>
  <si>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</si>
  <si>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</si>
  <si>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</si>
  <si>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</si>
  <si>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</si>
  <si>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</si>
  <si>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</si>
  <si>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</si>
  <si>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</si>
  <si>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</si>
  <si>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</si>
  <si>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</si>
  <si>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</si>
  <si>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</si>
  <si>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</si>
  <si>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</si>
  <si>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</si>
  <si>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</si>
  <si>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</si>
  <si>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</si>
  <si>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</si>
  <si>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</si>
  <si>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</si>
  <si>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</si>
  <si>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</si>
  <si>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</si>
  <si>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</si>
  <si>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</si>
  <si>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</si>
  <si>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</si>
  <si>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</si>
  <si>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Mk_ord, MkA</t>
  </si>
  <si>
    <t>D_meedsi_arctica</t>
  </si>
  <si>
    <t>D_sweeneyi</t>
  </si>
  <si>
    <t>D_venusta</t>
  </si>
  <si>
    <t>P_anticostiensis</t>
  </si>
  <si>
    <t>P_belilamellosus</t>
  </si>
  <si>
    <t>P_bellistriatus</t>
  </si>
  <si>
    <t>P_carltona</t>
  </si>
  <si>
    <t>P_cutterensis</t>
  </si>
  <si>
    <t>P_idahoensis</t>
  </si>
  <si>
    <t>P_occidentalis</t>
  </si>
  <si>
    <t>P_proavitus</t>
  </si>
  <si>
    <t>P_subcircularis</t>
  </si>
  <si>
    <t>P_subquadratus</t>
  </si>
  <si>
    <t>/drives/GDrive/__GDrive_projects/2016-09-01_Adrian_Lam_Stigall/02_BEAST/Eochonetes_v2simp/</t>
  </si>
  <si>
    <t>Eochonetes_v2simp.nex</t>
  </si>
  <si>
    <t>Eochonetes_v2simp</t>
  </si>
  <si>
    <t>S_socialis</t>
  </si>
  <si>
    <t>S_rugosa</t>
  </si>
  <si>
    <t>E_advena</t>
  </si>
  <si>
    <t>E_aspera</t>
  </si>
  <si>
    <t>E_maearum</t>
  </si>
  <si>
    <t>E_celticus</t>
  </si>
  <si>
    <t>E_clarksvillensis</t>
  </si>
  <si>
    <t>E_minerva</t>
  </si>
  <si>
    <t>E_dignata</t>
  </si>
  <si>
    <t>E_johnsonella</t>
  </si>
  <si>
    <t>E_magna</t>
  </si>
  <si>
    <t>E_mucronata</t>
  </si>
  <si>
    <t>E_recedens</t>
  </si>
  <si>
    <t>E_voldemortus</t>
  </si>
  <si>
    <t>E_glabra</t>
  </si>
  <si>
    <t>starting_tree.newick</t>
  </si>
  <si>
    <t>E_vaurealensis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</si>
</sst>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5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Border="1"/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523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trfn='/drives/GDrive/__GDrive_projects/2016-09-01_Adrian_Lam_Stigall/02_BEAST/Eochonetes_v2simp/starting_tree.newick'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62" sqref="K62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510</v>
      </c>
      <c r="C8" s="7">
        <v>2</v>
      </c>
      <c r="D8" s="7">
        <v>2</v>
      </c>
      <c r="E8" s="7">
        <v>2</v>
      </c>
      <c r="F8" s="7">
        <v>17</v>
      </c>
      <c r="G8" s="7">
        <v>80.95</v>
      </c>
      <c r="H8" s="7">
        <v>17</v>
      </c>
      <c r="I8" s="7">
        <v>80.95</v>
      </c>
      <c r="K8" s="7" t="s">
        <v>379</v>
      </c>
      <c r="L8" s="7">
        <v>13</v>
      </c>
      <c r="P8" s="7">
        <v>1</v>
      </c>
      <c r="Q8" s="7">
        <v>0</v>
      </c>
      <c r="R8" s="7">
        <v>2</v>
      </c>
      <c r="S8" s="7">
        <v>8</v>
      </c>
      <c r="T8" s="7">
        <v>6</v>
      </c>
      <c r="U8" s="7"/>
    </row>
    <row r="9" spans="1:25">
      <c r="A9" s="7">
        <v>2</v>
      </c>
      <c r="B9" s="7" t="s">
        <v>511</v>
      </c>
      <c r="C9" s="7">
        <v>1</v>
      </c>
      <c r="D9" s="7">
        <v>0</v>
      </c>
      <c r="E9" s="7">
        <v>0</v>
      </c>
      <c r="F9" s="7">
        <v>20</v>
      </c>
      <c r="G9" s="7">
        <v>95.24</v>
      </c>
      <c r="H9" s="7">
        <v>20</v>
      </c>
      <c r="I9" s="7">
        <v>95.24</v>
      </c>
      <c r="K9" s="7" t="s">
        <v>374</v>
      </c>
      <c r="L9" s="7">
        <v>21</v>
      </c>
      <c r="P9" s="7">
        <v>2</v>
      </c>
      <c r="Q9" s="7">
        <v>0</v>
      </c>
      <c r="R9" s="7">
        <v>2</v>
      </c>
      <c r="S9" s="7">
        <v>9</v>
      </c>
      <c r="T9" s="7">
        <v>7</v>
      </c>
      <c r="U9" s="7"/>
    </row>
    <row r="10" spans="1:25">
      <c r="A10" s="7">
        <v>3</v>
      </c>
      <c r="B10" s="7" t="s">
        <v>512</v>
      </c>
      <c r="C10" s="7">
        <v>2</v>
      </c>
      <c r="D10" s="7">
        <v>1</v>
      </c>
      <c r="E10" s="7">
        <v>1</v>
      </c>
      <c r="F10" s="7">
        <v>18</v>
      </c>
      <c r="G10" s="7">
        <v>85.71</v>
      </c>
      <c r="H10" s="7">
        <v>18</v>
      </c>
      <c r="I10" s="7">
        <v>85.71</v>
      </c>
      <c r="K10" s="7" t="s">
        <v>380</v>
      </c>
      <c r="L10" s="7">
        <v>273</v>
      </c>
      <c r="P10" s="7">
        <v>3</v>
      </c>
      <c r="Q10" s="7">
        <v>0</v>
      </c>
      <c r="R10" s="7">
        <v>2</v>
      </c>
      <c r="S10" s="7">
        <v>9</v>
      </c>
      <c r="T10" s="7">
        <v>10</v>
      </c>
      <c r="U10" s="7"/>
    </row>
    <row r="11" spans="1:25">
      <c r="A11" s="7">
        <v>4</v>
      </c>
      <c r="B11" s="7" t="s">
        <v>513</v>
      </c>
      <c r="C11" s="7">
        <v>8</v>
      </c>
      <c r="D11" s="7">
        <v>1</v>
      </c>
      <c r="E11" s="7">
        <v>1</v>
      </c>
      <c r="F11" s="7">
        <v>12</v>
      </c>
      <c r="G11" s="7">
        <v>57.14</v>
      </c>
      <c r="H11" s="7">
        <v>12</v>
      </c>
      <c r="I11" s="7">
        <v>57.14</v>
      </c>
      <c r="K11" s="7" t="s">
        <v>381</v>
      </c>
      <c r="L11" s="7">
        <v>43</v>
      </c>
      <c r="P11" s="7">
        <v>4</v>
      </c>
      <c r="Q11" s="7">
        <v>0</v>
      </c>
      <c r="R11" s="7">
        <v>2</v>
      </c>
      <c r="S11" s="7">
        <v>8</v>
      </c>
      <c r="T11" s="7">
        <v>7</v>
      </c>
      <c r="U11" s="7"/>
    </row>
    <row r="12" spans="1:25">
      <c r="A12" s="7">
        <v>5</v>
      </c>
      <c r="B12" s="7" t="s">
        <v>514</v>
      </c>
      <c r="C12" s="7">
        <v>0</v>
      </c>
      <c r="D12" s="7">
        <v>0</v>
      </c>
      <c r="E12" s="7">
        <v>0</v>
      </c>
      <c r="F12" s="7">
        <v>21</v>
      </c>
      <c r="G12" s="7">
        <v>100</v>
      </c>
      <c r="H12" s="7">
        <v>21</v>
      </c>
      <c r="I12" s="7">
        <v>100</v>
      </c>
      <c r="K12" s="7" t="s">
        <v>382</v>
      </c>
      <c r="L12" s="7">
        <v>7</v>
      </c>
      <c r="P12" s="7">
        <v>5</v>
      </c>
      <c r="Q12" s="7">
        <v>0</v>
      </c>
      <c r="R12" s="7">
        <v>2</v>
      </c>
      <c r="S12" s="7">
        <v>10</v>
      </c>
      <c r="T12" s="7">
        <v>7</v>
      </c>
      <c r="U12" s="7"/>
    </row>
    <row r="13" spans="1:25">
      <c r="A13" s="7">
        <v>6</v>
      </c>
      <c r="B13" s="7" t="s">
        <v>515</v>
      </c>
      <c r="C13" s="7">
        <v>0</v>
      </c>
      <c r="D13" s="7">
        <v>0</v>
      </c>
      <c r="E13" s="7">
        <v>0</v>
      </c>
      <c r="F13" s="7">
        <v>21</v>
      </c>
      <c r="G13" s="7">
        <v>100</v>
      </c>
      <c r="H13" s="7">
        <v>21</v>
      </c>
      <c r="I13" s="7">
        <v>100</v>
      </c>
      <c r="K13" s="7" t="s">
        <v>383</v>
      </c>
      <c r="L13" s="7">
        <v>7</v>
      </c>
      <c r="P13" s="7">
        <v>6</v>
      </c>
      <c r="Q13" s="7">
        <v>0</v>
      </c>
      <c r="R13" s="7">
        <v>2</v>
      </c>
      <c r="S13" s="7">
        <v>10</v>
      </c>
      <c r="T13" s="7">
        <v>9</v>
      </c>
      <c r="U13" s="7"/>
    </row>
    <row r="14" spans="1:25">
      <c r="A14" s="7">
        <v>7</v>
      </c>
      <c r="B14" s="7" t="s">
        <v>516</v>
      </c>
      <c r="C14" s="7">
        <v>2</v>
      </c>
      <c r="D14" s="7">
        <v>0</v>
      </c>
      <c r="E14" s="7">
        <v>0</v>
      </c>
      <c r="F14" s="7">
        <v>19</v>
      </c>
      <c r="G14" s="7">
        <v>90.48</v>
      </c>
      <c r="H14" s="7">
        <v>19</v>
      </c>
      <c r="I14" s="7">
        <v>90.48</v>
      </c>
      <c r="K14" s="7" t="s">
        <v>384</v>
      </c>
      <c r="L14" s="7">
        <v>223</v>
      </c>
      <c r="P14" s="7">
        <v>7</v>
      </c>
      <c r="Q14" s="7">
        <v>0</v>
      </c>
      <c r="R14" s="7">
        <v>2</v>
      </c>
      <c r="S14" s="7">
        <v>8</v>
      </c>
      <c r="T14" s="7">
        <v>7</v>
      </c>
      <c r="U14" s="7"/>
    </row>
    <row r="15" spans="1:25">
      <c r="A15" s="7">
        <v>8</v>
      </c>
      <c r="B15" s="7" t="s">
        <v>517</v>
      </c>
      <c r="C15" s="7">
        <v>1</v>
      </c>
      <c r="D15" s="7">
        <v>1</v>
      </c>
      <c r="E15" s="7">
        <v>1</v>
      </c>
      <c r="F15" s="7">
        <v>19</v>
      </c>
      <c r="G15" s="7">
        <v>90.48</v>
      </c>
      <c r="H15" s="7">
        <v>19</v>
      </c>
      <c r="I15" s="7">
        <v>90.48</v>
      </c>
      <c r="K15" s="7" t="s">
        <v>385</v>
      </c>
      <c r="L15" s="7">
        <v>81.680000000000007</v>
      </c>
      <c r="P15" s="7">
        <v>8</v>
      </c>
      <c r="Q15" s="7">
        <v>0</v>
      </c>
      <c r="R15" s="7">
        <v>2</v>
      </c>
      <c r="S15" s="7">
        <v>11</v>
      </c>
      <c r="T15" s="7">
        <v>7</v>
      </c>
      <c r="U15" s="7"/>
    </row>
    <row r="16" spans="1:25">
      <c r="A16" s="7">
        <v>9</v>
      </c>
      <c r="B16" s="7" t="s">
        <v>518</v>
      </c>
      <c r="C16" s="7">
        <v>6</v>
      </c>
      <c r="D16" s="7">
        <v>0</v>
      </c>
      <c r="E16" s="7">
        <v>0</v>
      </c>
      <c r="F16" s="7">
        <v>15</v>
      </c>
      <c r="G16" s="7">
        <v>71.430000000000007</v>
      </c>
      <c r="H16" s="7">
        <v>15</v>
      </c>
      <c r="I16" s="7">
        <v>71.430000000000007</v>
      </c>
      <c r="K16" s="7" t="s">
        <v>386</v>
      </c>
      <c r="L16" s="7">
        <v>223</v>
      </c>
      <c r="P16" s="7">
        <v>9</v>
      </c>
      <c r="Q16" s="7">
        <v>0</v>
      </c>
      <c r="R16" s="7">
        <v>2</v>
      </c>
      <c r="S16" s="7">
        <v>7</v>
      </c>
      <c r="T16" s="7">
        <v>8</v>
      </c>
      <c r="U16" s="7"/>
    </row>
    <row r="17" spans="1:21">
      <c r="A17" s="7">
        <v>10</v>
      </c>
      <c r="B17" s="7" t="s">
        <v>519</v>
      </c>
      <c r="C17" s="7">
        <v>3</v>
      </c>
      <c r="D17" s="7">
        <v>1</v>
      </c>
      <c r="E17" s="7">
        <v>1</v>
      </c>
      <c r="F17" s="7">
        <v>17</v>
      </c>
      <c r="G17" s="7">
        <v>80.95</v>
      </c>
      <c r="H17" s="7">
        <v>17</v>
      </c>
      <c r="I17" s="7">
        <v>80.95</v>
      </c>
      <c r="K17" s="7" t="s">
        <v>387</v>
      </c>
      <c r="L17" s="7">
        <v>81.680000000000007</v>
      </c>
      <c r="P17" s="7">
        <v>10</v>
      </c>
      <c r="Q17" s="7">
        <v>0</v>
      </c>
      <c r="R17" s="7">
        <v>2</v>
      </c>
      <c r="S17" s="7">
        <v>6</v>
      </c>
      <c r="T17" s="7">
        <v>7</v>
      </c>
      <c r="U17" s="7"/>
    </row>
    <row r="18" spans="1:21">
      <c r="A18" s="7">
        <v>11</v>
      </c>
      <c r="B18" s="7" t="s">
        <v>520</v>
      </c>
      <c r="C18" s="7">
        <v>6</v>
      </c>
      <c r="D18" s="7">
        <v>0</v>
      </c>
      <c r="E18" s="7">
        <v>0</v>
      </c>
      <c r="F18" s="7">
        <v>15</v>
      </c>
      <c r="G18" s="7">
        <v>71.430000000000007</v>
      </c>
      <c r="H18" s="7">
        <v>15</v>
      </c>
      <c r="I18" s="7">
        <v>71.430000000000007</v>
      </c>
      <c r="K18" s="7"/>
      <c r="L18" s="7"/>
      <c r="P18" s="7">
        <v>11</v>
      </c>
      <c r="Q18" s="7">
        <v>0</v>
      </c>
      <c r="R18" s="7">
        <v>2</v>
      </c>
      <c r="S18" s="7">
        <v>3</v>
      </c>
      <c r="T18" s="7">
        <v>10</v>
      </c>
      <c r="U18" s="7"/>
    </row>
    <row r="19" spans="1:21">
      <c r="A19" s="7">
        <v>12</v>
      </c>
      <c r="B19" s="7" t="s">
        <v>521</v>
      </c>
      <c r="C19" s="7">
        <v>3</v>
      </c>
      <c r="D19" s="7">
        <v>1</v>
      </c>
      <c r="E19" s="7">
        <v>1</v>
      </c>
      <c r="F19" s="7">
        <v>17</v>
      </c>
      <c r="G19" s="7">
        <v>80.95</v>
      </c>
      <c r="H19" s="7">
        <v>17</v>
      </c>
      <c r="I19" s="7">
        <v>80.95</v>
      </c>
      <c r="K19" s="38"/>
      <c r="L19" s="38"/>
      <c r="P19" s="7">
        <v>12</v>
      </c>
      <c r="Q19" s="7">
        <v>0</v>
      </c>
      <c r="R19" s="7">
        <v>2</v>
      </c>
      <c r="S19" s="7">
        <v>5</v>
      </c>
      <c r="T19" s="7">
        <v>5</v>
      </c>
      <c r="U19" s="7"/>
    </row>
    <row r="20" spans="1:21">
      <c r="A20" s="7">
        <v>13</v>
      </c>
      <c r="B20" s="7" t="s">
        <v>522</v>
      </c>
      <c r="C20" s="7">
        <v>9</v>
      </c>
      <c r="D20" s="7">
        <v>0</v>
      </c>
      <c r="E20" s="7">
        <v>0</v>
      </c>
      <c r="F20" s="7">
        <v>12</v>
      </c>
      <c r="G20" s="7">
        <v>57.14</v>
      </c>
      <c r="H20" s="7">
        <v>12</v>
      </c>
      <c r="I20" s="7">
        <v>57.14</v>
      </c>
      <c r="K20" s="7"/>
      <c r="L20" s="7"/>
      <c r="P20" s="7">
        <v>13</v>
      </c>
      <c r="Q20" s="7">
        <v>0</v>
      </c>
      <c r="R20" s="7">
        <v>2</v>
      </c>
      <c r="S20" s="7">
        <v>5</v>
      </c>
      <c r="T20" s="7">
        <v>9</v>
      </c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K21" s="7"/>
      <c r="L21" s="7"/>
      <c r="P21" s="7">
        <v>14</v>
      </c>
      <c r="Q21" s="7">
        <v>0</v>
      </c>
      <c r="R21" s="7">
        <v>2</v>
      </c>
      <c r="S21" s="7">
        <v>7</v>
      </c>
      <c r="T21" s="7">
        <v>7</v>
      </c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K22" s="7"/>
      <c r="L22" s="7"/>
      <c r="P22" s="7">
        <v>15</v>
      </c>
      <c r="Q22" s="7">
        <v>0</v>
      </c>
      <c r="R22" s="7">
        <v>2</v>
      </c>
      <c r="S22" s="7">
        <v>7</v>
      </c>
      <c r="T22" s="7">
        <v>6</v>
      </c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K23" s="7"/>
      <c r="L23" s="7"/>
      <c r="P23" s="7">
        <v>16</v>
      </c>
      <c r="Q23" s="7">
        <v>0</v>
      </c>
      <c r="R23" s="7">
        <v>2</v>
      </c>
      <c r="S23" s="7">
        <v>2</v>
      </c>
      <c r="T23" s="7">
        <v>10</v>
      </c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2</v>
      </c>
      <c r="S24" s="7">
        <v>8</v>
      </c>
      <c r="T24" s="7">
        <v>8</v>
      </c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2</v>
      </c>
      <c r="S25" s="7">
        <v>7</v>
      </c>
      <c r="T25" s="7">
        <v>8</v>
      </c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2</v>
      </c>
      <c r="S26" s="7">
        <v>9</v>
      </c>
      <c r="T26" s="7">
        <v>5</v>
      </c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>
        <v>20</v>
      </c>
      <c r="Q27" s="7">
        <v>0</v>
      </c>
      <c r="R27" s="7">
        <v>2</v>
      </c>
      <c r="S27" s="7">
        <v>7</v>
      </c>
      <c r="T27" s="7">
        <v>5</v>
      </c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>
        <v>21</v>
      </c>
      <c r="Q28" s="7">
        <v>0</v>
      </c>
      <c r="R28" s="7">
        <v>2</v>
      </c>
      <c r="S28" s="7">
        <v>10</v>
      </c>
      <c r="T28" s="7">
        <v>5</v>
      </c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:F31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3</v>
      </c>
      <c r="E9">
        <f t="shared" ref="E9:F9" si="0">SUM(E12:E248)</f>
        <v>13</v>
      </c>
      <c r="F9">
        <f t="shared" si="0"/>
        <v>13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510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511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512</v>
      </c>
      <c r="C14" t="s">
        <v>8</v>
      </c>
      <c r="D14">
        <v>1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513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514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515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516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517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518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519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520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521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522</v>
      </c>
      <c r="C24" t="s">
        <v>8</v>
      </c>
      <c r="D24">
        <v>0</v>
      </c>
      <c r="E24">
        <v>1</v>
      </c>
      <c r="F2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G26" sqref="G26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59" t="s">
        <v>224</v>
      </c>
      <c r="B6" s="59" t="s">
        <v>254</v>
      </c>
      <c r="C6" s="11" t="s">
        <v>58</v>
      </c>
      <c r="D6" s="11" t="s">
        <v>59</v>
      </c>
      <c r="E6" s="11" t="s">
        <v>53</v>
      </c>
      <c r="F6" s="59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8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6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SUM(AA16:AA26)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>
      <c r="A16">
        <v>1</v>
      </c>
      <c r="B16" s="25" t="s">
        <v>8</v>
      </c>
      <c r="C16" t="s">
        <v>526</v>
      </c>
      <c r="D16">
        <f>AVERAGE(G16:H16)</f>
        <v>13.974999999999994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13.550000000000011</v>
      </c>
      <c r="H16">
        <f t="shared" ref="H16:H26" si="0">N16-O$16</f>
        <v>14.399999999999977</v>
      </c>
      <c r="I16" s="43"/>
      <c r="L16" s="55"/>
      <c r="M16" s="55">
        <v>453.85</v>
      </c>
      <c r="N16" s="25">
        <v>454.7</v>
      </c>
      <c r="O16" s="25">
        <f>MIN(M16:M31)</f>
        <v>440.3</v>
      </c>
      <c r="S16"/>
      <c r="T16"/>
      <c r="U16"/>
      <c r="V16"/>
      <c r="W16"/>
      <c r="X16"/>
      <c r="Y16"/>
      <c r="Z16"/>
    </row>
    <row r="17" spans="1:27" s="25" customFormat="1">
      <c r="A17">
        <v>2</v>
      </c>
      <c r="B17" s="25" t="s">
        <v>8</v>
      </c>
      <c r="C17" t="s">
        <v>527</v>
      </c>
      <c r="D17">
        <f t="shared" ref="D17" si="1">AVERAGE(G17:H17)</f>
        <v>10.299999999999983</v>
      </c>
      <c r="E17" s="17" t="str">
        <f t="shared" ref="E17" si="2">IF(G17=H17,"fixed",IF(H17=0,"fixed","uniform"))</f>
        <v>uniform</v>
      </c>
      <c r="F17" s="17" t="str">
        <f t="shared" ref="F17:F31" si="3">IF(E17="fixed","no","no")</f>
        <v>no</v>
      </c>
      <c r="G17">
        <f t="shared" ref="G17:G26" si="4">M17-O$16</f>
        <v>3.3999999999999773</v>
      </c>
      <c r="H17">
        <f t="shared" si="0"/>
        <v>17.199999999999989</v>
      </c>
      <c r="I17" s="43"/>
      <c r="K17" s="55"/>
      <c r="L17" s="55"/>
      <c r="M17" s="55">
        <v>443.7</v>
      </c>
      <c r="N17" s="55">
        <v>457.5</v>
      </c>
      <c r="O17" s="57"/>
      <c r="P17" s="56"/>
      <c r="Q17" s="55"/>
      <c r="R17" s="55"/>
      <c r="S17"/>
      <c r="T17"/>
      <c r="U17" s="7"/>
    </row>
    <row r="18" spans="1:27">
      <c r="A18">
        <v>3</v>
      </c>
      <c r="B18" s="25" t="s">
        <v>8</v>
      </c>
      <c r="C18" t="s">
        <v>528</v>
      </c>
      <c r="D18">
        <f t="shared" ref="D18:D26" si="5">AVERAGE(G18:H18)</f>
        <v>8.4499999999999886</v>
      </c>
      <c r="E18" s="17" t="str">
        <f t="shared" ref="E18:E26" si="6">IF(G18=H18,"fixed",IF(H18=0,"fixed","uniform"))</f>
        <v>uniform</v>
      </c>
      <c r="F18" s="17" t="str">
        <f t="shared" si="3"/>
        <v>no</v>
      </c>
      <c r="G18">
        <f t="shared" si="4"/>
        <v>7.3999999999999773</v>
      </c>
      <c r="H18">
        <f t="shared" si="0"/>
        <v>9.5</v>
      </c>
      <c r="I18" s="43"/>
      <c r="K18" s="55"/>
      <c r="L18" s="55"/>
      <c r="M18" s="55">
        <v>447.7</v>
      </c>
      <c r="N18" s="55">
        <v>449.8</v>
      </c>
      <c r="O18" s="57"/>
      <c r="P18" s="56"/>
      <c r="Q18" s="55"/>
      <c r="R18" s="55"/>
      <c r="AA18" s="25"/>
    </row>
    <row r="19" spans="1:27">
      <c r="A19">
        <v>4</v>
      </c>
      <c r="B19" s="25" t="s">
        <v>8</v>
      </c>
      <c r="C19" t="s">
        <v>529</v>
      </c>
      <c r="D19">
        <f t="shared" si="5"/>
        <v>9.4999999999999716</v>
      </c>
      <c r="E19" s="17" t="str">
        <f t="shared" si="6"/>
        <v>uniform</v>
      </c>
      <c r="F19" s="17" t="str">
        <f t="shared" si="3"/>
        <v>no</v>
      </c>
      <c r="G19">
        <f t="shared" si="4"/>
        <v>9.0999999999999659</v>
      </c>
      <c r="H19">
        <f t="shared" si="0"/>
        <v>9.8999999999999773</v>
      </c>
      <c r="I19" s="43"/>
      <c r="K19" s="55"/>
      <c r="L19" s="55"/>
      <c r="M19" s="55">
        <v>449.4</v>
      </c>
      <c r="N19" s="55">
        <v>450.2</v>
      </c>
      <c r="O19" s="57"/>
      <c r="P19" s="56"/>
      <c r="Q19" s="55"/>
      <c r="R19" s="55"/>
      <c r="AA19" s="25"/>
    </row>
    <row r="20" spans="1:27">
      <c r="A20">
        <v>5</v>
      </c>
      <c r="B20" s="25" t="s">
        <v>8</v>
      </c>
      <c r="C20" t="s">
        <v>530</v>
      </c>
      <c r="D20">
        <f t="shared" si="5"/>
        <v>9.4499999999999886</v>
      </c>
      <c r="E20" s="17" t="str">
        <f t="shared" si="6"/>
        <v>uniform</v>
      </c>
      <c r="F20" s="17" t="str">
        <f t="shared" si="3"/>
        <v>no</v>
      </c>
      <c r="G20">
        <f t="shared" si="4"/>
        <v>7</v>
      </c>
      <c r="H20">
        <f t="shared" si="0"/>
        <v>11.899999999999977</v>
      </c>
      <c r="I20" s="43"/>
      <c r="K20" s="55"/>
      <c r="L20" s="55"/>
      <c r="M20" s="55">
        <v>447.3</v>
      </c>
      <c r="N20" s="55">
        <v>452.2</v>
      </c>
      <c r="O20" s="57"/>
      <c r="P20" s="56"/>
      <c r="Q20" s="55"/>
      <c r="R20" s="55"/>
      <c r="AA20" s="25"/>
    </row>
    <row r="21" spans="1:27">
      <c r="A21">
        <v>6</v>
      </c>
      <c r="B21" s="25" t="s">
        <v>8</v>
      </c>
      <c r="C21" t="s">
        <v>531</v>
      </c>
      <c r="D21">
        <f t="shared" si="5"/>
        <v>7.75</v>
      </c>
      <c r="E21" s="17" t="str">
        <f t="shared" si="6"/>
        <v>uniform</v>
      </c>
      <c r="F21" s="17" t="str">
        <f t="shared" si="3"/>
        <v>no</v>
      </c>
      <c r="G21">
        <f t="shared" si="4"/>
        <v>6</v>
      </c>
      <c r="H21">
        <f t="shared" si="0"/>
        <v>9.5</v>
      </c>
      <c r="I21" s="43"/>
      <c r="K21" s="55"/>
      <c r="L21" s="55"/>
      <c r="M21" s="55">
        <v>446.3</v>
      </c>
      <c r="N21" s="55">
        <v>449.8</v>
      </c>
      <c r="O21" s="57"/>
      <c r="P21" s="56"/>
      <c r="Q21" s="55"/>
      <c r="R21" s="55"/>
      <c r="AA21" s="25"/>
    </row>
    <row r="22" spans="1:27">
      <c r="A22">
        <v>7</v>
      </c>
      <c r="B22" s="25" t="s">
        <v>8</v>
      </c>
      <c r="C22" t="s">
        <v>532</v>
      </c>
      <c r="D22">
        <f t="shared" si="5"/>
        <v>8.5500000000000114</v>
      </c>
      <c r="E22" s="17" t="str">
        <f t="shared" si="6"/>
        <v>uniform</v>
      </c>
      <c r="F22" s="17" t="str">
        <f t="shared" si="3"/>
        <v>no</v>
      </c>
      <c r="G22">
        <f t="shared" si="4"/>
        <v>7.3000000000000114</v>
      </c>
      <c r="H22">
        <f t="shared" si="0"/>
        <v>9.8000000000000114</v>
      </c>
      <c r="I22" s="43"/>
      <c r="K22" s="55"/>
      <c r="L22" s="55"/>
      <c r="M22" s="55">
        <v>447.6</v>
      </c>
      <c r="N22" s="55">
        <v>450.1</v>
      </c>
      <c r="O22" s="57"/>
      <c r="P22" s="56"/>
      <c r="Q22" s="55"/>
      <c r="R22" s="55"/>
      <c r="AA22" s="25"/>
    </row>
    <row r="23" spans="1:27">
      <c r="A23">
        <v>8</v>
      </c>
      <c r="B23" s="25" t="s">
        <v>8</v>
      </c>
      <c r="C23" t="s">
        <v>533</v>
      </c>
      <c r="D23">
        <f t="shared" si="5"/>
        <v>9.2499999999999716</v>
      </c>
      <c r="E23" s="17" t="str">
        <f t="shared" si="6"/>
        <v>uniform</v>
      </c>
      <c r="F23" s="17" t="str">
        <f t="shared" si="3"/>
        <v>no</v>
      </c>
      <c r="G23">
        <f t="shared" si="4"/>
        <v>7.5999999999999659</v>
      </c>
      <c r="H23">
        <f t="shared" si="0"/>
        <v>10.899999999999977</v>
      </c>
      <c r="I23" s="43"/>
      <c r="K23" s="55"/>
      <c r="L23" s="55"/>
      <c r="M23" s="55">
        <v>447.9</v>
      </c>
      <c r="N23" s="55">
        <v>451.2</v>
      </c>
      <c r="O23" s="57"/>
      <c r="P23" s="56"/>
      <c r="Q23" s="55"/>
      <c r="R23" s="55"/>
      <c r="AA23" s="25"/>
    </row>
    <row r="24" spans="1:27">
      <c r="A24">
        <v>9</v>
      </c>
      <c r="B24" s="25" t="s">
        <v>8</v>
      </c>
      <c r="C24" t="s">
        <v>534</v>
      </c>
      <c r="D24">
        <f t="shared" si="5"/>
        <v>10.5</v>
      </c>
      <c r="E24" s="17" t="str">
        <f t="shared" si="6"/>
        <v>uniform</v>
      </c>
      <c r="F24" s="17" t="str">
        <f t="shared" si="3"/>
        <v>no</v>
      </c>
      <c r="G24">
        <f t="shared" si="4"/>
        <v>10.199999999999989</v>
      </c>
      <c r="H24">
        <f t="shared" si="0"/>
        <v>10.800000000000011</v>
      </c>
      <c r="I24" s="43"/>
      <c r="K24" s="55"/>
      <c r="L24" s="55"/>
      <c r="M24" s="55">
        <v>450.5</v>
      </c>
      <c r="N24" s="55">
        <v>451.1</v>
      </c>
      <c r="O24" s="57"/>
      <c r="P24" s="56"/>
      <c r="Q24" s="55"/>
      <c r="R24" s="55"/>
      <c r="AA24" s="25"/>
    </row>
    <row r="25" spans="1:27">
      <c r="A25">
        <v>10</v>
      </c>
      <c r="B25" s="25" t="s">
        <v>8</v>
      </c>
      <c r="C25" t="s">
        <v>535</v>
      </c>
      <c r="D25">
        <f t="shared" si="5"/>
        <v>0</v>
      </c>
      <c r="E25" s="17" t="str">
        <f t="shared" si="6"/>
        <v>fixed</v>
      </c>
      <c r="F25" s="17" t="str">
        <f t="shared" si="3"/>
        <v>no</v>
      </c>
      <c r="G25">
        <f t="shared" si="4"/>
        <v>0</v>
      </c>
      <c r="H25">
        <v>0</v>
      </c>
      <c r="I25" s="43"/>
      <c r="K25" s="55"/>
      <c r="L25" s="55"/>
      <c r="M25" s="55">
        <v>440.3</v>
      </c>
      <c r="N25" s="55">
        <v>452.1</v>
      </c>
      <c r="O25" s="57"/>
      <c r="P25" s="56"/>
      <c r="Q25" s="55"/>
      <c r="R25" s="55"/>
      <c r="AA25" s="25"/>
    </row>
    <row r="26" spans="1:27">
      <c r="A26">
        <v>11</v>
      </c>
      <c r="B26" s="25" t="s">
        <v>8</v>
      </c>
      <c r="C26" t="s">
        <v>536</v>
      </c>
      <c r="D26">
        <f t="shared" si="5"/>
        <v>7.8999999999999773</v>
      </c>
      <c r="E26" s="17" t="str">
        <f t="shared" si="6"/>
        <v>uniform</v>
      </c>
      <c r="F26" s="17" t="str">
        <f t="shared" si="3"/>
        <v>no</v>
      </c>
      <c r="G26">
        <f t="shared" si="4"/>
        <v>6.8999999999999773</v>
      </c>
      <c r="H26">
        <f t="shared" si="0"/>
        <v>8.8999999999999773</v>
      </c>
      <c r="I26" s="43"/>
      <c r="K26" s="55"/>
      <c r="L26" s="55"/>
      <c r="M26" s="55">
        <v>447.2</v>
      </c>
      <c r="N26" s="55">
        <v>449.2</v>
      </c>
      <c r="O26" s="57"/>
      <c r="P26" s="56"/>
      <c r="Q26" s="55"/>
      <c r="R26" s="55"/>
      <c r="AA26" s="25"/>
    </row>
    <row r="27" spans="1:27">
      <c r="A27">
        <v>12</v>
      </c>
      <c r="B27" s="25" t="s">
        <v>8</v>
      </c>
      <c r="C27" t="s">
        <v>537</v>
      </c>
      <c r="D27">
        <f t="shared" ref="D27:D31" si="7">AVERAGE(G27:H27)</f>
        <v>6.3999999999999773</v>
      </c>
      <c r="E27" s="17" t="str">
        <f t="shared" ref="E27:E31" si="8">IF(G27=H27,"fixed",IF(H27=0,"fixed","uniform"))</f>
        <v>uniform</v>
      </c>
      <c r="F27" s="17" t="str">
        <f t="shared" si="3"/>
        <v>no</v>
      </c>
      <c r="G27">
        <f t="shared" ref="G27:G31" si="9">M27-O$16</f>
        <v>4.8999999999999773</v>
      </c>
      <c r="H27">
        <f t="shared" ref="H27:H31" si="10">N27-O$16</f>
        <v>7.8999999999999773</v>
      </c>
      <c r="I27" s="43"/>
      <c r="K27" s="55"/>
      <c r="L27" s="55"/>
      <c r="M27" s="55">
        <v>445.2</v>
      </c>
      <c r="N27" s="55">
        <v>448.2</v>
      </c>
    </row>
    <row r="28" spans="1:27">
      <c r="A28">
        <v>13</v>
      </c>
      <c r="B28" s="25" t="s">
        <v>8</v>
      </c>
      <c r="C28" t="s">
        <v>538</v>
      </c>
      <c r="D28">
        <f t="shared" si="7"/>
        <v>10.199999999999989</v>
      </c>
      <c r="E28" s="17" t="str">
        <f t="shared" si="8"/>
        <v>uniform</v>
      </c>
      <c r="F28" s="17" t="str">
        <f t="shared" si="3"/>
        <v>no</v>
      </c>
      <c r="G28">
        <f t="shared" si="9"/>
        <v>9.5</v>
      </c>
      <c r="H28">
        <f t="shared" si="10"/>
        <v>10.899999999999977</v>
      </c>
      <c r="I28" s="43"/>
      <c r="K28" s="55"/>
      <c r="L28" s="55"/>
      <c r="M28" s="55">
        <v>449.8</v>
      </c>
      <c r="N28" s="55">
        <v>451.2</v>
      </c>
    </row>
    <row r="29" spans="1:27">
      <c r="A29">
        <v>14</v>
      </c>
      <c r="B29" s="25" t="s">
        <v>8</v>
      </c>
      <c r="C29" t="s">
        <v>539</v>
      </c>
      <c r="D29">
        <f t="shared" si="7"/>
        <v>9.5999999999999659</v>
      </c>
      <c r="E29" s="17" t="str">
        <f t="shared" si="8"/>
        <v>uniform</v>
      </c>
      <c r="F29" s="17" t="str">
        <f t="shared" si="3"/>
        <v>no</v>
      </c>
      <c r="G29">
        <f t="shared" si="9"/>
        <v>7.5999999999999659</v>
      </c>
      <c r="H29">
        <f t="shared" si="10"/>
        <v>11.599999999999966</v>
      </c>
      <c r="I29" s="43"/>
      <c r="K29" s="55"/>
      <c r="L29" s="55"/>
      <c r="M29" s="55">
        <v>447.9</v>
      </c>
      <c r="N29" s="55">
        <v>451.9</v>
      </c>
    </row>
    <row r="30" spans="1:27">
      <c r="A30">
        <v>15</v>
      </c>
      <c r="B30" s="25" t="s">
        <v>8</v>
      </c>
      <c r="C30" t="s">
        <v>542</v>
      </c>
      <c r="D30">
        <f t="shared" si="7"/>
        <v>9.2499999999999716</v>
      </c>
      <c r="E30" s="17" t="str">
        <f t="shared" si="8"/>
        <v>uniform</v>
      </c>
      <c r="F30" s="17" t="str">
        <f t="shared" si="3"/>
        <v>no</v>
      </c>
      <c r="G30">
        <f t="shared" si="9"/>
        <v>7.5999999999999659</v>
      </c>
      <c r="H30">
        <f t="shared" si="10"/>
        <v>10.899999999999977</v>
      </c>
      <c r="I30" s="43"/>
      <c r="K30" s="55"/>
      <c r="L30" s="55"/>
      <c r="M30" s="55">
        <v>447.9</v>
      </c>
      <c r="N30" s="55">
        <v>451.2</v>
      </c>
    </row>
    <row r="31" spans="1:27">
      <c r="A31">
        <v>16</v>
      </c>
      <c r="B31" s="25" t="s">
        <v>8</v>
      </c>
      <c r="C31" t="s">
        <v>540</v>
      </c>
      <c r="D31">
        <f t="shared" si="7"/>
        <v>5.75</v>
      </c>
      <c r="E31" s="17" t="str">
        <f t="shared" si="8"/>
        <v>uniform</v>
      </c>
      <c r="F31" s="17" t="str">
        <f t="shared" si="3"/>
        <v>no</v>
      </c>
      <c r="G31">
        <f t="shared" si="9"/>
        <v>0.69999999999998863</v>
      </c>
      <c r="H31">
        <f t="shared" si="10"/>
        <v>10.800000000000011</v>
      </c>
      <c r="I31" s="43"/>
      <c r="K31" s="55"/>
      <c r="L31" s="55"/>
      <c r="M31" s="55">
        <v>441</v>
      </c>
      <c r="N31" s="55">
        <v>451.1</v>
      </c>
    </row>
    <row r="32" spans="1:27">
      <c r="B32" s="25"/>
      <c r="E32" s="17"/>
    </row>
    <row r="33" spans="2:5">
      <c r="B33" s="25"/>
      <c r="E33" s="17"/>
    </row>
    <row r="34" spans="2:5">
      <c r="B34" s="25"/>
      <c r="E34" s="17"/>
    </row>
    <row r="35" spans="2:5">
      <c r="B35" s="25"/>
      <c r="E35" s="17"/>
    </row>
    <row r="36" spans="2:5">
      <c r="B36" s="25"/>
      <c r="E36" s="17"/>
    </row>
    <row r="37" spans="2:5">
      <c r="B37" s="25"/>
      <c r="E37" s="17"/>
    </row>
    <row r="38" spans="2:5">
      <c r="B38" s="25"/>
      <c r="E38" s="17"/>
    </row>
    <row r="39" spans="2:5">
      <c r="B39" s="25"/>
      <c r="E39" s="17"/>
    </row>
    <row r="40" spans="2:5">
      <c r="B40" s="25"/>
      <c r="E40" s="17"/>
    </row>
    <row r="41" spans="2:5">
      <c r="B41" s="25"/>
      <c r="E41" s="17"/>
    </row>
    <row r="42" spans="2:5">
      <c r="B42" s="25"/>
      <c r="E42" s="17"/>
    </row>
    <row r="43" spans="2:5">
      <c r="B43" s="25"/>
      <c r="E43" s="17"/>
    </row>
    <row r="44" spans="2:5">
      <c r="B44" s="25"/>
      <c r="E44" s="17"/>
    </row>
    <row r="45" spans="2:5">
      <c r="B45" s="25"/>
      <c r="E45" s="17"/>
    </row>
    <row r="46" spans="2:5">
      <c r="B46" s="25"/>
      <c r="E46" s="17"/>
    </row>
    <row r="47" spans="2:5">
      <c r="B47" s="25"/>
      <c r="E47" s="17"/>
    </row>
    <row r="48" spans="2: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B28" sqref="B28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  <c r="C15" s="8" t="s">
        <v>470</v>
      </c>
    </row>
    <row r="16" spans="1:3">
      <c r="A16" t="s">
        <v>526</v>
      </c>
      <c r="B16" t="s">
        <v>528</v>
      </c>
      <c r="C16" t="s">
        <v>526</v>
      </c>
    </row>
    <row r="17" spans="1:3">
      <c r="A17" t="s">
        <v>527</v>
      </c>
      <c r="B17" t="s">
        <v>529</v>
      </c>
      <c r="C17" t="s">
        <v>527</v>
      </c>
    </row>
    <row r="18" spans="1:3">
      <c r="A18" t="s">
        <v>528</v>
      </c>
      <c r="B18" t="s">
        <v>530</v>
      </c>
      <c r="C18"/>
    </row>
    <row r="19" spans="1:3">
      <c r="A19" t="s">
        <v>529</v>
      </c>
      <c r="B19" t="s">
        <v>531</v>
      </c>
      <c r="C19" s="44"/>
    </row>
    <row r="20" spans="1:3">
      <c r="A20" t="s">
        <v>530</v>
      </c>
      <c r="B20" t="s">
        <v>532</v>
      </c>
      <c r="C20" s="44"/>
    </row>
    <row r="21" spans="1:3">
      <c r="A21" t="s">
        <v>531</v>
      </c>
      <c r="B21" t="s">
        <v>533</v>
      </c>
      <c r="C21" s="44"/>
    </row>
    <row r="22" spans="1:3">
      <c r="A22" t="s">
        <v>532</v>
      </c>
      <c r="B22" t="s">
        <v>534</v>
      </c>
      <c r="C22" s="44"/>
    </row>
    <row r="23" spans="1:3">
      <c r="A23" t="s">
        <v>533</v>
      </c>
      <c r="B23" t="s">
        <v>535</v>
      </c>
      <c r="C23" s="44"/>
    </row>
    <row r="24" spans="1:3">
      <c r="A24" t="s">
        <v>534</v>
      </c>
      <c r="B24" t="s">
        <v>536</v>
      </c>
      <c r="C24" s="44"/>
    </row>
    <row r="25" spans="1:3">
      <c r="A25" t="s">
        <v>535</v>
      </c>
      <c r="B25" t="s">
        <v>537</v>
      </c>
      <c r="C25" s="44"/>
    </row>
    <row r="26" spans="1:3">
      <c r="A26" t="s">
        <v>536</v>
      </c>
      <c r="B26" t="s">
        <v>538</v>
      </c>
      <c r="C26" s="44"/>
    </row>
    <row r="27" spans="1:3">
      <c r="A27" t="s">
        <v>537</v>
      </c>
      <c r="B27" t="s">
        <v>539</v>
      </c>
      <c r="C27" s="44"/>
    </row>
    <row r="28" spans="1:3">
      <c r="A28" t="s">
        <v>538</v>
      </c>
      <c r="B28" t="s">
        <v>542</v>
      </c>
      <c r="C28" s="44"/>
    </row>
    <row r="29" spans="1:3">
      <c r="A29" t="s">
        <v>539</v>
      </c>
      <c r="B29" t="s">
        <v>540</v>
      </c>
      <c r="C29" s="44"/>
    </row>
    <row r="30" spans="1:3">
      <c r="A30" t="s">
        <v>542</v>
      </c>
      <c r="B30"/>
      <c r="C30" s="44"/>
    </row>
    <row r="31" spans="1:3">
      <c r="A31" t="s">
        <v>540</v>
      </c>
      <c r="B31"/>
      <c r="C31" s="44"/>
    </row>
    <row r="32" spans="1:3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S10" sqref="S10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0" t="s">
        <v>256</v>
      </c>
      <c r="C4" s="60" t="s">
        <v>182</v>
      </c>
      <c r="D4" s="12" t="s">
        <v>257</v>
      </c>
      <c r="E4" s="12" t="s">
        <v>183</v>
      </c>
      <c r="F4" s="61" t="s">
        <v>346</v>
      </c>
      <c r="G4" s="60" t="s">
        <v>473</v>
      </c>
      <c r="H4" s="60" t="s">
        <v>474</v>
      </c>
      <c r="I4" s="60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0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25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10</v>
      </c>
      <c r="H17" s="7">
        <v>100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8</v>
      </c>
      <c r="C18" t="s">
        <v>8</v>
      </c>
      <c r="D18" s="7" t="s">
        <v>8</v>
      </c>
      <c r="E18" s="7" t="s">
        <v>51</v>
      </c>
      <c r="F18" s="7" t="s">
        <v>9</v>
      </c>
      <c r="G18" s="7">
        <v>20</v>
      </c>
      <c r="H18" s="7">
        <v>100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topLeftCell="A2" workbookViewId="0">
      <selection activeCell="I17" sqref="I17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2" t="s">
        <v>18</v>
      </c>
      <c r="B6" s="63" t="s">
        <v>19</v>
      </c>
      <c r="C6" s="62" t="s">
        <v>12</v>
      </c>
      <c r="D6" s="62" t="s">
        <v>13</v>
      </c>
      <c r="E6" s="62" t="s">
        <v>392</v>
      </c>
      <c r="F6" s="62" t="s">
        <v>10</v>
      </c>
      <c r="G6" s="63" t="s">
        <v>94</v>
      </c>
      <c r="H6" s="63" t="s">
        <v>187</v>
      </c>
      <c r="I6" s="62" t="s">
        <v>188</v>
      </c>
      <c r="J6" s="62" t="s">
        <v>24</v>
      </c>
      <c r="K6" s="62" t="s">
        <v>29</v>
      </c>
      <c r="L6" s="62" t="s">
        <v>23</v>
      </c>
      <c r="M6" s="63" t="s">
        <v>422</v>
      </c>
      <c r="N6" s="63" t="s">
        <v>437</v>
      </c>
      <c r="O6" s="64" t="s">
        <v>423</v>
      </c>
      <c r="P6" s="62" t="s">
        <v>424</v>
      </c>
      <c r="Q6" s="62" t="s">
        <v>88</v>
      </c>
      <c r="R6" s="62" t="s">
        <v>30</v>
      </c>
      <c r="S6" s="63" t="s">
        <v>354</v>
      </c>
      <c r="T6" s="63" t="s">
        <v>334</v>
      </c>
      <c r="U6" s="63" t="s">
        <v>100</v>
      </c>
      <c r="V6" s="63" t="s">
        <v>32</v>
      </c>
      <c r="W6" s="62" t="s">
        <v>101</v>
      </c>
      <c r="X6" s="62" t="s">
        <v>482</v>
      </c>
      <c r="Y6" s="62" t="s">
        <v>236</v>
      </c>
      <c r="Z6" s="62" t="s">
        <v>443</v>
      </c>
      <c r="AA6" s="62" t="s">
        <v>310</v>
      </c>
      <c r="AB6" s="62" t="s">
        <v>313</v>
      </c>
      <c r="AC6" s="59" t="s">
        <v>449</v>
      </c>
      <c r="AD6" s="59" t="s">
        <v>450</v>
      </c>
      <c r="AE6" s="63" t="s">
        <v>238</v>
      </c>
      <c r="AF6" s="59" t="s">
        <v>243</v>
      </c>
      <c r="AG6" s="63" t="s">
        <v>440</v>
      </c>
      <c r="AH6" s="63" t="s">
        <v>483</v>
      </c>
      <c r="AI6" s="59" t="s">
        <v>57</v>
      </c>
      <c r="AJ6" s="65" t="s">
        <v>84</v>
      </c>
      <c r="AK6" s="63" t="s">
        <v>484</v>
      </c>
      <c r="AL6" s="63" t="s">
        <v>485</v>
      </c>
      <c r="AM6" s="63" t="s">
        <v>486</v>
      </c>
      <c r="AN6" s="63" t="s">
        <v>487</v>
      </c>
      <c r="AO6" s="65" t="s">
        <v>84</v>
      </c>
      <c r="AP6" s="62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7" t="s">
        <v>270</v>
      </c>
      <c r="H7" s="5" t="s">
        <v>20</v>
      </c>
      <c r="I7" s="5" t="s">
        <v>21</v>
      </c>
      <c r="J7" s="2" t="s">
        <v>14</v>
      </c>
      <c r="K7" s="67" t="s">
        <v>92</v>
      </c>
      <c r="L7" s="2" t="s">
        <v>25</v>
      </c>
      <c r="M7" s="67" t="s">
        <v>438</v>
      </c>
      <c r="N7" s="69" t="s">
        <v>432</v>
      </c>
      <c r="O7" s="68"/>
      <c r="P7" s="67" t="s">
        <v>446</v>
      </c>
      <c r="Q7" s="2" t="s">
        <v>90</v>
      </c>
      <c r="R7" s="2" t="s">
        <v>31</v>
      </c>
      <c r="S7" s="67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1" t="s">
        <v>56</v>
      </c>
      <c r="AM7" s="61" t="s">
        <v>55</v>
      </c>
      <c r="AN7" s="61" t="s">
        <v>57</v>
      </c>
      <c r="AO7" s="70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7" t="s">
        <v>421</v>
      </c>
      <c r="J8" s="2" t="s">
        <v>15</v>
      </c>
      <c r="K8" s="67" t="s">
        <v>93</v>
      </c>
      <c r="L8" s="2" t="s">
        <v>26</v>
      </c>
      <c r="N8" s="71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509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523</v>
      </c>
      <c r="D16" t="s">
        <v>524</v>
      </c>
      <c r="E16" t="str">
        <f t="shared" ref="E16" si="0">LEFT(D16,(LEN(D16)-4))</f>
        <v>Eochonetes_v2simp</v>
      </c>
      <c r="F16" t="s">
        <v>525</v>
      </c>
      <c r="G16" t="str">
        <f>F16&amp;"_unord_alignment"</f>
        <v>Eochonetes_v2simp_unord_alignment</v>
      </c>
      <c r="H16">
        <v>1</v>
      </c>
      <c r="I16">
        <v>30</v>
      </c>
      <c r="J16">
        <v>1</v>
      </c>
      <c r="K16" s="54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4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3" t="s">
        <v>426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6" sqref="B16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2" t="s">
        <v>495</v>
      </c>
      <c r="D12" s="34" t="s">
        <v>388</v>
      </c>
      <c r="L12" s="54" t="s">
        <v>229</v>
      </c>
      <c r="M12" s="54" t="s">
        <v>228</v>
      </c>
      <c r="W12" s="54" t="s">
        <v>229</v>
      </c>
      <c r="X12" s="54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541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B16" sqref="B16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2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traits</vt:lpstr>
      <vt:lpstr>stats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2016-09-04T07:30:56Z</dcterms:modified>
</cp:coreProperties>
</file>