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7760" yWindow="0" windowWidth="35300" windowHeight="27560" tabRatio="639" activeTab="3"/>
  </bookViews>
  <sheets>
    <sheet name="metadata" sheetId="7" r:id="rId1"/>
    <sheet name="OTUs" sheetId="2" r:id="rId2"/>
    <sheet name="taxa" sheetId="3" r:id="rId3"/>
    <sheet name="nodes" sheetId="4" r:id="rId4"/>
    <sheet name="data" sheetId="1" r:id="rId5"/>
    <sheet name="taxonsets" sheetId="11" r:id="rId6"/>
    <sheet name="treemodel" sheetId="5" r:id="rId7"/>
    <sheet name="run" sheetId="6" r:id="rId8"/>
    <sheet name="stats" sheetId="9" r:id="rId9"/>
    <sheet name="traits" sheetId="8" r:id="rId10"/>
    <sheet name="data_tally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6" i="2"/>
  <c r="G17" i="2"/>
  <c r="D17" i="2"/>
  <c r="E17" i="2"/>
  <c r="G18" i="2"/>
  <c r="H18" i="2"/>
  <c r="D18" i="2"/>
  <c r="E18" i="2"/>
  <c r="G19" i="2"/>
  <c r="H19" i="2"/>
  <c r="D19" i="2"/>
  <c r="E19" i="2"/>
  <c r="G20" i="2"/>
  <c r="H20" i="2"/>
  <c r="D20" i="2"/>
  <c r="E20" i="2"/>
  <c r="G21" i="2"/>
  <c r="H21" i="2"/>
  <c r="D21" i="2"/>
  <c r="E21" i="2"/>
  <c r="G22" i="2"/>
  <c r="H22" i="2"/>
  <c r="D22" i="2"/>
  <c r="E22" i="2"/>
  <c r="G23" i="2"/>
  <c r="H23" i="2"/>
  <c r="D23" i="2"/>
  <c r="E23" i="2"/>
  <c r="G24" i="2"/>
  <c r="H24" i="2"/>
  <c r="D24" i="2"/>
  <c r="E24" i="2"/>
  <c r="G25" i="2"/>
  <c r="H25" i="2"/>
  <c r="D25" i="2"/>
  <c r="E25" i="2"/>
  <c r="G26" i="2"/>
  <c r="H26" i="2"/>
  <c r="D26" i="2"/>
  <c r="E26" i="2"/>
  <c r="G27" i="2"/>
  <c r="H27" i="2"/>
  <c r="D27" i="2"/>
  <c r="E27" i="2"/>
  <c r="G28" i="2"/>
  <c r="H28" i="2"/>
  <c r="D28" i="2"/>
  <c r="E28" i="2"/>
  <c r="G29" i="2"/>
  <c r="H29" i="2"/>
  <c r="D29" i="2"/>
  <c r="E29" i="2"/>
  <c r="G30" i="2"/>
  <c r="H30" i="2"/>
  <c r="D30" i="2"/>
  <c r="E30" i="2"/>
  <c r="G31" i="2"/>
  <c r="H31" i="2"/>
  <c r="D31" i="2"/>
  <c r="E31" i="2"/>
  <c r="O16" i="2"/>
  <c r="J8" i="10"/>
  <c r="K8" i="10"/>
  <c r="L8" i="10"/>
  <c r="M8" i="10"/>
  <c r="J9" i="10"/>
  <c r="K9" i="10"/>
  <c r="L9" i="10"/>
  <c r="M9" i="10"/>
  <c r="J10" i="10"/>
  <c r="K10" i="10"/>
  <c r="L10" i="10"/>
  <c r="M10" i="10"/>
  <c r="G16" i="2"/>
  <c r="H16" i="2"/>
  <c r="E16" i="2"/>
  <c r="G16" i="1"/>
  <c r="E16" i="1"/>
  <c r="D16" i="2"/>
  <c r="H16" i="6"/>
  <c r="G16" i="6"/>
  <c r="F16" i="6"/>
  <c r="E16" i="6"/>
  <c r="M5" i="10"/>
  <c r="L5" i="10"/>
  <c r="K5" i="10"/>
  <c r="J5" i="10"/>
  <c r="E5" i="10"/>
  <c r="F5" i="10"/>
  <c r="G5" i="10"/>
  <c r="H5" i="10"/>
  <c r="D5" i="10"/>
  <c r="AA12" i="2"/>
</calcChain>
</file>

<file path=xl/comments1.xml><?xml version="1.0" encoding="utf-8"?>
<comments xmlns="http://schemas.openxmlformats.org/spreadsheetml/2006/main">
  <authors>
    <author>Nicholas Matzke</author>
  </authors>
  <commentList>
    <comment ref="M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comments2.xml><?xml version="1.0" encoding="utf-8"?>
<comments xmlns="http://schemas.openxmlformats.org/spreadsheetml/2006/main">
  <authors>
    <author>Nicholas Matzke</author>
  </authors>
  <commentList>
    <comment ref="O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sharedStrings.xml><?xml version="1.0" encoding="utf-8"?>
<sst xmlns="http://schemas.openxmlformats.org/spreadsheetml/2006/main" count="821" uniqueCount="516">
  <si>
    <t>use</t>
  </si>
  <si>
    <t>filename</t>
  </si>
  <si>
    <t>startchar</t>
  </si>
  <si>
    <t>endchar</t>
  </si>
  <si>
    <t>by</t>
  </si>
  <si>
    <t>dir</t>
  </si>
  <si>
    <t>Here, give the source files etc. for each partition of "sequence" data (DNA, protein, morphology)</t>
  </si>
  <si>
    <t>Options</t>
  </si>
  <si>
    <t>yes</t>
  </si>
  <si>
    <t>no</t>
  </si>
  <si>
    <t>If blank, filename_df_num is used</t>
  </si>
  <si>
    <t>num</t>
  </si>
  <si>
    <t>The directory in which the file is found. If blank, current working directory is used</t>
  </si>
  <si>
    <t>Name of the NEXUS file. Should be a "Simplified NEXUS" file from Mesquite.</t>
  </si>
  <si>
    <t>1</t>
  </si>
  <si>
    <t>3</t>
  </si>
  <si>
    <t>Options:</t>
  </si>
  <si>
    <t>Inputs:</t>
  </si>
  <si>
    <t>Desc:</t>
  </si>
  <si>
    <t>Should this row be used?</t>
  </si>
  <si>
    <t>E.g. 1</t>
  </si>
  <si>
    <t>E.g. 100</t>
  </si>
  <si>
    <t>Models</t>
  </si>
  <si>
    <t>Data type</t>
  </si>
  <si>
    <t>Usually, 1; or 3 for codon positions</t>
  </si>
  <si>
    <t>DNA</t>
  </si>
  <si>
    <t>AA</t>
  </si>
  <si>
    <t>type</t>
  </si>
  <si>
    <t>list</t>
  </si>
  <si>
    <t>The list of character positions will trump start/end/by if used</t>
  </si>
  <si>
    <t>Model</t>
  </si>
  <si>
    <t>JC/HKY/GTR</t>
  </si>
  <si>
    <t>Proportion of Invariant Sites -- disfavored these days, just use 0</t>
  </si>
  <si>
    <t>model</t>
  </si>
  <si>
    <t>pInv</t>
  </si>
  <si>
    <t>Notes</t>
  </si>
  <si>
    <t>datasetName</t>
  </si>
  <si>
    <t>filteredAlignmentName</t>
  </si>
  <si>
    <t>Input files</t>
  </si>
  <si>
    <t>Apply filters to make each partition</t>
  </si>
  <si>
    <t>morph</t>
  </si>
  <si>
    <t>Mk_unord</t>
  </si>
  <si>
    <t>Mk_ord</t>
  </si>
  <si>
    <t>This worksheet contains:</t>
  </si>
  <si>
    <t>1. The list of all taxa</t>
  </si>
  <si>
    <t>2. The starting tipdates of all taxa</t>
  </si>
  <si>
    <t>tipdate</t>
  </si>
  <si>
    <t>3. The priors on these dates</t>
  </si>
  <si>
    <t>distribution</t>
  </si>
  <si>
    <t>param1</t>
  </si>
  <si>
    <t>fixed</t>
  </si>
  <si>
    <t>uniform</t>
  </si>
  <si>
    <t>normal</t>
  </si>
  <si>
    <t>offset</t>
  </si>
  <si>
    <t>This describes the probability distribution for each tip date</t>
  </si>
  <si>
    <t>param2</t>
  </si>
  <si>
    <t>If uniform, this is the upper (older) age limit. Otherwise, param2 is stdev</t>
  </si>
  <si>
    <t>If uniform, this is the lower (younger) age limit. Otherwise, param1 is mean</t>
  </si>
  <si>
    <t>Offset: a number added to the age. Handy for e.g. logNormal</t>
  </si>
  <si>
    <t>Taxon names -- NO spaces or quote marks!!</t>
  </si>
  <si>
    <t>Tip date -- hard code, or calculate from param1/param2</t>
  </si>
  <si>
    <t>OTUs</t>
  </si>
  <si>
    <t>Each clade or taxon you would like to use for:</t>
  </si>
  <si>
    <t>1. Logging (e.g., logging a clade age)</t>
  </si>
  <si>
    <t>2. Monophyly constraint</t>
  </si>
  <si>
    <t>3. and/or node-dating constraints.</t>
  </si>
  <si>
    <t>The constraints/logs are specified in the "constraints" tab</t>
  </si>
  <si>
    <t>Description:</t>
  </si>
  <si>
    <t>SECTION 3: SPECIFY THE INPUT DATA</t>
  </si>
  <si>
    <t>SECTION 2B: SPECIFY THE TAXA GROUPS/CLADES</t>
  </si>
  <si>
    <t>SECTION 2A: SPECIFY THE OTUs AND TIP DATES</t>
  </si>
  <si>
    <t>SECTION 2C: SPECIFY THE NODE AGES/CONSTRAINTS and/or logging of same</t>
  </si>
  <si>
    <t>In this worksheet, you can specify, for each taxon named in "taxa":</t>
  </si>
  <si>
    <t>Taxon</t>
  </si>
  <si>
    <t>mono</t>
  </si>
  <si>
    <t>lognormal</t>
  </si>
  <si>
    <t>mean or</t>
  </si>
  <si>
    <t>lower (younger)</t>
  </si>
  <si>
    <t>age limit</t>
  </si>
  <si>
    <t>stdev or</t>
  </si>
  <si>
    <t>upper (older)</t>
  </si>
  <si>
    <t>offset on mean</t>
  </si>
  <si>
    <t>node_or_stem</t>
  </si>
  <si>
    <t>node</t>
  </si>
  <si>
    <t>stem</t>
  </si>
  <si>
    <t>meanInRealSpace</t>
  </si>
  <si>
    <t>make_age_prior</t>
  </si>
  <si>
    <t>trace_log</t>
  </si>
  <si>
    <t>screen_log</t>
  </si>
  <si>
    <t>Ordered/Unordered</t>
  </si>
  <si>
    <t>order_type</t>
  </si>
  <si>
    <t>unordered</t>
  </si>
  <si>
    <t>ordered</t>
  </si>
  <si>
    <t>The "list" cell will be split on a comma, NO SPACE</t>
  </si>
  <si>
    <t>If "list" is blank, startchar/endchar/by will be used instead.</t>
  </si>
  <si>
    <t>Names of the partitions (ordered and unordered morphology should both get "morph", in the default run)</t>
  </si>
  <si>
    <t>4,5,etc.</t>
  </si>
  <si>
    <t>0.5, 0.6 etc.</t>
  </si>
  <si>
    <t>estimate</t>
  </si>
  <si>
    <t>0 if not used</t>
  </si>
  <si>
    <t>gammaNum</t>
  </si>
  <si>
    <t>Gamma-distributed among-site rate variation: number of categories</t>
  </si>
  <si>
    <t>Model for base frequencies</t>
  </si>
  <si>
    <t>estimated</t>
  </si>
  <si>
    <t>equal (fixed to be equal)</t>
  </si>
  <si>
    <t>baseFreqs</t>
  </si>
  <si>
    <t>SECTION 4: SPECIFY THE TREE MODEL</t>
  </si>
  <si>
    <t>Here, specify the parameters for the BDSKY tree model</t>
  </si>
  <si>
    <t>birthRate_times_tops</t>
  </si>
  <si>
    <t>deathRate_times_tops</t>
  </si>
  <si>
    <t>samplingRate_times_tops</t>
  </si>
  <si>
    <t>Time sections for different birthRates</t>
  </si>
  <si>
    <t>(top of each time bin, starting from 0 my before present)</t>
  </si>
  <si>
    <t>The starting value of birthRate in each time bin</t>
  </si>
  <si>
    <t>birthRate_function</t>
  </si>
  <si>
    <t>Is the birthRate freely estimated, fixed, or scaled to an estimated base value</t>
  </si>
  <si>
    <t>(note that if the starting value is 0, it will stay fixed to 0)</t>
  </si>
  <si>
    <t>samplingRate_function</t>
  </si>
  <si>
    <t>The starting value of samplingRate in each time bin</t>
  </si>
  <si>
    <t>Is the samplingRate freely estimated, fixed, or scaled to an estimated base value</t>
  </si>
  <si>
    <t>Time sections for different deathRates</t>
  </si>
  <si>
    <t>Note: deathRate CANNOT exceed birthRate in Beast2, as far as I can tell -- yes, this could be peculiar</t>
  </si>
  <si>
    <t>The starting value of deathRate in each time bin</t>
  </si>
  <si>
    <t>Is the deathRate freely estimated, fixed, or scaled to an estimated base value</t>
  </si>
  <si>
    <t>SAMPLINGRATE (psi) SERIAL SKYLINE</t>
  </si>
  <si>
    <t>DEATHRATE (mu) SERIAL SKYLINE</t>
  </si>
  <si>
    <t>BIRTHRATE (lambda) SERIAL SKYLINE</t>
  </si>
  <si>
    <t>starting_tree</t>
  </si>
  <si>
    <t>Either name a newick file, or a random or upgma tree</t>
  </si>
  <si>
    <t>(newick filename)</t>
  </si>
  <si>
    <t>random</t>
  </si>
  <si>
    <t>upgma</t>
  </si>
  <si>
    <t>originTime</t>
  </si>
  <si>
    <t>The initial time at which the tree+sampling process starts. Starting value has to be older the than the starting tree root age.</t>
  </si>
  <si>
    <t>Time sections for different samplingRates</t>
  </si>
  <si>
    <t>(scaled option is experimental)</t>
  </si>
  <si>
    <t>(oldest age represents time bin: oldest-Infinity)</t>
  </si>
  <si>
    <t>deathRate_function</t>
  </si>
  <si>
    <t>tree_dir</t>
  </si>
  <si>
    <t>Directory of the Newick tree (if used)</t>
  </si>
  <si>
    <t>birthRate_starting_vals</t>
  </si>
  <si>
    <t>deathRate_starting_vals</t>
  </si>
  <si>
    <t>samplingRate_starting_vals</t>
  </si>
  <si>
    <t>Directory of starting tree</t>
  </si>
  <si>
    <t>Starting tree</t>
  </si>
  <si>
    <t>rhoSamplingTimes</t>
  </si>
  <si>
    <t>Timepoint(s) at which multiple taxa are simultaneously sampled</t>
  </si>
  <si>
    <t>rho</t>
  </si>
  <si>
    <t>rho equals "average proportion of then-extant taxa which are sampled"</t>
  </si>
  <si>
    <t>(e.g., p(sampling) for each lineage at that time-point)</t>
  </si>
  <si>
    <t>Typically, this occurs at time=0</t>
  </si>
  <si>
    <t>rho_function</t>
  </si>
  <si>
    <t>You could try estimating rho, but identifiability issues may result</t>
  </si>
  <si>
    <t>Problems may also occur if rho=0</t>
  </si>
  <si>
    <t>So, default rho is 1</t>
  </si>
  <si>
    <t>SECTION 5: MCMC RUN PARAMETERS</t>
  </si>
  <si>
    <t>Here, you specify things like output filenames, number of generations, sampling rates, etc.</t>
  </si>
  <si>
    <t>Should this row be used (good for saving other run parameters)</t>
  </si>
  <si>
    <t>chainLength</t>
  </si>
  <si>
    <t>Length of the mcmc chain</t>
  </si>
  <si>
    <t>state_store</t>
  </si>
  <si>
    <t>tracelog_store</t>
  </si>
  <si>
    <t>screenlog_store</t>
  </si>
  <si>
    <t>treelog_store</t>
  </si>
  <si>
    <t>Store the state how often?</t>
  </si>
  <si>
    <t>Store the trace log how often?</t>
  </si>
  <si>
    <t>Print to screen log how often?</t>
  </si>
  <si>
    <t>Store the tree how often?</t>
  </si>
  <si>
    <t>XML classes to add at the top of the XML file</t>
  </si>
  <si>
    <t>XML namespaces to add at the top of the XML file</t>
  </si>
  <si>
    <t>XML_namespaces</t>
  </si>
  <si>
    <t>classes_to_map_XML</t>
  </si>
  <si>
    <t>Trace Log filename</t>
  </si>
  <si>
    <t>Tree Log filename</t>
  </si>
  <si>
    <t>tracelog_fn</t>
  </si>
  <si>
    <t>treelog_fn</t>
  </si>
  <si>
    <t>use_fixed</t>
  </si>
  <si>
    <t>use_fixed means use what is hard-coded in the parse_run function; you may have to add more manually if you add new distributions/classes/models</t>
  </si>
  <si>
    <t>NOTES / current status</t>
  </si>
  <si>
    <t>Current: just fix to 0</t>
  </si>
  <si>
    <t>Currently: gamma must be used, and independent for each partition</t>
  </si>
  <si>
    <t>Current: must have a datasetName</t>
  </si>
  <si>
    <t>Current: fixed only</t>
  </si>
  <si>
    <t>Is it forced to be monophyletic?</t>
  </si>
  <si>
    <t>Node age prior</t>
  </si>
  <si>
    <t>Prior on node or stem bottom?</t>
  </si>
  <si>
    <t>Log age to trace file?</t>
  </si>
  <si>
    <t>Log age to screen?</t>
  </si>
  <si>
    <t>Starting position in the dataset</t>
  </si>
  <si>
    <t>Ending position in the dataset</t>
  </si>
  <si>
    <t>Name of the XML file you will run in Beast2</t>
  </si>
  <si>
    <t>outfn</t>
  </si>
  <si>
    <t>XML filename ('outfn" = "output filename")</t>
  </si>
  <si>
    <t>Current: XML classes are hard-coded</t>
  </si>
  <si>
    <t>Current: XML namespaces are hard-coded</t>
  </si>
  <si>
    <t>param1_orig</t>
  </si>
  <si>
    <t>param2_orig</t>
  </si>
  <si>
    <t>minvals</t>
  </si>
  <si>
    <t>In the case of fossils, you may have to pick a tip (or a fake tip with no data) to represent time=0 Ma</t>
  </si>
  <si>
    <t>…and then calculate tip dates from that</t>
  </si>
  <si>
    <t>minval</t>
  </si>
  <si>
    <t>…and then calculate  dates from that</t>
  </si>
  <si>
    <t>Default is "no"</t>
  </si>
  <si>
    <t>The meanInRealSpace tag is relevant to lognormal and exponential distributions -- see BEAUTi</t>
  </si>
  <si>
    <t>Source of dates: Bivalves in Time and Space project</t>
  </si>
  <si>
    <t>SECTION 1: METADATA FOR THIS PROJECT</t>
  </si>
  <si>
    <t xml:space="preserve">Description: </t>
  </si>
  <si>
    <t>Dataset:</t>
  </si>
  <si>
    <t xml:space="preserve">Source: </t>
  </si>
  <si>
    <t>Data re-use:</t>
  </si>
  <si>
    <t>Contact:</t>
  </si>
  <si>
    <t>Nicholas J. Matzke</t>
  </si>
  <si>
    <t>Citation:</t>
  </si>
  <si>
    <t>Local dataset location (edit for your computer; this is just for reference):</t>
  </si>
  <si>
    <t>treeModel</t>
  </si>
  <si>
    <t>BDSKY</t>
  </si>
  <si>
    <t>SABDSKY</t>
  </si>
  <si>
    <t>This is the model you are going to use, either BDSKY or SABDSKY (sampled ancestors, birth-death skyline)</t>
  </si>
  <si>
    <t>(other models, e.g. Yule and BD, are special cases of BDSKY)</t>
  </si>
  <si>
    <t>Save the mean if you want to</t>
  </si>
  <si>
    <t>lower (younger) age limit</t>
  </si>
  <si>
    <t>upper (older) age limit</t>
  </si>
  <si>
    <t>tipdate_mean</t>
  </si>
  <si>
    <t>tipdate_sd</t>
  </si>
  <si>
    <t>Save the SD if you want to</t>
  </si>
  <si>
    <t>Original numbering</t>
  </si>
  <si>
    <t>Options --&gt;</t>
  </si>
  <si>
    <t>For lognormal distributions, means should be in real space</t>
  </si>
  <si>
    <t>(but you may also use an offset, also in real space)</t>
  </si>
  <si>
    <t>For exponential distributions, the mean should be in real space</t>
  </si>
  <si>
    <t>(i.e., mean = 1/rate)</t>
  </si>
  <si>
    <t>exponential</t>
  </si>
  <si>
    <t>Also, param2 is ignored for exponential distributions.</t>
  </si>
  <si>
    <t>Default (blank) is "yes"</t>
  </si>
  <si>
    <t>You can put a prior on the *ratio* of the birthRates in different bins. This will be a Normal(mean=scaling, sd=scaling/10) distribution; the scaling is calculated with math functions in the XML</t>
  </si>
  <si>
    <t>You can put a prior on the *ratio* of the deathRates in different bins. This will be a Normal(mean=scaling, sd=scaling/10) distribution; the scaling is calculated with math functions in the XML</t>
  </si>
  <si>
    <t>(if blank, left free)</t>
  </si>
  <si>
    <t>You can put a prior on the *ratio* of the samplingRates in different bins. This will be a Normal(mean=scaling, sd=scaling/10) distribution; the scaling is calculated with math functions in the XML</t>
  </si>
  <si>
    <t>Clock model (currently, just one shared_clock)</t>
  </si>
  <si>
    <t>clockmodel_type</t>
  </si>
  <si>
    <t>Type of clock (currently just uncorrelated lognormal branch rates)</t>
  </si>
  <si>
    <t>ucld = uncorrelated lognormal branch rates</t>
  </si>
  <si>
    <t>clockrate_prior_dist</t>
  </si>
  <si>
    <t>clockrate_prior_param1</t>
  </si>
  <si>
    <t>clockrate_prior_param2</t>
  </si>
  <si>
    <t>This describes the probability distribution for the clockrate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</si>
  <si>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Clock models and clockrate priors are far to the right --&gt;</t>
    </r>
  </si>
  <si>
    <t>clockrate_offset</t>
  </si>
  <si>
    <t>clockrate_meanInRealSpace</t>
  </si>
  <si>
    <t>clockSD_prior_dist</t>
  </si>
  <si>
    <t>clockSD_prior_param2</t>
  </si>
  <si>
    <t>clockSD_prior_param1</t>
  </si>
  <si>
    <t>(You only need the full prior specification for the first instance of each clock name.)</t>
  </si>
  <si>
    <t>(blank means no)</t>
  </si>
  <si>
    <t>clockSD_offset</t>
  </si>
  <si>
    <t>clockSD_meanInRealSpace</t>
  </si>
  <si>
    <t>Use?</t>
  </si>
  <si>
    <t>blank=yes</t>
  </si>
  <si>
    <t>Put in this taxon for logging?</t>
  </si>
  <si>
    <t>Put a prior distribution on the age?</t>
  </si>
  <si>
    <t>Note: "stem" disallowed for root node</t>
  </si>
  <si>
    <t>(and for single-tip clades; for those, use a prior on the clade)</t>
  </si>
  <si>
    <t>uced = uncorrelated exponential branch rates</t>
  </si>
  <si>
    <t>rlc = random local clock</t>
  </si>
  <si>
    <t>Substitution Tree Log filename</t>
  </si>
  <si>
    <t>This is a tree with branch lengths in substitutions instead of time.</t>
  </si>
  <si>
    <t>To exclude, leave this blank</t>
  </si>
  <si>
    <t>subslog_fn</t>
  </si>
  <si>
    <t>trait1</t>
  </si>
  <si>
    <t>trait2</t>
  </si>
  <si>
    <t>continuous</t>
  </si>
  <si>
    <t>Brownian</t>
  </si>
  <si>
    <t>Each partition gets a DIFFERENT filteredAlignmentName</t>
  </si>
  <si>
    <t>Multiple discrete morphology alignments can be pulled from the same filename/dataset</t>
  </si>
  <si>
    <t>But each continuous dataset needs its own filename &amp; dataset</t>
  </si>
  <si>
    <t>notes</t>
  </si>
  <si>
    <t>total_group_LCA</t>
  </si>
  <si>
    <t>birthRate_prior_dist</t>
  </si>
  <si>
    <t>birthRate_prior_param1</t>
  </si>
  <si>
    <t>birthRate_prior_param2</t>
  </si>
  <si>
    <t>birthRate_offset</t>
  </si>
  <si>
    <t>birthRate_meanInRealSpace</t>
  </si>
  <si>
    <t>hyperpriors on the tree model (priors on the birthRate, deathRate, and samplingRate)</t>
  </si>
  <si>
    <t>hyperpriors on the tree model (priors on the deathRate, deathRate, and samplingRate)</t>
  </si>
  <si>
    <t>deathRate_prior_dist</t>
  </si>
  <si>
    <t>deathRate_prior_param1</t>
  </si>
  <si>
    <t>deathRate_prior_param2</t>
  </si>
  <si>
    <t>deathRate_offset</t>
  </si>
  <si>
    <t>deathRate_meanInRealSpace</t>
  </si>
  <si>
    <t>hyperpriors on the tree model (priors on the samplingRate, samplingRate, and samplingRate)</t>
  </si>
  <si>
    <t>samplingRate_prior_dist</t>
  </si>
  <si>
    <t>samplingRate_prior_param1</t>
  </si>
  <si>
    <t>samplingRate_prior_param2</t>
  </si>
  <si>
    <t>samplingRate_offset</t>
  </si>
  <si>
    <t>samplingRate_meanInRealSpace</t>
  </si>
  <si>
    <t>NJM: these bins can be generated with R script</t>
  </si>
  <si>
    <t>scaled (= gets a prior on the multiplier to the base rate)</t>
  </si>
  <si>
    <t>estimated (= this gets whatever prior is specified for it -- MUST have a prior specified)</t>
  </si>
  <si>
    <t>birthRate_scaling_relative_to_estimated_base</t>
  </si>
  <si>
    <t>estimated_base (scaled rates are scaled to this)</t>
  </si>
  <si>
    <t>deathRate_scaling_relative_to_estimated_base</t>
  </si>
  <si>
    <t>samplingRate_scaling_relative_to_estimated_base</t>
  </si>
  <si>
    <t>Relative age priors</t>
  </si>
  <si>
    <t>Equation</t>
  </si>
  <si>
    <t>rel_make_age_prior</t>
  </si>
  <si>
    <t>rel_meanInRealSpace</t>
  </si>
  <si>
    <t>rel_offset</t>
  </si>
  <si>
    <t>default yes</t>
  </si>
  <si>
    <t>The equation producing the number you will put a prior on</t>
  </si>
  <si>
    <t>Use this relative age calibration?</t>
  </si>
  <si>
    <t>Number of samples to get?</t>
  </si>
  <si>
    <t>numsamps</t>
  </si>
  <si>
    <t>clockrate_starting_val</t>
  </si>
  <si>
    <t>starting value for the clock rate</t>
  </si>
  <si>
    <t>If you have 2 clocks, give them different names</t>
  </si>
  <si>
    <t>(experimental, so double-check XML)</t>
  </si>
  <si>
    <t>starting value for the clock SD</t>
  </si>
  <si>
    <t>(if needed)</t>
  </si>
  <si>
    <t>clockSD_starting_val</t>
  </si>
  <si>
    <t>rel_prior_distribution</t>
  </si>
  <si>
    <t>rel_prior_param1</t>
  </si>
  <si>
    <t>rel_prior_param2</t>
  </si>
  <si>
    <t>rel_prior_Name</t>
  </si>
  <si>
    <t>rel_prior_use</t>
  </si>
  <si>
    <t>rel_prior_groupnames</t>
  </si>
  <si>
    <t>diff_from_mean</t>
  </si>
  <si>
    <t>(each taxon's difference from the mean)</t>
  </si>
  <si>
    <t>difference</t>
  </si>
  <si>
    <t>(difference</t>
  </si>
  <si>
    <t>tipsOnly</t>
  </si>
  <si>
    <t>default no</t>
  </si>
  <si>
    <t>Note: Uniform distributions on differences appear to be hazardous -- easy for the chain to hit -Inf at the beginning or early in, causing crashes</t>
  </si>
  <si>
    <t>ascertainment</t>
  </si>
  <si>
    <t>Mk</t>
  </si>
  <si>
    <t>Mkv</t>
  </si>
  <si>
    <t>noabsencesites</t>
  </si>
  <si>
    <t>nopresencesites</t>
  </si>
  <si>
    <t>Ascertainment bias model (after Felsenstein 1992's restriction data correction)</t>
  </si>
  <si>
    <t>Traits can come from  a tab-delimited file or</t>
  </si>
  <si>
    <t>"traits" ie the traits tab</t>
  </si>
  <si>
    <t>CONTINUOUS TRAITS DATA</t>
  </si>
  <si>
    <t>The first 14 lines are for notes etc.</t>
  </si>
  <si>
    <t>You may (or may not) want to re-scale continuous characters, e.g. log-transformation or rescale to 0 mean, unit variance.</t>
  </si>
  <si>
    <t>STATISTICS ON YOUR DATA MATRIX (paste here, as notes)</t>
  </si>
  <si>
    <t>Except: continuous traits just have a different rate for each character - gamma not used</t>
  </si>
  <si>
    <t>fossilTF</t>
  </si>
  <si>
    <t>Number of fossils</t>
  </si>
  <si>
    <t>(upgma now specifies neighborjoining2, best for tipdating)</t>
  </si>
  <si>
    <t>(note: getting a good starting tree is often hard; BEASTmasteR will print the code for other methods)</t>
  </si>
  <si>
    <t>(having a working Newick starting tree is best; random is next best (but check starting originTime, rho, birthRate, deathRate, samplingRate); I have yet to get UPGMA/neighborjoining2 to work)</t>
  </si>
  <si>
    <t>If yes, the distribution will be converted to a narrow normal distribution</t>
  </si>
  <si>
    <t>(This is useful for e.g. getting starting trees)</t>
  </si>
  <si>
    <t>Default no</t>
  </si>
  <si>
    <t>convert_to_normal</t>
  </si>
  <si>
    <t>WAG/BLOSUM62/CPREV/JTT/MTREV</t>
  </si>
  <si>
    <t>Current: HKY only for DNA, morph model auto-determined</t>
  </si>
  <si>
    <t>ratesQ</t>
  </si>
  <si>
    <t>ratesQ (for manual AA matrix)</t>
  </si>
  <si>
    <t>ratesQ: AA Q matrix, manually specified</t>
  </si>
  <si>
    <t>just lower triangle, space-delimited</t>
  </si>
  <si>
    <t>Beast2 help on optional "rates" entry of e.g. WAG: "Rate parameter which defines the transition rate matrix. Only the off-diagonal entries need to be specified (diagonal makes row sum to zero in a rate matrix). Entry i specifies the rate from floor(i/(n-1)) to i%(n-1)+delta where n is the number of states and delta=1 if floor(i/(n-1)) &gt;= i%(n-1) and 0 otherwise."</t>
  </si>
  <si>
    <t>NOT TESTED</t>
  </si>
  <si>
    <t>Current: morph equal</t>
  </si>
  <si>
    <t>DNA estimated</t>
  </si>
  <si>
    <t>AA equal</t>
  </si>
  <si>
    <t>WARNING: squiggly brackets {} representing uncertain sequences are fatal in amino acid sequences. The perl commands that convert DNA to IUPAC do not work on amino acids. You should change anything inside {} to a single ?</t>
  </si>
  <si>
    <t>scaled_min (unif on ratio, with this min)</t>
  </si>
  <si>
    <t>scaled_max (unif on ratio, with this max)</t>
  </si>
  <si>
    <t>Use with citation</t>
  </si>
  <si>
    <t>use a formula if you like)</t>
  </si>
  <si>
    <t>(To scale to e.g. 66 MA for the highest tip in the tree,</t>
  </si>
  <si>
    <t>"list_of_OTUs" isn't used, it is automatic in all BEASTmasteR runs, to provide a constant reference for the total taxon list</t>
  </si>
  <si>
    <t>(In the Lee &amp; Worthy dataset, these are fake traits.)</t>
  </si>
  <si>
    <t>Statistics on the completeness of the morphology data matrix, by taxon:</t>
  </si>
  <si>
    <t>Statistics on the completeness of the morphology data matrix, overall:</t>
  </si>
  <si>
    <t>OTU</t>
  </si>
  <si>
    <t>nPar</t>
  </si>
  <si>
    <t>nQ</t>
  </si>
  <si>
    <t>nQ_woInvar</t>
  </si>
  <si>
    <t>numchars</t>
  </si>
  <si>
    <t>completePercent</t>
  </si>
  <si>
    <t>numchars2</t>
  </si>
  <si>
    <t>completePercent2</t>
  </si>
  <si>
    <t>matrix_stats</t>
  </si>
  <si>
    <t>numtaxa</t>
  </si>
  <si>
    <t>ttl_nchar</t>
  </si>
  <si>
    <t>ttl_nPar</t>
  </si>
  <si>
    <t>ttl_nQ</t>
  </si>
  <si>
    <t>ttl_nQ_woInvar</t>
  </si>
  <si>
    <t>complete_chars</t>
  </si>
  <si>
    <t>complete_percent</t>
  </si>
  <si>
    <t>complete_chars2</t>
  </si>
  <si>
    <t>complete_percent2</t>
  </si>
  <si>
    <t>NOTE: continuous traits won't work with SABDSKY</t>
  </si>
  <si>
    <t>In progress.</t>
  </si>
  <si>
    <t>Atelocynus_microtis</t>
  </si>
  <si>
    <t>Canis_antonii</t>
  </si>
  <si>
    <t>NOTES</t>
  </si>
  <si>
    <t>dataSection</t>
  </si>
  <si>
    <t>Data sections</t>
  </si>
  <si>
    <t>Names e.g. for identifying possible partition schemes with PartitionFinder</t>
  </si>
  <si>
    <t>clade_constr</t>
  </si>
  <si>
    <t>fn1</t>
  </si>
  <si>
    <t>fn2</t>
  </si>
  <si>
    <t>fn3</t>
  </si>
  <si>
    <t>any_data</t>
  </si>
  <si>
    <t>Lupulella_adustus</t>
  </si>
  <si>
    <t>Slater 2015</t>
  </si>
  <si>
    <t>Prevosti 2009</t>
  </si>
  <si>
    <t>Data table -- which OTUs have which data?</t>
  </si>
  <si>
    <t>Total OTUs</t>
  </si>
  <si>
    <t>any morph</t>
  </si>
  <si>
    <t>DNA and morph</t>
  </si>
  <si>
    <t>DNA+morph</t>
  </si>
  <si>
    <t>clade_constraint_only</t>
  </si>
  <si>
    <t>some_characters</t>
  </si>
  <si>
    <t>nick.matzke@anu.edu.au</t>
  </si>
  <si>
    <t>Research Fellow, ARC DECRA Fellowship, The Australian National University</t>
  </si>
  <si>
    <t>traceLog2.txt</t>
  </si>
  <si>
    <t>treeLog2.txt</t>
  </si>
  <si>
    <t>subsLog2.txt</t>
  </si>
  <si>
    <t>ingroup1</t>
  </si>
  <si>
    <t>runthis_v1.xml</t>
  </si>
  <si>
    <t>Counting character states, to look for autapomorphies:</t>
  </si>
  <si>
    <t>char_is_autapomorphic</t>
  </si>
  <si>
    <t>nstates_per_char</t>
  </si>
  <si>
    <t>state0</t>
  </si>
  <si>
    <t>state1</t>
  </si>
  <si>
    <t>Simulated data</t>
  </si>
  <si>
    <t>clockModel_name</t>
  </si>
  <si>
    <t>MkInf (YES implemented, but slow)</t>
  </si>
  <si>
    <t>siteModel_name</t>
  </si>
  <si>
    <t>shared_tree</t>
  </si>
  <si>
    <t>geneTreeName</t>
  </si>
  <si>
    <t>speciesTreeName</t>
  </si>
  <si>
    <t>Tree Model</t>
  </si>
  <si>
    <t>(if endchar is too high, or left blank, BEASTmasteR will fill it in)</t>
  </si>
  <si>
    <t>Is this partition evolving on a gene tree or a species tree? If geneTreeName=speciesTreeName, or is blank, traditional analysis. Otherwise, a starBEAST gene tree/species tree analysis</t>
  </si>
  <si>
    <t>speciesTreeName is the name used for the shared species tree (or, the only tree in a concatenated analysis)</t>
  </si>
  <si>
    <t>Specify what siteModel this data partition goes into</t>
  </si>
  <si>
    <t>SECTION 3.5: TAXONSETS (useable for STARBEAST2, only)</t>
  </si>
  <si>
    <t>Here, specify which specimens go with which predetermined species (or named populations or whatever)</t>
  </si>
  <si>
    <t>This is equivalent to:
1. the table in the "Taxon sets" tab of the StarBeast2 template in Beauti2
    column 1: "Taxon" -- really, it should have been called "specimenString" or something
    column 2: "Species/Population")
...or... 
2. the tab-delimited, two-column traits file mentioned on page 4 of the StarBeast2 tutorial ("Import trait(s) from a mapping to fire [sic] *BEAST")
     column 1: "traits" -- really, it should have been called "specimenString" or something
     column 2: "species"</t>
  </si>
  <si>
    <t>specimenString</t>
  </si>
  <si>
    <t>yes/no to use this line (default: yes)</t>
  </si>
  <si>
    <t>The unique string that identifies this sequence as coming from a particular speciesName</t>
  </si>
  <si>
    <t>speciesName</t>
  </si>
  <si>
    <t>The name of the species/population/OTU in the species tree</t>
  </si>
  <si>
    <t xml:space="preserve">If you want to cut any specific sequences, list them here, in a comma-delimited list. </t>
  </si>
  <si>
    <t>(You might want to do this, e.g. if a few sequences are misaligned, are paralogs, etc., and it is easier to just list them here than modify the raw data files.)</t>
  </si>
  <si>
    <t>(All speciesNames must have an identical match in OTUs)</t>
  </si>
  <si>
    <t>The name of the tree in the XML file, typically "shared_tree"</t>
  </si>
  <si>
    <t>seqNames_to_cut</t>
  </si>
  <si>
    <t>A comma-delimited list of specific sequence strings to cut from the analysis</t>
  </si>
  <si>
    <t>(This is for starBEAST only; leave blank for normal BEAST!)</t>
  </si>
  <si>
    <t>strict</t>
  </si>
  <si>
    <t>THE PRIOR ON THE CLOCKRATE mean IS *VERY* IMPORTANT. IF YOUR ANALYSIS COVERS MILLIONS OF YEARS, YOUR CLOCKRATE SHOULD BE LOW, something like 0.01 substitutions/site/my or you don't have much hope. (So, using the default BEAUTI prior of Uniform(0, 100) or Exponential(1) may not be the best idea.)</t>
  </si>
  <si>
    <t>clockModel_relRates</t>
  </si>
  <si>
    <t>starBeast2</t>
  </si>
  <si>
    <t>Names for relative rates, *within* a clock model (if desired)</t>
  </si>
  <si>
    <t>shared_clock</t>
  </si>
  <si>
    <t>siteModel_unord</t>
  </si>
  <si>
    <t>Different name for each different siteModel!</t>
  </si>
  <si>
    <t>state2</t>
  </si>
  <si>
    <t>state3</t>
  </si>
  <si>
    <t>S_linnarssoni</t>
  </si>
  <si>
    <t>B_porrectus</t>
  </si>
  <si>
    <t>B_holei</t>
  </si>
  <si>
    <t>B_milleri</t>
  </si>
  <si>
    <t>B_beckeri</t>
  </si>
  <si>
    <t>B_tenuirugosus</t>
  </si>
  <si>
    <t>B_solangeae</t>
  </si>
  <si>
    <t>B_lenzi</t>
  </si>
  <si>
    <t>B_bellevillensis</t>
  </si>
  <si>
    <t>B_billingsi</t>
  </si>
  <si>
    <t>B_graffhami</t>
  </si>
  <si>
    <t>B_moundensis</t>
  </si>
  <si>
    <t>B_kimmswickensis</t>
  </si>
  <si>
    <t>The lower limit on the clockRate (may be different from what the prior allows)</t>
  </si>
  <si>
    <t>The upper limit on the clockRate (may be different from what the prior allows)</t>
  </si>
  <si>
    <t>clockrate_min</t>
  </si>
  <si>
    <t>clockrate_max</t>
  </si>
  <si>
    <t>The lower limit on the birthRate (may be different from what the prior allows)</t>
  </si>
  <si>
    <t>The upper limit on the birthRate (may be different from what the prior allows)</t>
  </si>
  <si>
    <t>birthRate_min</t>
  </si>
  <si>
    <t>birthRate_max</t>
  </si>
  <si>
    <t>The lower limit on the deathRate (may be different from what the prior allows)</t>
  </si>
  <si>
    <t>The upper limit on the deathRate (may be different from what the prior allows)</t>
  </si>
  <si>
    <t>deathRate_min</t>
  </si>
  <si>
    <t>deathRate_max</t>
  </si>
  <si>
    <t>The lower limit on the samplingRate (may be different from what the prior allows)</t>
  </si>
  <si>
    <t>The upper limit on the samplingRate (may be different from what the prior allows)</t>
  </si>
  <si>
    <t>samplingRate_min</t>
  </si>
  <si>
    <t>samplingRate_max</t>
  </si>
  <si>
    <t>/drives/GDrive/__GDrive_projects/2016-09-01_Adrian_Lam_Stigall/02_BEAST/Homalonotidae_v2simp/</t>
  </si>
  <si>
    <t>Beast2 analysis of Adrian Lam's datasets</t>
  </si>
  <si>
    <t>Homalonotidae_v2simp.nex</t>
  </si>
  <si>
    <t>Homalonotidae_v2simp</t>
  </si>
  <si>
    <t>Neseuretus</t>
  </si>
  <si>
    <t>T_delphinocephalus</t>
  </si>
  <si>
    <t>P_dyaulax</t>
  </si>
  <si>
    <t>P_exul</t>
  </si>
  <si>
    <t>P_dentata</t>
  </si>
  <si>
    <t>P_christyi</t>
  </si>
  <si>
    <t>P_vulcani</t>
  </si>
  <si>
    <t>B_bisulcata</t>
  </si>
  <si>
    <t>B_trentonensis</t>
  </si>
  <si>
    <t>C_arago</t>
  </si>
  <si>
    <t>P_vacuvertis</t>
  </si>
  <si>
    <t>P_oehlerti</t>
  </si>
  <si>
    <t>C_rouaulti</t>
  </si>
  <si>
    <t>C_boisselli</t>
  </si>
  <si>
    <t>C_alcantarae</t>
  </si>
  <si>
    <t>E_sdzuyi</t>
  </si>
  <si>
    <t>starting_tree.newick</t>
  </si>
  <si>
    <t>outgroup1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</si>
</sst>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 (Body)"/>
    </font>
    <font>
      <sz val="10"/>
      <name val="Verdana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3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1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49" fontId="0" fillId="0" borderId="0" xfId="0" quotePrefix="1" applyNumberFormat="1" applyAlignment="1">
      <alignment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49" fontId="4" fillId="0" borderId="0" xfId="0" applyNumberFormat="1" applyFont="1" applyAlignment="1">
      <alignment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222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49" fontId="1" fillId="0" borderId="0" xfId="0" applyNumberFormat="1" applyFont="1" applyBorder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Border="1"/>
    <xf numFmtId="0" fontId="11" fillId="0" borderId="0" xfId="0" applyFont="1" applyBorder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3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matzke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7" sqref="B17"/>
    </sheetView>
  </sheetViews>
  <sheetFormatPr baseColWidth="10" defaultRowHeight="15" x14ac:dyDescent="0"/>
  <cols>
    <col min="1" max="1" width="33" customWidth="1"/>
    <col min="2" max="2" width="112.83203125" style="24" customWidth="1"/>
  </cols>
  <sheetData>
    <row r="1" spans="1:2">
      <c r="A1" s="1" t="s">
        <v>205</v>
      </c>
    </row>
    <row r="3" spans="1:2">
      <c r="A3" s="25" t="s">
        <v>206</v>
      </c>
      <c r="B3" s="34" t="s">
        <v>495</v>
      </c>
    </row>
    <row r="4" spans="1:2">
      <c r="A4" s="25"/>
      <c r="B4" s="34"/>
    </row>
    <row r="5" spans="1:2">
      <c r="A5" s="25" t="s">
        <v>207</v>
      </c>
      <c r="B5" s="34"/>
    </row>
    <row r="6" spans="1:2">
      <c r="A6" s="25"/>
      <c r="B6" s="34"/>
    </row>
    <row r="7" spans="1:2">
      <c r="A7" s="25" t="s">
        <v>208</v>
      </c>
      <c r="B7"/>
    </row>
    <row r="8" spans="1:2">
      <c r="A8" s="25"/>
      <c r="B8" s="34"/>
    </row>
    <row r="9" spans="1:2">
      <c r="A9" s="25"/>
      <c r="B9" s="34"/>
    </row>
    <row r="10" spans="1:2">
      <c r="A10" s="25" t="s">
        <v>212</v>
      </c>
      <c r="B10" s="34" t="s">
        <v>394</v>
      </c>
    </row>
    <row r="11" spans="1:2">
      <c r="A11" s="25"/>
    </row>
    <row r="12" spans="1:2">
      <c r="A12" s="25" t="s">
        <v>209</v>
      </c>
      <c r="B12" s="34" t="s">
        <v>368</v>
      </c>
    </row>
    <row r="13" spans="1:2">
      <c r="A13" s="26"/>
    </row>
    <row r="14" spans="1:2">
      <c r="A14" s="25" t="s">
        <v>210</v>
      </c>
      <c r="B14" s="24" t="s">
        <v>211</v>
      </c>
    </row>
    <row r="15" spans="1:2">
      <c r="B15" s="24" t="s">
        <v>417</v>
      </c>
    </row>
    <row r="16" spans="1:2">
      <c r="B16" s="47" t="s">
        <v>416</v>
      </c>
    </row>
    <row r="17" spans="1:2" ht="30">
      <c r="A17" s="27" t="s">
        <v>213</v>
      </c>
      <c r="B17" t="s">
        <v>494</v>
      </c>
    </row>
  </sheetData>
  <hyperlinks>
    <hyperlink ref="B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G43" sqref="G43"/>
    </sheetView>
  </sheetViews>
  <sheetFormatPr baseColWidth="10" defaultRowHeight="15" x14ac:dyDescent="0"/>
  <cols>
    <col min="1" max="1" width="35.6640625" customWidth="1"/>
  </cols>
  <sheetData>
    <row r="1" spans="1:3">
      <c r="A1" s="1" t="s">
        <v>340</v>
      </c>
    </row>
    <row r="3" spans="1:3">
      <c r="A3" t="s">
        <v>341</v>
      </c>
    </row>
    <row r="5" spans="1:3">
      <c r="A5" t="s">
        <v>342</v>
      </c>
    </row>
    <row r="7" spans="1:3">
      <c r="A7" t="s">
        <v>372</v>
      </c>
    </row>
    <row r="14" spans="1:3" ht="16" thickBot="1">
      <c r="A14" s="37"/>
      <c r="B14" s="37"/>
      <c r="C14" s="37"/>
    </row>
    <row r="15" spans="1:3" s="1" customFormat="1" ht="16" thickBot="1">
      <c r="A15" s="36" t="s">
        <v>61</v>
      </c>
      <c r="B15" s="36" t="s">
        <v>268</v>
      </c>
      <c r="C15" s="36" t="s">
        <v>269</v>
      </c>
    </row>
    <row r="16" spans="1:3">
      <c r="A16" s="35"/>
    </row>
    <row r="17" spans="1:1">
      <c r="A17" s="35"/>
    </row>
    <row r="18" spans="1:1">
      <c r="A18" s="35"/>
    </row>
    <row r="19" spans="1:1">
      <c r="A19" s="35"/>
    </row>
    <row r="20" spans="1:1">
      <c r="A20" s="35"/>
    </row>
    <row r="21" spans="1:1">
      <c r="A21" s="35"/>
    </row>
    <row r="22" spans="1:1">
      <c r="A22" s="35"/>
    </row>
    <row r="23" spans="1:1">
      <c r="A23" s="35"/>
    </row>
    <row r="24" spans="1:1">
      <c r="A24" s="35"/>
    </row>
    <row r="25" spans="1:1">
      <c r="A25" s="35"/>
    </row>
    <row r="26" spans="1:1">
      <c r="A26" s="35"/>
    </row>
    <row r="27" spans="1:1">
      <c r="A27" s="35"/>
    </row>
    <row r="28" spans="1:1">
      <c r="A28" s="35"/>
    </row>
    <row r="29" spans="1:1">
      <c r="A29" s="35"/>
    </row>
    <row r="30" spans="1:1">
      <c r="A30" s="35"/>
    </row>
    <row r="31" spans="1:1">
      <c r="A31" s="35"/>
    </row>
    <row r="32" spans="1:1">
      <c r="A32" s="35"/>
    </row>
    <row r="33" spans="1:1">
      <c r="A33" s="35"/>
    </row>
    <row r="34" spans="1:1">
      <c r="A34" s="35"/>
    </row>
    <row r="35" spans="1:1">
      <c r="A35" s="35"/>
    </row>
    <row r="36" spans="1:1">
      <c r="A36" s="35"/>
    </row>
    <row r="37" spans="1:1">
      <c r="A37" s="35"/>
    </row>
    <row r="38" spans="1:1">
      <c r="A38" s="35"/>
    </row>
    <row r="39" spans="1:1">
      <c r="A39" s="35"/>
    </row>
    <row r="40" spans="1:1">
      <c r="A40" s="35"/>
    </row>
    <row r="41" spans="1:1">
      <c r="A41" s="35"/>
    </row>
    <row r="42" spans="1:1">
      <c r="A42" s="35"/>
    </row>
    <row r="43" spans="1:1">
      <c r="A43" s="35"/>
    </row>
    <row r="44" spans="1:1">
      <c r="A44" s="35"/>
    </row>
    <row r="45" spans="1:1">
      <c r="A45" s="35"/>
    </row>
    <row r="46" spans="1:1">
      <c r="A46" s="35"/>
    </row>
    <row r="47" spans="1:1">
      <c r="A47" s="35"/>
    </row>
    <row r="48" spans="1:1">
      <c r="A48" s="35"/>
    </row>
    <row r="49" spans="1:1">
      <c r="A49" s="35"/>
    </row>
    <row r="50" spans="1:1">
      <c r="A50" s="35"/>
    </row>
    <row r="51" spans="1:1">
      <c r="A51" s="35"/>
    </row>
    <row r="52" spans="1:1">
      <c r="A52" s="35"/>
    </row>
    <row r="53" spans="1:1">
      <c r="A53" s="35"/>
    </row>
    <row r="54" spans="1:1">
      <c r="A54" s="35"/>
    </row>
    <row r="55" spans="1:1">
      <c r="A55" s="35"/>
    </row>
    <row r="56" spans="1:1">
      <c r="A56" s="35"/>
    </row>
    <row r="57" spans="1:1">
      <c r="A57" s="35"/>
    </row>
    <row r="58" spans="1:1">
      <c r="A58" s="35"/>
    </row>
    <row r="59" spans="1:1">
      <c r="A59" s="35"/>
    </row>
    <row r="60" spans="1:1">
      <c r="A60" s="35"/>
    </row>
    <row r="61" spans="1:1">
      <c r="A61" s="35"/>
    </row>
    <row r="62" spans="1:1">
      <c r="A62" s="35"/>
    </row>
    <row r="63" spans="1:1">
      <c r="A63" s="35"/>
    </row>
    <row r="64" spans="1:1">
      <c r="A64" s="35"/>
    </row>
    <row r="65" spans="1:1">
      <c r="A65" s="35"/>
    </row>
    <row r="66" spans="1:1">
      <c r="A66" s="35"/>
    </row>
    <row r="67" spans="1:1">
      <c r="A67" s="35"/>
    </row>
    <row r="68" spans="1:1">
      <c r="A68" s="35"/>
    </row>
    <row r="69" spans="1:1">
      <c r="A69" s="35"/>
    </row>
    <row r="70" spans="1:1">
      <c r="A70" s="35"/>
    </row>
    <row r="71" spans="1:1">
      <c r="A71" s="35"/>
    </row>
    <row r="72" spans="1:1">
      <c r="A72" s="35"/>
    </row>
    <row r="73" spans="1:1">
      <c r="A73" s="35"/>
    </row>
    <row r="74" spans="1:1">
      <c r="A74" s="35"/>
    </row>
    <row r="75" spans="1:1">
      <c r="A75" s="35"/>
    </row>
    <row r="76" spans="1:1">
      <c r="A76" s="35"/>
    </row>
    <row r="77" spans="1:1">
      <c r="A77" s="35"/>
    </row>
    <row r="78" spans="1:1">
      <c r="A78" s="35"/>
    </row>
    <row r="79" spans="1:1">
      <c r="A79" s="35"/>
    </row>
    <row r="80" spans="1:1">
      <c r="A80" s="35"/>
    </row>
    <row r="81" spans="1:1">
      <c r="A81" s="35"/>
    </row>
    <row r="82" spans="1:1">
      <c r="A82" s="35"/>
    </row>
    <row r="83" spans="1:1">
      <c r="A83" s="35"/>
    </row>
    <row r="84" spans="1:1">
      <c r="A84" s="35"/>
    </row>
    <row r="85" spans="1:1">
      <c r="A85" s="35"/>
    </row>
    <row r="86" spans="1:1">
      <c r="A86" s="35"/>
    </row>
    <row r="87" spans="1:1">
      <c r="A87" s="35"/>
    </row>
    <row r="88" spans="1:1">
      <c r="A88" s="35"/>
    </row>
    <row r="89" spans="1:1">
      <c r="A89" s="35"/>
    </row>
    <row r="90" spans="1:1">
      <c r="A90" s="35"/>
    </row>
    <row r="91" spans="1:1">
      <c r="A91" s="35"/>
    </row>
    <row r="92" spans="1:1">
      <c r="A92" s="35"/>
    </row>
    <row r="93" spans="1:1">
      <c r="A93" s="35"/>
    </row>
    <row r="94" spans="1:1">
      <c r="A94" s="35"/>
    </row>
    <row r="95" spans="1:1">
      <c r="A95" s="35"/>
    </row>
    <row r="96" spans="1:1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baseColWidth="10" defaultRowHeight="15" x14ac:dyDescent="0"/>
  <cols>
    <col min="1" max="1" width="5.6640625" customWidth="1"/>
    <col min="2" max="2" width="22.83203125" customWidth="1"/>
    <col min="9" max="9" width="4" customWidth="1"/>
    <col min="14" max="14" width="2.1640625" customWidth="1"/>
  </cols>
  <sheetData>
    <row r="1" spans="1:15">
      <c r="A1" t="s">
        <v>409</v>
      </c>
    </row>
    <row r="3" spans="1:15">
      <c r="E3" t="s">
        <v>25</v>
      </c>
      <c r="F3" t="s">
        <v>407</v>
      </c>
      <c r="G3" t="s">
        <v>408</v>
      </c>
      <c r="J3" t="s">
        <v>411</v>
      </c>
      <c r="K3" t="s">
        <v>413</v>
      </c>
      <c r="L3" t="s">
        <v>415</v>
      </c>
      <c r="M3" t="s">
        <v>414</v>
      </c>
    </row>
    <row r="4" spans="1:15">
      <c r="O4" t="s">
        <v>410</v>
      </c>
    </row>
    <row r="5" spans="1:15">
      <c r="D5">
        <f>SUM(D8:D244)</f>
        <v>3</v>
      </c>
      <c r="E5">
        <f t="shared" ref="E5:M5" si="0">SUM(E8:E244)</f>
        <v>2</v>
      </c>
      <c r="F5">
        <f t="shared" si="0"/>
        <v>2</v>
      </c>
      <c r="G5">
        <f t="shared" si="0"/>
        <v>2</v>
      </c>
      <c r="H5">
        <f>SUM(H8:H244)</f>
        <v>3</v>
      </c>
      <c r="J5">
        <f t="shared" si="0"/>
        <v>3</v>
      </c>
      <c r="K5">
        <f t="shared" si="0"/>
        <v>2</v>
      </c>
      <c r="L5">
        <f t="shared" si="0"/>
        <v>-3</v>
      </c>
      <c r="M5">
        <f t="shared" si="0"/>
        <v>0</v>
      </c>
      <c r="O5">
        <v>237</v>
      </c>
    </row>
    <row r="7" spans="1:15" s="46" customFormat="1" ht="30">
      <c r="B7" s="45" t="s">
        <v>61</v>
      </c>
      <c r="C7" s="45" t="s">
        <v>0</v>
      </c>
      <c r="D7" s="45" t="s">
        <v>401</v>
      </c>
      <c r="E7" s="45" t="s">
        <v>402</v>
      </c>
      <c r="F7" s="45" t="s">
        <v>403</v>
      </c>
      <c r="G7" s="45" t="s">
        <v>404</v>
      </c>
      <c r="H7" s="45" t="s">
        <v>405</v>
      </c>
      <c r="I7" s="45"/>
      <c r="J7" s="45" t="s">
        <v>411</v>
      </c>
      <c r="K7" s="45" t="s">
        <v>412</v>
      </c>
      <c r="L7" s="45" t="s">
        <v>415</v>
      </c>
      <c r="M7" s="45" t="s">
        <v>414</v>
      </c>
    </row>
    <row r="8" spans="1:15">
      <c r="A8">
        <v>1</v>
      </c>
      <c r="B8" t="s">
        <v>395</v>
      </c>
      <c r="C8" t="s">
        <v>8</v>
      </c>
      <c r="D8">
        <v>1</v>
      </c>
      <c r="E8">
        <v>1</v>
      </c>
      <c r="F8">
        <v>0</v>
      </c>
      <c r="G8">
        <v>1</v>
      </c>
      <c r="H8">
        <v>1</v>
      </c>
      <c r="J8">
        <f>IF((F8+G8)&gt;0,1,0)</f>
        <v>1</v>
      </c>
      <c r="K8">
        <f>IF((E8+J8)&gt;1,1,0)</f>
        <v>1</v>
      </c>
      <c r="L8">
        <f>IF(SUM(E8:G8)&gt;0,-1,0)</f>
        <v>-1</v>
      </c>
      <c r="M8">
        <f>IF((L8+D8)=1,1,0)</f>
        <v>0</v>
      </c>
    </row>
    <row r="9" spans="1:15">
      <c r="A9">
        <v>2</v>
      </c>
      <c r="B9" t="s">
        <v>406</v>
      </c>
      <c r="C9" t="s">
        <v>8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ref="J9:J10" si="1">IF((F9+G9)&gt;0,1,0)</f>
        <v>1</v>
      </c>
      <c r="K9">
        <f t="shared" ref="K9:K10" si="2">IF((E9+J9)&gt;1,1,0)</f>
        <v>1</v>
      </c>
      <c r="L9">
        <f t="shared" ref="L9:L10" si="3">IF(SUM(E9:G9)&gt;0,-1,0)</f>
        <v>-1</v>
      </c>
      <c r="M9">
        <f t="shared" ref="M9:M10" si="4">IF((L9+D9)=1,1,0)</f>
        <v>0</v>
      </c>
    </row>
    <row r="10" spans="1:15">
      <c r="A10">
        <v>3</v>
      </c>
      <c r="B10" t="s">
        <v>396</v>
      </c>
      <c r="C10" t="s">
        <v>8</v>
      </c>
      <c r="D10">
        <v>1</v>
      </c>
      <c r="E10">
        <v>0</v>
      </c>
      <c r="F10">
        <v>1</v>
      </c>
      <c r="G10">
        <v>0</v>
      </c>
      <c r="H10">
        <v>1</v>
      </c>
      <c r="J10">
        <f t="shared" si="1"/>
        <v>1</v>
      </c>
      <c r="K10">
        <f t="shared" si="2"/>
        <v>0</v>
      </c>
      <c r="L10">
        <f t="shared" si="3"/>
        <v>-1</v>
      </c>
      <c r="M10">
        <f t="shared" si="4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5"/>
  <sheetViews>
    <sheetView workbookViewId="0">
      <selection activeCell="F16" sqref="F16:F31"/>
    </sheetView>
  </sheetViews>
  <sheetFormatPr baseColWidth="10" defaultRowHeight="15" x14ac:dyDescent="0"/>
  <cols>
    <col min="1" max="1" width="4.1640625" customWidth="1"/>
    <col min="2" max="2" width="4" customWidth="1"/>
    <col min="3" max="3" width="32.6640625" customWidth="1"/>
    <col min="4" max="4" width="11.6640625" customWidth="1"/>
    <col min="5" max="5" width="11.5" customWidth="1"/>
    <col min="6" max="6" width="7" style="18" customWidth="1"/>
    <col min="7" max="10" width="15.83203125" customWidth="1"/>
  </cols>
  <sheetData>
    <row r="1" spans="1:27">
      <c r="A1" s="1" t="s">
        <v>70</v>
      </c>
      <c r="B1" s="1"/>
    </row>
    <row r="2" spans="1:27">
      <c r="A2" t="s">
        <v>43</v>
      </c>
      <c r="M2" t="s">
        <v>204</v>
      </c>
    </row>
    <row r="3" spans="1:27">
      <c r="A3" t="s">
        <v>44</v>
      </c>
    </row>
    <row r="4" spans="1:27">
      <c r="A4" t="s">
        <v>45</v>
      </c>
      <c r="U4" t="s">
        <v>331</v>
      </c>
      <c r="Z4" s="13"/>
    </row>
    <row r="5" spans="1:27">
      <c r="A5" t="s">
        <v>47</v>
      </c>
    </row>
    <row r="6" spans="1:27" s="17" customFormat="1" ht="210">
      <c r="A6" s="17" t="s">
        <v>225</v>
      </c>
      <c r="B6" s="17" t="s">
        <v>256</v>
      </c>
      <c r="C6" s="17" t="s">
        <v>59</v>
      </c>
      <c r="D6" s="17" t="s">
        <v>60</v>
      </c>
      <c r="E6" s="17" t="s">
        <v>54</v>
      </c>
      <c r="F6" s="45" t="s">
        <v>350</v>
      </c>
      <c r="G6" s="17" t="s">
        <v>57</v>
      </c>
      <c r="H6" s="17" t="s">
        <v>56</v>
      </c>
      <c r="J6" s="17" t="s">
        <v>58</v>
      </c>
      <c r="K6" s="28" t="s">
        <v>85</v>
      </c>
      <c r="M6" s="17" t="s">
        <v>198</v>
      </c>
      <c r="N6" s="17" t="s">
        <v>199</v>
      </c>
      <c r="P6" s="17" t="s">
        <v>219</v>
      </c>
      <c r="Q6" s="17" t="s">
        <v>224</v>
      </c>
      <c r="R6" s="13" t="s">
        <v>302</v>
      </c>
      <c r="S6" s="13"/>
      <c r="T6" s="13"/>
      <c r="U6" s="13" t="s">
        <v>308</v>
      </c>
      <c r="V6" s="13" t="s">
        <v>184</v>
      </c>
      <c r="W6" s="13"/>
      <c r="X6" s="13"/>
      <c r="Y6" s="13" t="s">
        <v>203</v>
      </c>
      <c r="Z6"/>
    </row>
    <row r="7" spans="1:27">
      <c r="F7" s="18" t="s">
        <v>351</v>
      </c>
      <c r="M7" t="s">
        <v>220</v>
      </c>
      <c r="N7" t="s">
        <v>221</v>
      </c>
      <c r="U7" t="s">
        <v>325</v>
      </c>
    </row>
    <row r="8" spans="1:27" ht="60">
      <c r="A8" s="13" t="s">
        <v>226</v>
      </c>
      <c r="B8" s="13" t="s">
        <v>8</v>
      </c>
      <c r="D8" t="s">
        <v>370</v>
      </c>
      <c r="E8" t="s">
        <v>50</v>
      </c>
      <c r="G8" t="s">
        <v>227</v>
      </c>
      <c r="K8" t="s">
        <v>233</v>
      </c>
      <c r="U8" t="s">
        <v>326</v>
      </c>
    </row>
    <row r="9" spans="1:27">
      <c r="B9" t="s">
        <v>9</v>
      </c>
      <c r="D9" t="s">
        <v>369</v>
      </c>
      <c r="E9" t="s">
        <v>51</v>
      </c>
      <c r="F9" s="18" t="s">
        <v>352</v>
      </c>
      <c r="G9" t="s">
        <v>228</v>
      </c>
      <c r="U9" t="s">
        <v>327</v>
      </c>
    </row>
    <row r="10" spans="1:27">
      <c r="B10" t="s">
        <v>257</v>
      </c>
      <c r="E10" t="s">
        <v>52</v>
      </c>
      <c r="F10" s="18" t="s">
        <v>8</v>
      </c>
      <c r="U10" t="s">
        <v>328</v>
      </c>
      <c r="V10" t="s">
        <v>51</v>
      </c>
    </row>
    <row r="11" spans="1:27">
      <c r="E11" t="s">
        <v>75</v>
      </c>
      <c r="F11" s="18" t="s">
        <v>9</v>
      </c>
      <c r="G11" t="s">
        <v>229</v>
      </c>
      <c r="V11" t="s">
        <v>52</v>
      </c>
      <c r="W11" t="s">
        <v>76</v>
      </c>
      <c r="X11" t="s">
        <v>79</v>
      </c>
      <c r="Z11" t="s">
        <v>81</v>
      </c>
      <c r="AA11" t="s">
        <v>346</v>
      </c>
    </row>
    <row r="12" spans="1:27">
      <c r="E12" t="s">
        <v>231</v>
      </c>
      <c r="G12" t="s">
        <v>230</v>
      </c>
      <c r="V12" t="s">
        <v>75</v>
      </c>
      <c r="W12" t="s">
        <v>77</v>
      </c>
      <c r="X12" t="s">
        <v>80</v>
      </c>
      <c r="Y12" t="s">
        <v>8</v>
      </c>
      <c r="AA12">
        <f>SUM(AA16:AA39)</f>
        <v>0</v>
      </c>
    </row>
    <row r="13" spans="1:27">
      <c r="C13" s="21" t="s">
        <v>178</v>
      </c>
      <c r="G13" t="s">
        <v>232</v>
      </c>
      <c r="V13" t="s">
        <v>231</v>
      </c>
      <c r="W13" t="s">
        <v>78</v>
      </c>
      <c r="X13" t="s">
        <v>78</v>
      </c>
      <c r="Y13" t="s">
        <v>9</v>
      </c>
    </row>
    <row r="14" spans="1:27" ht="16" thickBot="1"/>
    <row r="15" spans="1:27" s="9" customFormat="1" ht="16" thickBot="1">
      <c r="A15" s="9" t="s">
        <v>11</v>
      </c>
      <c r="B15" s="9" t="s">
        <v>0</v>
      </c>
      <c r="C15" s="9" t="s">
        <v>61</v>
      </c>
      <c r="D15" s="39" t="s">
        <v>46</v>
      </c>
      <c r="E15" s="9" t="s">
        <v>48</v>
      </c>
      <c r="F15" s="39" t="s">
        <v>353</v>
      </c>
      <c r="G15" s="9" t="s">
        <v>49</v>
      </c>
      <c r="H15" s="9" t="s">
        <v>55</v>
      </c>
      <c r="I15" s="9" t="s">
        <v>397</v>
      </c>
      <c r="J15" s="9" t="s">
        <v>53</v>
      </c>
      <c r="K15" s="9" t="s">
        <v>85</v>
      </c>
      <c r="L15" s="9" t="s">
        <v>275</v>
      </c>
      <c r="M15" s="22" t="s">
        <v>195</v>
      </c>
      <c r="N15" s="22" t="s">
        <v>196</v>
      </c>
      <c r="O15" s="9" t="s">
        <v>197</v>
      </c>
      <c r="P15" s="9" t="s">
        <v>222</v>
      </c>
      <c r="Q15" s="9" t="s">
        <v>223</v>
      </c>
      <c r="R15" s="9" t="s">
        <v>322</v>
      </c>
      <c r="S15" s="9" t="s">
        <v>323</v>
      </c>
      <c r="T15" s="9" t="s">
        <v>324</v>
      </c>
      <c r="U15" s="9" t="s">
        <v>303</v>
      </c>
      <c r="V15" s="9" t="s">
        <v>319</v>
      </c>
      <c r="W15" s="9" t="s">
        <v>320</v>
      </c>
      <c r="X15" s="9" t="s">
        <v>321</v>
      </c>
      <c r="Y15" s="9" t="s">
        <v>305</v>
      </c>
      <c r="Z15" s="9" t="s">
        <v>306</v>
      </c>
      <c r="AA15" s="9" t="s">
        <v>345</v>
      </c>
    </row>
    <row r="16" spans="1:27" s="29" customFormat="1">
      <c r="A16">
        <v>1</v>
      </c>
      <c r="B16" s="29" t="s">
        <v>8</v>
      </c>
      <c r="C16" t="s">
        <v>498</v>
      </c>
      <c r="D16">
        <f>AVERAGE(G16:H16)</f>
        <v>32.400000000000006</v>
      </c>
      <c r="E16" s="18" t="str">
        <f>IF(G16=H16,"fixed",IF(H16=0,"fixed","uniform"))</f>
        <v>uniform</v>
      </c>
      <c r="F16" s="18" t="str">
        <f>IF(E16="fixed","no","no")</f>
        <v>no</v>
      </c>
      <c r="G16">
        <f>M16-O$16</f>
        <v>14.949999999999989</v>
      </c>
      <c r="H16">
        <f>N16-O$16</f>
        <v>49.850000000000023</v>
      </c>
      <c r="I16" s="48"/>
      <c r="L16" s="63"/>
      <c r="M16" s="63">
        <v>443.7</v>
      </c>
      <c r="N16" s="63">
        <v>478.6</v>
      </c>
      <c r="O16" s="29">
        <f>MIN(M16:M31)</f>
        <v>428.75</v>
      </c>
      <c r="S16"/>
      <c r="T16"/>
      <c r="U16"/>
      <c r="V16"/>
      <c r="W16"/>
      <c r="X16"/>
      <c r="Y16"/>
      <c r="Z16"/>
    </row>
    <row r="17" spans="1:27" s="29" customFormat="1">
      <c r="A17">
        <v>2</v>
      </c>
      <c r="B17" s="29" t="s">
        <v>8</v>
      </c>
      <c r="C17" t="s">
        <v>499</v>
      </c>
      <c r="D17">
        <f t="shared" ref="D17:D31" si="0">AVERAGE(G17:H17)</f>
        <v>0</v>
      </c>
      <c r="E17" s="18" t="str">
        <f t="shared" ref="E17:E31" si="1">IF(G17=H17,"fixed",IF(H17=0,"fixed","uniform"))</f>
        <v>fixed</v>
      </c>
      <c r="F17" s="18" t="str">
        <f t="shared" ref="F17:F31" si="2">IF(E17="fixed","no","no")</f>
        <v>no</v>
      </c>
      <c r="G17">
        <f t="shared" ref="G17:G31" si="3">M17-O$16</f>
        <v>0</v>
      </c>
      <c r="H17">
        <v>0</v>
      </c>
      <c r="I17" s="48"/>
      <c r="L17" s="63"/>
      <c r="M17" s="63">
        <v>428.75</v>
      </c>
      <c r="N17" s="63">
        <v>461.87</v>
      </c>
      <c r="P17" s="64"/>
      <c r="Q17" s="63"/>
      <c r="R17" s="63"/>
      <c r="S17"/>
      <c r="T17"/>
      <c r="U17" s="8"/>
    </row>
    <row r="18" spans="1:27">
      <c r="A18">
        <v>3</v>
      </c>
      <c r="B18" s="29" t="s">
        <v>8</v>
      </c>
      <c r="C18" t="s">
        <v>500</v>
      </c>
      <c r="D18">
        <f t="shared" si="0"/>
        <v>17.705000000000013</v>
      </c>
      <c r="E18" s="18" t="str">
        <f t="shared" si="1"/>
        <v>uniform</v>
      </c>
      <c r="F18" s="18" t="str">
        <f t="shared" si="2"/>
        <v>no</v>
      </c>
      <c r="G18">
        <f t="shared" si="3"/>
        <v>2.2900000000000205</v>
      </c>
      <c r="H18">
        <f t="shared" ref="H18:H31" si="4">N18-O$16</f>
        <v>33.120000000000005</v>
      </c>
      <c r="I18" s="48"/>
      <c r="L18" s="63"/>
      <c r="M18" s="63">
        <v>431.04</v>
      </c>
      <c r="N18" s="63">
        <v>461.87</v>
      </c>
      <c r="O18" s="29"/>
      <c r="P18" s="64"/>
      <c r="Q18" s="63"/>
      <c r="R18" s="63"/>
      <c r="AA18" s="29"/>
    </row>
    <row r="19" spans="1:27">
      <c r="A19">
        <v>4</v>
      </c>
      <c r="B19" s="29" t="s">
        <v>8</v>
      </c>
      <c r="C19" t="s">
        <v>501</v>
      </c>
      <c r="D19">
        <f t="shared" si="0"/>
        <v>33.539999999999992</v>
      </c>
      <c r="E19" s="18" t="str">
        <f t="shared" si="1"/>
        <v>uniform</v>
      </c>
      <c r="F19" s="18" t="str">
        <f t="shared" si="2"/>
        <v>no</v>
      </c>
      <c r="G19">
        <f t="shared" si="3"/>
        <v>29.639999999999986</v>
      </c>
      <c r="H19">
        <f t="shared" si="4"/>
        <v>37.44</v>
      </c>
      <c r="I19" s="48"/>
      <c r="L19" s="63"/>
      <c r="M19" s="63">
        <v>458.39</v>
      </c>
      <c r="N19" s="63">
        <v>466.19</v>
      </c>
      <c r="O19" s="29"/>
      <c r="P19" s="64"/>
      <c r="Q19" s="63"/>
      <c r="R19" s="63"/>
      <c r="AA19" s="29"/>
    </row>
    <row r="20" spans="1:27">
      <c r="A20">
        <v>5</v>
      </c>
      <c r="B20" s="29" t="s">
        <v>8</v>
      </c>
      <c r="C20" t="s">
        <v>502</v>
      </c>
      <c r="D20">
        <f t="shared" si="0"/>
        <v>28.944999999999993</v>
      </c>
      <c r="E20" s="18" t="str">
        <f t="shared" si="1"/>
        <v>uniform</v>
      </c>
      <c r="F20" s="18" t="str">
        <f t="shared" si="2"/>
        <v>no</v>
      </c>
      <c r="G20">
        <f t="shared" si="3"/>
        <v>28.75</v>
      </c>
      <c r="H20">
        <f t="shared" si="4"/>
        <v>29.139999999999986</v>
      </c>
      <c r="I20" s="48"/>
      <c r="L20" s="63"/>
      <c r="M20" s="63">
        <v>457.5</v>
      </c>
      <c r="N20" s="63">
        <v>457.89</v>
      </c>
      <c r="O20" s="29"/>
      <c r="P20" s="64"/>
      <c r="Q20" s="63"/>
      <c r="R20" s="63"/>
      <c r="AA20" s="29"/>
    </row>
    <row r="21" spans="1:27">
      <c r="A21">
        <v>6</v>
      </c>
      <c r="B21" s="29" t="s">
        <v>8</v>
      </c>
      <c r="C21" t="s">
        <v>503</v>
      </c>
      <c r="D21">
        <f t="shared" si="0"/>
        <v>23.75</v>
      </c>
      <c r="E21" s="18" t="str">
        <f t="shared" si="1"/>
        <v>uniform</v>
      </c>
      <c r="F21" s="18" t="str">
        <f t="shared" si="2"/>
        <v>no</v>
      </c>
      <c r="G21">
        <f t="shared" si="3"/>
        <v>18.360000000000014</v>
      </c>
      <c r="H21">
        <f t="shared" si="4"/>
        <v>29.139999999999986</v>
      </c>
      <c r="I21" s="48"/>
      <c r="L21" s="63"/>
      <c r="M21" s="63">
        <v>447.11</v>
      </c>
      <c r="N21" s="63">
        <v>457.89</v>
      </c>
      <c r="O21" s="29"/>
      <c r="P21" s="64"/>
      <c r="Q21" s="63"/>
      <c r="R21" s="63"/>
      <c r="AA21" s="29"/>
    </row>
    <row r="22" spans="1:27">
      <c r="A22">
        <v>7</v>
      </c>
      <c r="B22" s="29" t="s">
        <v>8</v>
      </c>
      <c r="C22" t="s">
        <v>504</v>
      </c>
      <c r="D22">
        <f t="shared" si="0"/>
        <v>31.944999999999993</v>
      </c>
      <c r="E22" s="18" t="str">
        <f t="shared" si="1"/>
        <v>uniform</v>
      </c>
      <c r="F22" s="18" t="str">
        <f t="shared" si="2"/>
        <v>no</v>
      </c>
      <c r="G22">
        <f t="shared" si="3"/>
        <v>30.769999999999982</v>
      </c>
      <c r="H22">
        <f t="shared" si="4"/>
        <v>33.120000000000005</v>
      </c>
      <c r="I22" s="48"/>
      <c r="L22" s="63"/>
      <c r="M22" s="63">
        <v>459.52</v>
      </c>
      <c r="N22" s="63">
        <v>461.87</v>
      </c>
      <c r="O22" s="29"/>
      <c r="P22" s="64"/>
      <c r="Q22" s="63"/>
      <c r="R22" s="63"/>
      <c r="AA22" s="29"/>
    </row>
    <row r="23" spans="1:27">
      <c r="A23">
        <v>8</v>
      </c>
      <c r="B23" s="29" t="s">
        <v>8</v>
      </c>
      <c r="C23" t="s">
        <v>505</v>
      </c>
      <c r="D23">
        <f t="shared" si="0"/>
        <v>28.314999999999998</v>
      </c>
      <c r="E23" s="18" t="str">
        <f t="shared" si="1"/>
        <v>uniform</v>
      </c>
      <c r="F23" s="18" t="str">
        <f t="shared" si="2"/>
        <v>no</v>
      </c>
      <c r="G23">
        <f t="shared" si="3"/>
        <v>23.509999999999991</v>
      </c>
      <c r="H23">
        <f t="shared" si="4"/>
        <v>33.120000000000005</v>
      </c>
      <c r="I23" s="48"/>
      <c r="L23" s="63"/>
      <c r="M23" s="63">
        <v>452.26</v>
      </c>
      <c r="N23" s="63">
        <v>461.87</v>
      </c>
      <c r="O23" s="29"/>
      <c r="P23" s="64"/>
      <c r="Q23" s="63"/>
      <c r="R23" s="63"/>
      <c r="AA23" s="29"/>
    </row>
    <row r="24" spans="1:27">
      <c r="A24">
        <v>9</v>
      </c>
      <c r="B24" s="29" t="s">
        <v>8</v>
      </c>
      <c r="C24" t="s">
        <v>506</v>
      </c>
      <c r="D24">
        <f t="shared" si="0"/>
        <v>28.155000000000001</v>
      </c>
      <c r="E24" s="18" t="str">
        <f t="shared" si="1"/>
        <v>uniform</v>
      </c>
      <c r="F24" s="18" t="str">
        <f t="shared" si="2"/>
        <v>no</v>
      </c>
      <c r="G24">
        <f t="shared" si="3"/>
        <v>23.189999999999998</v>
      </c>
      <c r="H24">
        <f t="shared" si="4"/>
        <v>33.120000000000005</v>
      </c>
      <c r="I24" s="48"/>
      <c r="L24" s="63"/>
      <c r="M24" s="63">
        <v>451.94</v>
      </c>
      <c r="N24" s="63">
        <v>461.87</v>
      </c>
      <c r="O24" s="29"/>
      <c r="P24" s="64"/>
      <c r="Q24" s="63"/>
      <c r="R24" s="63"/>
      <c r="AA24" s="29"/>
    </row>
    <row r="25" spans="1:27">
      <c r="A25">
        <v>10</v>
      </c>
      <c r="B25" s="29" t="s">
        <v>8</v>
      </c>
      <c r="C25" t="s">
        <v>507</v>
      </c>
      <c r="D25">
        <f t="shared" si="0"/>
        <v>33.509999999999991</v>
      </c>
      <c r="E25" s="18" t="str">
        <f t="shared" si="1"/>
        <v>uniform</v>
      </c>
      <c r="F25" s="18" t="str">
        <f t="shared" si="2"/>
        <v>no</v>
      </c>
      <c r="G25">
        <f t="shared" si="3"/>
        <v>30.769999999999982</v>
      </c>
      <c r="H25">
        <f t="shared" si="4"/>
        <v>36.25</v>
      </c>
      <c r="I25" s="48"/>
      <c r="L25" s="63"/>
      <c r="M25" s="63">
        <v>459.52</v>
      </c>
      <c r="N25" s="63">
        <v>465</v>
      </c>
      <c r="O25" s="29"/>
      <c r="P25" s="64"/>
      <c r="Q25" s="63"/>
      <c r="R25" s="63"/>
      <c r="AA25" s="29"/>
    </row>
    <row r="26" spans="1:27">
      <c r="A26">
        <v>11</v>
      </c>
      <c r="B26" s="29" t="s">
        <v>8</v>
      </c>
      <c r="C26" t="s">
        <v>508</v>
      </c>
      <c r="D26">
        <f t="shared" si="0"/>
        <v>33.504999999999995</v>
      </c>
      <c r="E26" s="18" t="str">
        <f t="shared" si="1"/>
        <v>uniform</v>
      </c>
      <c r="F26" s="18" t="str">
        <f t="shared" si="2"/>
        <v>no</v>
      </c>
      <c r="G26">
        <f t="shared" si="3"/>
        <v>29.569999999999993</v>
      </c>
      <c r="H26">
        <f t="shared" si="4"/>
        <v>37.44</v>
      </c>
      <c r="I26" s="48"/>
      <c r="L26" s="63"/>
      <c r="M26" s="63">
        <v>458.32</v>
      </c>
      <c r="N26" s="63">
        <v>466.19</v>
      </c>
      <c r="O26" s="29"/>
      <c r="P26" s="64"/>
      <c r="Q26" s="63"/>
      <c r="R26" s="63"/>
      <c r="AA26" s="29"/>
    </row>
    <row r="27" spans="1:27">
      <c r="A27">
        <v>12</v>
      </c>
      <c r="B27" s="29" t="s">
        <v>8</v>
      </c>
      <c r="C27" t="s">
        <v>509</v>
      </c>
      <c r="D27">
        <f t="shared" si="0"/>
        <v>33.544999999999987</v>
      </c>
      <c r="E27" s="18" t="str">
        <f t="shared" si="1"/>
        <v>uniform</v>
      </c>
      <c r="F27" s="18" t="str">
        <f t="shared" si="2"/>
        <v>no</v>
      </c>
      <c r="G27">
        <f t="shared" si="3"/>
        <v>29.649999999999977</v>
      </c>
      <c r="H27">
        <f t="shared" si="4"/>
        <v>37.44</v>
      </c>
      <c r="I27" s="48"/>
      <c r="L27" s="63"/>
      <c r="M27" s="63">
        <v>458.4</v>
      </c>
      <c r="N27" s="63">
        <v>466.19</v>
      </c>
      <c r="O27" s="29"/>
      <c r="P27" s="64"/>
      <c r="Q27" s="63"/>
      <c r="R27" s="63"/>
      <c r="AA27" s="29"/>
    </row>
    <row r="28" spans="1:27">
      <c r="A28">
        <v>13</v>
      </c>
      <c r="B28" s="29" t="s">
        <v>8</v>
      </c>
      <c r="C28" t="s">
        <v>510</v>
      </c>
      <c r="D28">
        <f t="shared" si="0"/>
        <v>33.22999999999999</v>
      </c>
      <c r="E28" s="18" t="str">
        <f t="shared" si="1"/>
        <v>uniform</v>
      </c>
      <c r="F28" s="18" t="str">
        <f t="shared" si="2"/>
        <v>no</v>
      </c>
      <c r="G28">
        <f t="shared" si="3"/>
        <v>30.20999999999998</v>
      </c>
      <c r="H28">
        <f t="shared" si="4"/>
        <v>36.25</v>
      </c>
      <c r="I28" s="48"/>
      <c r="L28" s="63"/>
      <c r="M28" s="63">
        <v>458.96</v>
      </c>
      <c r="N28" s="63">
        <v>465</v>
      </c>
      <c r="O28" s="29"/>
      <c r="P28" s="64"/>
      <c r="Q28" s="63"/>
      <c r="R28" s="63"/>
      <c r="AA28" s="29"/>
    </row>
    <row r="29" spans="1:27">
      <c r="A29">
        <v>14</v>
      </c>
      <c r="B29" s="29" t="s">
        <v>8</v>
      </c>
      <c r="C29" t="s">
        <v>511</v>
      </c>
      <c r="D29">
        <f t="shared" si="0"/>
        <v>22.580000000000013</v>
      </c>
      <c r="E29" s="18" t="str">
        <f t="shared" si="1"/>
        <v>uniform</v>
      </c>
      <c r="F29" s="18" t="str">
        <f t="shared" si="2"/>
        <v>no</v>
      </c>
      <c r="G29">
        <f t="shared" si="3"/>
        <v>19.54000000000002</v>
      </c>
      <c r="H29">
        <f t="shared" si="4"/>
        <v>25.620000000000005</v>
      </c>
      <c r="I29" s="48"/>
      <c r="L29" s="29"/>
      <c r="M29" s="63">
        <v>448.29</v>
      </c>
      <c r="N29" s="63">
        <v>454.37</v>
      </c>
      <c r="O29" s="29"/>
      <c r="P29" s="29"/>
      <c r="Q29" s="29"/>
      <c r="R29" s="29"/>
      <c r="AA29" s="29"/>
    </row>
    <row r="30" spans="1:27">
      <c r="A30">
        <v>15</v>
      </c>
      <c r="B30" s="29" t="s">
        <v>8</v>
      </c>
      <c r="C30" t="s">
        <v>512</v>
      </c>
      <c r="D30">
        <f t="shared" si="0"/>
        <v>25.064999999999998</v>
      </c>
      <c r="E30" s="18" t="str">
        <f t="shared" si="1"/>
        <v>uniform</v>
      </c>
      <c r="F30" s="18" t="str">
        <f t="shared" si="2"/>
        <v>no</v>
      </c>
      <c r="G30">
        <f t="shared" si="3"/>
        <v>24.509999999999991</v>
      </c>
      <c r="H30">
        <f t="shared" si="4"/>
        <v>25.620000000000005</v>
      </c>
      <c r="I30" s="48"/>
      <c r="L30" s="29"/>
      <c r="M30" s="63">
        <v>453.26</v>
      </c>
      <c r="N30" s="63">
        <v>454.37</v>
      </c>
      <c r="O30" s="29"/>
      <c r="P30" s="29"/>
      <c r="Q30" s="29"/>
      <c r="R30" s="29"/>
      <c r="AA30" s="29"/>
    </row>
    <row r="31" spans="1:27">
      <c r="A31">
        <v>16</v>
      </c>
      <c r="B31" s="29" t="s">
        <v>8</v>
      </c>
      <c r="C31" t="s">
        <v>513</v>
      </c>
      <c r="D31">
        <f t="shared" si="0"/>
        <v>28.185000000000002</v>
      </c>
      <c r="E31" s="18" t="str">
        <f t="shared" si="1"/>
        <v>uniform</v>
      </c>
      <c r="F31" s="18" t="str">
        <f t="shared" si="2"/>
        <v>no</v>
      </c>
      <c r="G31">
        <f t="shared" si="3"/>
        <v>27.660000000000025</v>
      </c>
      <c r="H31">
        <f t="shared" si="4"/>
        <v>28.70999999999998</v>
      </c>
      <c r="I31" s="48"/>
      <c r="L31" s="29"/>
      <c r="M31" s="63">
        <v>456.41</v>
      </c>
      <c r="N31" s="63">
        <v>457.46</v>
      </c>
      <c r="O31" s="29"/>
      <c r="P31" s="29"/>
      <c r="Q31" s="29"/>
      <c r="R31" s="29"/>
      <c r="AA31" s="29"/>
    </row>
    <row r="32" spans="1:27">
      <c r="B32" s="29"/>
      <c r="E32" s="18"/>
      <c r="I32" s="48"/>
      <c r="L32" s="29"/>
      <c r="M32" s="29"/>
      <c r="N32" s="29"/>
      <c r="O32" s="29"/>
      <c r="P32" s="29"/>
      <c r="Q32" s="29"/>
      <c r="R32" s="29"/>
      <c r="AA32" s="29"/>
    </row>
    <row r="33" spans="2:27">
      <c r="B33" s="29"/>
      <c r="E33" s="18"/>
      <c r="I33" s="48"/>
      <c r="L33" s="29"/>
      <c r="M33" s="29"/>
      <c r="N33" s="29"/>
      <c r="O33" s="29"/>
      <c r="AA33" s="29"/>
    </row>
    <row r="34" spans="2:27">
      <c r="B34" s="29"/>
      <c r="E34" s="18"/>
      <c r="I34" s="48"/>
      <c r="AA34" s="29"/>
    </row>
    <row r="35" spans="2:27">
      <c r="B35" s="29"/>
      <c r="E35" s="18"/>
      <c r="I35" s="48"/>
      <c r="AA35" s="29"/>
    </row>
    <row r="36" spans="2:27">
      <c r="B36" s="29"/>
      <c r="E36" s="18"/>
      <c r="I36" s="48"/>
      <c r="AA36" s="29"/>
    </row>
    <row r="37" spans="2:27">
      <c r="B37" s="29"/>
      <c r="E37" s="18"/>
      <c r="I37" s="48"/>
      <c r="AA37" s="29"/>
    </row>
    <row r="38" spans="2:27">
      <c r="B38" s="29"/>
      <c r="E38" s="18"/>
      <c r="I38" s="48"/>
      <c r="AA38" s="29"/>
    </row>
    <row r="39" spans="2:27">
      <c r="B39" s="29"/>
      <c r="E39" s="18"/>
      <c r="I39" s="48"/>
      <c r="AA39" s="29"/>
    </row>
    <row r="40" spans="2:27">
      <c r="B40" s="29"/>
      <c r="E40" s="18"/>
    </row>
    <row r="41" spans="2:27">
      <c r="B41" s="29"/>
      <c r="E41" s="18"/>
    </row>
    <row r="42" spans="2:27">
      <c r="B42" s="29"/>
      <c r="E42" s="18"/>
    </row>
    <row r="43" spans="2:27">
      <c r="B43" s="29"/>
      <c r="E43" s="18"/>
    </row>
    <row r="44" spans="2:27">
      <c r="B44" s="29"/>
      <c r="E44" s="18"/>
    </row>
    <row r="45" spans="2:27">
      <c r="B45" s="29"/>
      <c r="E45" s="18"/>
    </row>
    <row r="46" spans="2:27">
      <c r="B46" s="29"/>
      <c r="E46" s="18"/>
    </row>
    <row r="47" spans="2:27">
      <c r="B47" s="29"/>
      <c r="E47" s="18"/>
    </row>
    <row r="48" spans="2:27">
      <c r="B48" s="29"/>
      <c r="E48" s="18"/>
    </row>
    <row r="49" spans="2:8">
      <c r="B49" s="29"/>
      <c r="E49" s="18"/>
      <c r="G49" s="61"/>
      <c r="H49" s="61"/>
    </row>
    <row r="50" spans="2:8">
      <c r="B50" s="29"/>
      <c r="E50" s="18"/>
    </row>
    <row r="51" spans="2:8">
      <c r="B51" s="29"/>
      <c r="E51" s="18"/>
    </row>
    <row r="52" spans="2:8">
      <c r="B52" s="29"/>
      <c r="E52" s="18"/>
    </row>
    <row r="53" spans="2:8">
      <c r="B53" s="29"/>
      <c r="E53" s="18"/>
    </row>
    <row r="54" spans="2:8">
      <c r="B54" s="29"/>
      <c r="E54" s="18"/>
    </row>
    <row r="55" spans="2:8">
      <c r="B55" s="29"/>
      <c r="E55" s="18"/>
    </row>
    <row r="56" spans="2:8">
      <c r="B56" s="29"/>
      <c r="E56" s="18"/>
    </row>
    <row r="57" spans="2:8">
      <c r="B57" s="29"/>
      <c r="E57" s="18"/>
    </row>
    <row r="58" spans="2:8">
      <c r="B58" s="29"/>
      <c r="E58" s="18"/>
    </row>
    <row r="59" spans="2:8">
      <c r="B59" s="29"/>
      <c r="E59" s="18"/>
    </row>
    <row r="60" spans="2:8">
      <c r="B60" s="29"/>
      <c r="E60" s="18"/>
    </row>
    <row r="61" spans="2:8">
      <c r="B61" s="29"/>
      <c r="E61" s="18"/>
    </row>
    <row r="62" spans="2:8">
      <c r="B62" s="29"/>
      <c r="E62" s="18"/>
    </row>
    <row r="63" spans="2:8">
      <c r="B63" s="29"/>
      <c r="E63" s="18"/>
    </row>
    <row r="64" spans="2:8">
      <c r="B64" s="29"/>
      <c r="E64" s="18"/>
    </row>
    <row r="65" spans="2:5">
      <c r="B65" s="29"/>
      <c r="E65" s="18"/>
    </row>
    <row r="66" spans="2:5">
      <c r="B66" s="29"/>
      <c r="E66" s="18"/>
    </row>
    <row r="67" spans="2:5">
      <c r="B67" s="29"/>
      <c r="E67" s="18"/>
    </row>
    <row r="68" spans="2:5">
      <c r="B68" s="29"/>
      <c r="E68" s="18"/>
    </row>
    <row r="69" spans="2:5">
      <c r="B69" s="29"/>
      <c r="E69" s="18"/>
    </row>
    <row r="70" spans="2:5">
      <c r="B70" s="29"/>
      <c r="E70" s="18"/>
    </row>
    <row r="71" spans="2:5">
      <c r="B71" s="29"/>
      <c r="E71" s="18"/>
    </row>
    <row r="72" spans="2:5">
      <c r="B72" s="29"/>
      <c r="E72" s="18"/>
    </row>
    <row r="73" spans="2:5">
      <c r="B73" s="29"/>
      <c r="E73" s="18"/>
    </row>
    <row r="74" spans="2:5">
      <c r="B74" s="29"/>
      <c r="E74" s="18"/>
    </row>
    <row r="75" spans="2:5">
      <c r="B75" s="29"/>
      <c r="E75" s="18"/>
    </row>
    <row r="76" spans="2:5">
      <c r="B76" s="29"/>
      <c r="E76" s="18"/>
    </row>
    <row r="77" spans="2:5">
      <c r="B77" s="29"/>
      <c r="E77" s="18"/>
    </row>
    <row r="78" spans="2:5">
      <c r="B78" s="29"/>
      <c r="E78" s="18"/>
    </row>
    <row r="79" spans="2:5">
      <c r="B79" s="29"/>
      <c r="E79" s="18"/>
    </row>
    <row r="80" spans="2:5">
      <c r="B80" s="29"/>
      <c r="E80" s="18"/>
    </row>
    <row r="81" spans="2:5">
      <c r="B81" s="29"/>
      <c r="E81" s="18"/>
    </row>
    <row r="82" spans="2:5">
      <c r="B82" s="29"/>
      <c r="E82" s="18"/>
    </row>
    <row r="83" spans="2:5">
      <c r="B83" s="29"/>
      <c r="E83" s="18"/>
    </row>
    <row r="84" spans="2:5">
      <c r="B84" s="29"/>
      <c r="E84" s="18"/>
    </row>
    <row r="85" spans="2:5">
      <c r="B85" s="29"/>
      <c r="E85" s="18"/>
    </row>
    <row r="86" spans="2:5">
      <c r="B86" s="29"/>
      <c r="E86" s="18"/>
    </row>
    <row r="87" spans="2:5">
      <c r="B87" s="29"/>
      <c r="E87" s="18"/>
    </row>
    <row r="88" spans="2:5">
      <c r="B88" s="29"/>
      <c r="E88" s="18"/>
    </row>
    <row r="89" spans="2:5">
      <c r="B89" s="29"/>
      <c r="E89" s="18"/>
    </row>
    <row r="90" spans="2:5">
      <c r="B90" s="29"/>
      <c r="E90" s="18"/>
    </row>
    <row r="91" spans="2:5">
      <c r="B91" s="29"/>
      <c r="E91" s="18"/>
    </row>
    <row r="92" spans="2:5">
      <c r="B92" s="29"/>
      <c r="E92" s="18"/>
    </row>
    <row r="93" spans="2:5">
      <c r="B93" s="29"/>
      <c r="E93" s="18"/>
    </row>
    <row r="94" spans="2:5">
      <c r="B94" s="29"/>
      <c r="E94" s="18"/>
    </row>
    <row r="95" spans="2:5">
      <c r="B95" s="29"/>
      <c r="E95" s="18"/>
    </row>
  </sheetData>
  <sortState ref="A16:Q213">
    <sortCondition ref="A16:A21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6" zoomScale="150" zoomScaleNormal="150" zoomScalePageLayoutView="150" workbookViewId="0">
      <selection activeCell="A16" sqref="A16:A31"/>
    </sheetView>
  </sheetViews>
  <sheetFormatPr baseColWidth="10" defaultRowHeight="15" x14ac:dyDescent="0"/>
  <cols>
    <col min="1" max="2" width="34.83203125" style="33" customWidth="1"/>
    <col min="3" max="3" width="26.1640625" style="33" customWidth="1"/>
  </cols>
  <sheetData>
    <row r="1" spans="1:3">
      <c r="A1" s="1" t="s">
        <v>69</v>
      </c>
      <c r="B1" s="1"/>
      <c r="C1"/>
    </row>
    <row r="2" spans="1:3">
      <c r="A2" t="s">
        <v>43</v>
      </c>
      <c r="B2"/>
      <c r="C2"/>
    </row>
    <row r="3" spans="1:3">
      <c r="A3" t="s">
        <v>62</v>
      </c>
      <c r="B3"/>
      <c r="C3"/>
    </row>
    <row r="4" spans="1:3">
      <c r="A4" t="s">
        <v>63</v>
      </c>
      <c r="B4"/>
      <c r="C4"/>
    </row>
    <row r="5" spans="1:3">
      <c r="A5" t="s">
        <v>64</v>
      </c>
      <c r="B5"/>
      <c r="C5"/>
    </row>
    <row r="6" spans="1:3">
      <c r="A6" t="s">
        <v>65</v>
      </c>
      <c r="B6"/>
      <c r="C6"/>
    </row>
    <row r="7" spans="1:3">
      <c r="A7"/>
      <c r="B7"/>
      <c r="C7"/>
    </row>
    <row r="8" spans="1:3">
      <c r="A8" t="s">
        <v>66</v>
      </c>
      <c r="B8"/>
      <c r="C8"/>
    </row>
    <row r="9" spans="1:3">
      <c r="A9" s="1" t="s">
        <v>67</v>
      </c>
      <c r="B9" s="1"/>
      <c r="C9"/>
    </row>
    <row r="10" spans="1:3">
      <c r="A10"/>
      <c r="B10"/>
      <c r="C10"/>
    </row>
    <row r="11" spans="1:3" s="7" customFormat="1" ht="45">
      <c r="A11" s="7" t="s">
        <v>371</v>
      </c>
    </row>
    <row r="12" spans="1:3">
      <c r="A12"/>
      <c r="B12"/>
      <c r="C12"/>
    </row>
    <row r="13" spans="1:3">
      <c r="A13" s="21" t="s">
        <v>178</v>
      </c>
      <c r="B13" s="21"/>
      <c r="C13"/>
    </row>
    <row r="14" spans="1:3" ht="16" thickBot="1">
      <c r="A14"/>
      <c r="B14"/>
      <c r="C14"/>
    </row>
    <row r="15" spans="1:3" s="9" customFormat="1" ht="16" thickBot="1">
      <c r="A15" s="9" t="s">
        <v>276</v>
      </c>
      <c r="B15" s="9" t="s">
        <v>421</v>
      </c>
    </row>
    <row r="16" spans="1:3">
      <c r="A16" t="s">
        <v>498</v>
      </c>
      <c r="B16" t="s">
        <v>499</v>
      </c>
      <c r="C16"/>
    </row>
    <row r="17" spans="1:3">
      <c r="A17" t="s">
        <v>499</v>
      </c>
      <c r="B17" t="s">
        <v>500</v>
      </c>
      <c r="C17"/>
    </row>
    <row r="18" spans="1:3">
      <c r="A18" t="s">
        <v>500</v>
      </c>
      <c r="B18" t="s">
        <v>501</v>
      </c>
      <c r="C18" s="49"/>
    </row>
    <row r="19" spans="1:3">
      <c r="A19" t="s">
        <v>501</v>
      </c>
      <c r="B19" t="s">
        <v>502</v>
      </c>
      <c r="C19" s="49"/>
    </row>
    <row r="20" spans="1:3">
      <c r="A20" t="s">
        <v>502</v>
      </c>
      <c r="B20" t="s">
        <v>503</v>
      </c>
      <c r="C20" s="49"/>
    </row>
    <row r="21" spans="1:3">
      <c r="A21" t="s">
        <v>503</v>
      </c>
      <c r="B21" t="s">
        <v>504</v>
      </c>
      <c r="C21" s="49"/>
    </row>
    <row r="22" spans="1:3">
      <c r="A22" t="s">
        <v>504</v>
      </c>
      <c r="B22" t="s">
        <v>505</v>
      </c>
      <c r="C22" s="49"/>
    </row>
    <row r="23" spans="1:3">
      <c r="A23" t="s">
        <v>505</v>
      </c>
      <c r="B23" t="s">
        <v>506</v>
      </c>
      <c r="C23" s="49"/>
    </row>
    <row r="24" spans="1:3">
      <c r="A24" t="s">
        <v>506</v>
      </c>
      <c r="B24" t="s">
        <v>507</v>
      </c>
      <c r="C24" s="49"/>
    </row>
    <row r="25" spans="1:3">
      <c r="A25" t="s">
        <v>507</v>
      </c>
      <c r="B25" t="s">
        <v>508</v>
      </c>
      <c r="C25" s="49"/>
    </row>
    <row r="26" spans="1:3">
      <c r="A26" t="s">
        <v>508</v>
      </c>
      <c r="B26" t="s">
        <v>509</v>
      </c>
      <c r="C26" s="49"/>
    </row>
    <row r="27" spans="1:3">
      <c r="A27" t="s">
        <v>509</v>
      </c>
      <c r="B27" t="s">
        <v>510</v>
      </c>
      <c r="C27" s="49"/>
    </row>
    <row r="28" spans="1:3">
      <c r="A28" t="s">
        <v>510</v>
      </c>
      <c r="B28" t="s">
        <v>511</v>
      </c>
      <c r="C28" s="49"/>
    </row>
    <row r="29" spans="1:3">
      <c r="A29" t="s">
        <v>511</v>
      </c>
      <c r="B29" t="s">
        <v>512</v>
      </c>
      <c r="C29" s="49"/>
    </row>
    <row r="30" spans="1:3">
      <c r="A30" t="s">
        <v>512</v>
      </c>
      <c r="B30" t="s">
        <v>513</v>
      </c>
      <c r="C30" s="49"/>
    </row>
    <row r="31" spans="1:3">
      <c r="A31" t="s">
        <v>513</v>
      </c>
      <c r="B31"/>
      <c r="C31" s="49"/>
    </row>
    <row r="32" spans="1:3">
      <c r="A32"/>
      <c r="B32"/>
      <c r="C32" s="49"/>
    </row>
    <row r="33" spans="1:3">
      <c r="A33"/>
      <c r="B33"/>
      <c r="C33" s="49"/>
    </row>
    <row r="34" spans="1:3">
      <c r="A34"/>
      <c r="B34"/>
      <c r="C34" s="49"/>
    </row>
    <row r="35" spans="1:3">
      <c r="A35"/>
      <c r="B35"/>
      <c r="C35" s="49"/>
    </row>
    <row r="36" spans="1:3">
      <c r="A36"/>
      <c r="B36"/>
      <c r="C36" s="49"/>
    </row>
    <row r="37" spans="1:3">
      <c r="A37"/>
      <c r="B37"/>
      <c r="C37" s="49"/>
    </row>
    <row r="38" spans="1:3">
      <c r="A38"/>
      <c r="B38"/>
      <c r="C38" s="49"/>
    </row>
    <row r="39" spans="1:3">
      <c r="A39"/>
      <c r="B39"/>
      <c r="C39" s="8"/>
    </row>
    <row r="40" spans="1:3">
      <c r="A40"/>
      <c r="B40"/>
      <c r="C40" s="8"/>
    </row>
    <row r="41" spans="1:3">
      <c r="A41"/>
      <c r="B41"/>
      <c r="C41" s="8"/>
    </row>
    <row r="42" spans="1:3">
      <c r="A42"/>
      <c r="B42"/>
      <c r="C42" s="8"/>
    </row>
    <row r="43" spans="1:3">
      <c r="A43"/>
      <c r="B43"/>
      <c r="C43" s="8"/>
    </row>
    <row r="44" spans="1:3">
      <c r="A44"/>
      <c r="B44"/>
      <c r="C44" s="8"/>
    </row>
    <row r="45" spans="1:3">
      <c r="A45"/>
      <c r="B45"/>
    </row>
    <row r="46" spans="1:3">
      <c r="A46"/>
      <c r="B46"/>
      <c r="C46" s="8"/>
    </row>
    <row r="47" spans="1:3">
      <c r="A47"/>
      <c r="B47"/>
      <c r="C47" s="8"/>
    </row>
    <row r="48" spans="1:3">
      <c r="A48"/>
      <c r="B48"/>
    </row>
    <row r="49" spans="1:3">
      <c r="A49"/>
      <c r="B49"/>
      <c r="C49" s="8"/>
    </row>
    <row r="50" spans="1:3">
      <c r="A50"/>
      <c r="B50"/>
      <c r="C50" s="8"/>
    </row>
    <row r="51" spans="1:3">
      <c r="A51"/>
      <c r="B51"/>
      <c r="C51" s="8"/>
    </row>
    <row r="52" spans="1:3">
      <c r="A52"/>
      <c r="B52"/>
      <c r="C52" s="8"/>
    </row>
    <row r="53" spans="1:3">
      <c r="A53"/>
      <c r="B53"/>
      <c r="C53" s="8"/>
    </row>
    <row r="54" spans="1:3">
      <c r="A54"/>
      <c r="B54"/>
      <c r="C54" s="8"/>
    </row>
    <row r="55" spans="1:3">
      <c r="A55"/>
      <c r="B55"/>
      <c r="C55" s="8"/>
    </row>
    <row r="56" spans="1:3">
      <c r="A56"/>
      <c r="B56"/>
      <c r="C56" s="8"/>
    </row>
    <row r="57" spans="1:3">
      <c r="A57"/>
      <c r="B57"/>
      <c r="C57" s="8"/>
    </row>
    <row r="58" spans="1:3">
      <c r="A58"/>
      <c r="B58"/>
      <c r="C58" s="8"/>
    </row>
    <row r="59" spans="1:3">
      <c r="A59"/>
      <c r="B59"/>
      <c r="C59" s="8"/>
    </row>
    <row r="60" spans="1:3">
      <c r="A60"/>
      <c r="B60"/>
      <c r="C60" s="8"/>
    </row>
    <row r="61" spans="1:3">
      <c r="A61"/>
      <c r="B61"/>
      <c r="C61" s="8"/>
    </row>
    <row r="62" spans="1:3">
      <c r="A62"/>
      <c r="B62"/>
      <c r="C62" s="8"/>
    </row>
    <row r="63" spans="1:3">
      <c r="A63"/>
      <c r="B63"/>
      <c r="C63" s="8"/>
    </row>
    <row r="64" spans="1:3">
      <c r="A64"/>
      <c r="B64"/>
    </row>
    <row r="65" spans="1:3">
      <c r="A65"/>
      <c r="B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A19" sqref="A19"/>
    </sheetView>
  </sheetViews>
  <sheetFormatPr baseColWidth="10" defaultRowHeight="15" x14ac:dyDescent="0"/>
  <cols>
    <col min="1" max="1" width="29.33203125" customWidth="1"/>
    <col min="2" max="2" width="4" customWidth="1"/>
    <col min="3" max="3" width="5.1640625" customWidth="1"/>
    <col min="4" max="4" width="8.1640625" customWidth="1"/>
    <col min="5" max="5" width="8.33203125" customWidth="1"/>
    <col min="6" max="6" width="6.5" customWidth="1"/>
    <col min="7" max="7" width="7.33203125" customWidth="1"/>
    <col min="8" max="8" width="7" customWidth="1"/>
    <col min="9" max="9" width="6.83203125" customWidth="1"/>
    <col min="11" max="14" width="9.6640625" customWidth="1"/>
    <col min="15" max="16" width="13.1640625" customWidth="1"/>
    <col min="17" max="17" width="9.6640625" customWidth="1"/>
    <col min="18" max="20" width="15" customWidth="1"/>
    <col min="22" max="26" width="17.5" customWidth="1"/>
  </cols>
  <sheetData>
    <row r="1" spans="1:27">
      <c r="A1" s="1" t="s">
        <v>71</v>
      </c>
      <c r="B1" s="1"/>
    </row>
    <row r="2" spans="1:27">
      <c r="A2" t="s">
        <v>72</v>
      </c>
    </row>
    <row r="4" spans="1:27" s="13" customFormat="1" ht="255">
      <c r="A4" s="13" t="s">
        <v>7</v>
      </c>
      <c r="B4" s="13" t="s">
        <v>258</v>
      </c>
      <c r="C4" s="13" t="s">
        <v>183</v>
      </c>
      <c r="D4" s="13" t="s">
        <v>259</v>
      </c>
      <c r="E4" s="13" t="s">
        <v>184</v>
      </c>
      <c r="F4" s="17" t="s">
        <v>350</v>
      </c>
      <c r="I4" s="13" t="s">
        <v>203</v>
      </c>
      <c r="K4" s="13" t="s">
        <v>185</v>
      </c>
      <c r="M4" s="13" t="s">
        <v>186</v>
      </c>
      <c r="N4" s="13" t="s">
        <v>187</v>
      </c>
      <c r="O4" s="13" t="s">
        <v>198</v>
      </c>
      <c r="P4" s="13" t="s">
        <v>201</v>
      </c>
      <c r="R4" s="13" t="s">
        <v>302</v>
      </c>
      <c r="U4" s="13" t="s">
        <v>308</v>
      </c>
      <c r="V4" s="13" t="s">
        <v>309</v>
      </c>
      <c r="W4" s="13" t="s">
        <v>184</v>
      </c>
      <c r="Z4" s="13" t="s">
        <v>203</v>
      </c>
    </row>
    <row r="5" spans="1:27">
      <c r="F5" t="s">
        <v>351</v>
      </c>
      <c r="I5" t="s">
        <v>202</v>
      </c>
    </row>
    <row r="6" spans="1:27">
      <c r="K6" t="s">
        <v>260</v>
      </c>
    </row>
    <row r="7" spans="1:27">
      <c r="K7" t="s">
        <v>261</v>
      </c>
    </row>
    <row r="9" spans="1:27">
      <c r="B9" t="s">
        <v>307</v>
      </c>
    </row>
    <row r="10" spans="1:27">
      <c r="W10" t="s">
        <v>51</v>
      </c>
    </row>
    <row r="11" spans="1:27">
      <c r="B11" t="s">
        <v>8</v>
      </c>
      <c r="C11" t="s">
        <v>8</v>
      </c>
      <c r="D11" t="s">
        <v>307</v>
      </c>
      <c r="E11" t="s">
        <v>51</v>
      </c>
      <c r="F11" t="s">
        <v>352</v>
      </c>
      <c r="G11" t="s">
        <v>76</v>
      </c>
      <c r="H11" t="s">
        <v>79</v>
      </c>
      <c r="J11" t="s">
        <v>81</v>
      </c>
      <c r="L11" t="s">
        <v>330</v>
      </c>
      <c r="W11" t="s">
        <v>52</v>
      </c>
      <c r="X11" t="s">
        <v>76</v>
      </c>
      <c r="Y11" t="s">
        <v>79</v>
      </c>
      <c r="AA11" t="s">
        <v>81</v>
      </c>
    </row>
    <row r="12" spans="1:27">
      <c r="A12" s="21" t="s">
        <v>178</v>
      </c>
      <c r="B12" t="s">
        <v>9</v>
      </c>
      <c r="C12" t="s">
        <v>9</v>
      </c>
      <c r="E12" t="s">
        <v>52</v>
      </c>
      <c r="F12" t="s">
        <v>8</v>
      </c>
      <c r="G12" t="s">
        <v>77</v>
      </c>
      <c r="H12" t="s">
        <v>80</v>
      </c>
      <c r="I12" t="s">
        <v>8</v>
      </c>
      <c r="K12" t="s">
        <v>83</v>
      </c>
      <c r="L12" t="s">
        <v>8</v>
      </c>
      <c r="W12" t="s">
        <v>75</v>
      </c>
      <c r="X12" t="s">
        <v>77</v>
      </c>
      <c r="Y12" t="s">
        <v>80</v>
      </c>
      <c r="Z12" t="s">
        <v>8</v>
      </c>
    </row>
    <row r="13" spans="1:27">
      <c r="E13" t="s">
        <v>75</v>
      </c>
      <c r="F13" t="s">
        <v>9</v>
      </c>
      <c r="G13" t="s">
        <v>78</v>
      </c>
      <c r="H13" t="s">
        <v>78</v>
      </c>
      <c r="I13" t="s">
        <v>9</v>
      </c>
      <c r="K13" t="s">
        <v>84</v>
      </c>
      <c r="L13" t="s">
        <v>9</v>
      </c>
      <c r="W13" t="s">
        <v>231</v>
      </c>
      <c r="X13" t="s">
        <v>78</v>
      </c>
      <c r="Y13" t="s">
        <v>78</v>
      </c>
      <c r="Z13" t="s">
        <v>9</v>
      </c>
    </row>
    <row r="14" spans="1:27" ht="16" thickBot="1"/>
    <row r="15" spans="1:27" s="9" customFormat="1" ht="16" thickBot="1">
      <c r="A15" s="9" t="s">
        <v>73</v>
      </c>
      <c r="B15" s="9" t="s">
        <v>0</v>
      </c>
      <c r="C15" s="9" t="s">
        <v>74</v>
      </c>
      <c r="D15" s="9" t="s">
        <v>86</v>
      </c>
      <c r="E15" s="9" t="s">
        <v>48</v>
      </c>
      <c r="F15" s="9" t="s">
        <v>353</v>
      </c>
      <c r="G15" s="9" t="s">
        <v>49</v>
      </c>
      <c r="H15" s="9" t="s">
        <v>55</v>
      </c>
      <c r="I15" s="9" t="s">
        <v>85</v>
      </c>
      <c r="J15" s="9" t="s">
        <v>53</v>
      </c>
      <c r="K15" s="9" t="s">
        <v>82</v>
      </c>
      <c r="L15" s="9" t="s">
        <v>329</v>
      </c>
      <c r="M15" s="9" t="s">
        <v>87</v>
      </c>
      <c r="N15" s="9" t="s">
        <v>88</v>
      </c>
      <c r="O15" s="22" t="s">
        <v>195</v>
      </c>
      <c r="P15" s="22" t="s">
        <v>196</v>
      </c>
      <c r="Q15" s="23" t="s">
        <v>200</v>
      </c>
      <c r="R15" s="9" t="s">
        <v>322</v>
      </c>
      <c r="S15" s="9" t="s">
        <v>323</v>
      </c>
      <c r="T15" s="9" t="s">
        <v>324</v>
      </c>
      <c r="U15" s="9" t="s">
        <v>303</v>
      </c>
      <c r="V15" s="9" t="s">
        <v>304</v>
      </c>
      <c r="W15" s="9" t="s">
        <v>319</v>
      </c>
      <c r="X15" s="9" t="s">
        <v>320</v>
      </c>
      <c r="Y15" s="9" t="s">
        <v>321</v>
      </c>
      <c r="Z15" s="9" t="s">
        <v>305</v>
      </c>
      <c r="AA15" s="9" t="s">
        <v>306</v>
      </c>
    </row>
    <row r="16" spans="1:27">
      <c r="A16" s="41" t="s">
        <v>276</v>
      </c>
      <c r="B16" t="s">
        <v>8</v>
      </c>
      <c r="C16" t="s">
        <v>8</v>
      </c>
      <c r="D16" s="8" t="s">
        <v>8</v>
      </c>
      <c r="E16" s="8" t="s">
        <v>52</v>
      </c>
      <c r="F16" s="8" t="s">
        <v>9</v>
      </c>
      <c r="G16" s="8">
        <v>35</v>
      </c>
      <c r="H16" s="8">
        <v>70</v>
      </c>
      <c r="I16" s="30" t="s">
        <v>8</v>
      </c>
      <c r="K16" t="s">
        <v>83</v>
      </c>
      <c r="L16" s="30" t="s">
        <v>9</v>
      </c>
      <c r="M16" t="s">
        <v>8</v>
      </c>
      <c r="N16" t="s">
        <v>8</v>
      </c>
      <c r="O16" s="10"/>
      <c r="P16" s="60"/>
      <c r="Q16" s="14">
        <v>0</v>
      </c>
    </row>
    <row r="17" spans="1:21">
      <c r="A17" s="29" t="s">
        <v>421</v>
      </c>
      <c r="B17" t="s">
        <v>8</v>
      </c>
      <c r="C17" t="s">
        <v>8</v>
      </c>
      <c r="D17" s="8" t="s">
        <v>8</v>
      </c>
      <c r="E17" s="8" t="s">
        <v>52</v>
      </c>
      <c r="F17" s="8" t="s">
        <v>9</v>
      </c>
      <c r="G17" s="8">
        <v>30</v>
      </c>
      <c r="H17" s="8">
        <v>60</v>
      </c>
      <c r="I17" s="30" t="s">
        <v>8</v>
      </c>
      <c r="K17" t="s">
        <v>83</v>
      </c>
      <c r="L17" s="30" t="s">
        <v>9</v>
      </c>
      <c r="M17" t="s">
        <v>8</v>
      </c>
      <c r="N17" t="s">
        <v>8</v>
      </c>
      <c r="U17" s="8"/>
    </row>
    <row r="18" spans="1:21">
      <c r="A18" s="29" t="s">
        <v>515</v>
      </c>
      <c r="B18" t="s">
        <v>9</v>
      </c>
      <c r="C18" t="s">
        <v>9</v>
      </c>
      <c r="D18" s="8" t="s">
        <v>9</v>
      </c>
      <c r="E18" s="8" t="s">
        <v>52</v>
      </c>
      <c r="F18" s="8" t="s">
        <v>9</v>
      </c>
      <c r="G18" s="8"/>
      <c r="H18" s="8"/>
      <c r="I18" s="30" t="s">
        <v>8</v>
      </c>
      <c r="K18" t="s">
        <v>83</v>
      </c>
      <c r="L18" s="30" t="s">
        <v>9</v>
      </c>
      <c r="M18" t="s">
        <v>8</v>
      </c>
      <c r="N18" t="s">
        <v>8</v>
      </c>
      <c r="U18" s="8"/>
    </row>
    <row r="19" spans="1:21">
      <c r="A19" s="29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3"/>
  <sheetViews>
    <sheetView topLeftCell="A5" workbookViewId="0">
      <selection activeCell="I17" sqref="I17"/>
    </sheetView>
  </sheetViews>
  <sheetFormatPr baseColWidth="10" defaultRowHeight="15" x14ac:dyDescent="0"/>
  <cols>
    <col min="1" max="1" width="8.1640625" customWidth="1"/>
    <col min="3" max="3" width="22.6640625" customWidth="1"/>
    <col min="4" max="4" width="36.33203125" customWidth="1"/>
    <col min="5" max="5" width="32" customWidth="1"/>
    <col min="6" max="6" width="32.6640625" customWidth="1"/>
    <col min="7" max="7" width="9.5" customWidth="1"/>
    <col min="8" max="8" width="14.1640625" customWidth="1"/>
    <col min="9" max="9" width="13.6640625" customWidth="1"/>
    <col min="19" max="19" width="7" customWidth="1"/>
    <col min="25" max="26" width="13" customWidth="1"/>
    <col min="27" max="30" width="9" customWidth="1"/>
    <col min="31" max="31" width="12.83203125" customWidth="1"/>
    <col min="33" max="33" width="16.1640625" customWidth="1"/>
  </cols>
  <sheetData>
    <row r="1" spans="1:41">
      <c r="A1" s="1" t="s">
        <v>68</v>
      </c>
    </row>
    <row r="2" spans="1:41">
      <c r="A2" t="s">
        <v>6</v>
      </c>
      <c r="I2" s="20" t="s">
        <v>365</v>
      </c>
    </row>
    <row r="3" spans="1:41">
      <c r="A3" t="s">
        <v>246</v>
      </c>
    </row>
    <row r="4" spans="1:41" s="2" customFormat="1"/>
    <row r="5" spans="1:41" s="2" customFormat="1" ht="75">
      <c r="A5" s="12" t="s">
        <v>7</v>
      </c>
      <c r="C5" s="4" t="s">
        <v>38</v>
      </c>
      <c r="G5" s="4" t="s">
        <v>39</v>
      </c>
      <c r="L5" s="4" t="s">
        <v>22</v>
      </c>
      <c r="M5" s="4" t="s">
        <v>435</v>
      </c>
      <c r="N5" s="4" t="s">
        <v>452</v>
      </c>
      <c r="O5" s="58"/>
      <c r="P5" s="4"/>
      <c r="Q5" s="4"/>
      <c r="AE5" s="20" t="s">
        <v>252</v>
      </c>
    </row>
    <row r="6" spans="1:41" s="4" customFormat="1" ht="330">
      <c r="A6" s="4" t="s">
        <v>18</v>
      </c>
      <c r="B6" s="5" t="s">
        <v>19</v>
      </c>
      <c r="C6" s="5" t="s">
        <v>12</v>
      </c>
      <c r="D6" s="5" t="s">
        <v>13</v>
      </c>
      <c r="E6" s="5" t="s">
        <v>399</v>
      </c>
      <c r="F6" s="5" t="s">
        <v>10</v>
      </c>
      <c r="G6" s="5" t="s">
        <v>95</v>
      </c>
      <c r="H6" s="5" t="s">
        <v>188</v>
      </c>
      <c r="I6" s="5" t="s">
        <v>189</v>
      </c>
      <c r="J6" s="5" t="s">
        <v>24</v>
      </c>
      <c r="K6" s="5" t="s">
        <v>29</v>
      </c>
      <c r="L6" s="5" t="s">
        <v>23</v>
      </c>
      <c r="M6" s="4" t="s">
        <v>437</v>
      </c>
      <c r="N6" s="4" t="s">
        <v>453</v>
      </c>
      <c r="O6" s="15" t="s">
        <v>438</v>
      </c>
      <c r="P6" s="5" t="s">
        <v>439</v>
      </c>
      <c r="Q6" s="5" t="s">
        <v>89</v>
      </c>
      <c r="R6" s="4" t="s">
        <v>30</v>
      </c>
      <c r="S6" s="4" t="s">
        <v>358</v>
      </c>
      <c r="T6" s="4" t="s">
        <v>337</v>
      </c>
      <c r="U6" s="4" t="s">
        <v>101</v>
      </c>
      <c r="V6" s="4" t="s">
        <v>32</v>
      </c>
      <c r="W6" s="4" t="s">
        <v>102</v>
      </c>
      <c r="Y6" s="4" t="s">
        <v>238</v>
      </c>
      <c r="Z6" s="4" t="s">
        <v>459</v>
      </c>
      <c r="AC6" s="12" t="s">
        <v>478</v>
      </c>
      <c r="AD6" s="12" t="s">
        <v>479</v>
      </c>
      <c r="AE6" s="4" t="s">
        <v>240</v>
      </c>
      <c r="AF6" s="17" t="s">
        <v>245</v>
      </c>
      <c r="AG6" s="4" t="s">
        <v>456</v>
      </c>
      <c r="AI6" s="17" t="s">
        <v>58</v>
      </c>
      <c r="AJ6" s="28" t="s">
        <v>85</v>
      </c>
    </row>
    <row r="7" spans="1:41" s="2" customFormat="1" ht="135">
      <c r="A7" s="4" t="s">
        <v>16</v>
      </c>
      <c r="B7" s="2" t="s">
        <v>8</v>
      </c>
      <c r="D7" s="2" t="s">
        <v>273</v>
      </c>
      <c r="E7" s="2" t="s">
        <v>400</v>
      </c>
      <c r="F7" s="2" t="s">
        <v>273</v>
      </c>
      <c r="G7" s="2" t="s">
        <v>272</v>
      </c>
      <c r="H7" s="6" t="s">
        <v>20</v>
      </c>
      <c r="I7" s="6" t="s">
        <v>21</v>
      </c>
      <c r="J7" s="2" t="s">
        <v>14</v>
      </c>
      <c r="K7" s="2" t="s">
        <v>93</v>
      </c>
      <c r="L7" s="2" t="s">
        <v>25</v>
      </c>
      <c r="M7" s="2" t="s">
        <v>454</v>
      </c>
      <c r="N7" s="57" t="s">
        <v>448</v>
      </c>
      <c r="O7" s="59"/>
      <c r="P7" s="2" t="s">
        <v>462</v>
      </c>
      <c r="Q7" s="2" t="s">
        <v>91</v>
      </c>
      <c r="R7" s="2" t="s">
        <v>31</v>
      </c>
      <c r="S7" s="2" t="s">
        <v>359</v>
      </c>
      <c r="U7" s="2" t="s">
        <v>96</v>
      </c>
      <c r="V7" s="2" t="s">
        <v>97</v>
      </c>
      <c r="W7" s="2" t="s">
        <v>104</v>
      </c>
      <c r="Y7" s="2" t="s">
        <v>314</v>
      </c>
      <c r="AA7" s="2" t="s">
        <v>313</v>
      </c>
      <c r="AB7" s="2" t="s">
        <v>316</v>
      </c>
      <c r="AE7" s="2" t="s">
        <v>455</v>
      </c>
      <c r="AF7"/>
      <c r="AG7" s="17" t="s">
        <v>57</v>
      </c>
      <c r="AH7" s="17" t="s">
        <v>56</v>
      </c>
      <c r="AI7"/>
      <c r="AJ7"/>
      <c r="AL7" s="17" t="s">
        <v>57</v>
      </c>
      <c r="AM7" s="17" t="s">
        <v>56</v>
      </c>
      <c r="AN7" s="17" t="s">
        <v>58</v>
      </c>
      <c r="AO7" s="28" t="s">
        <v>85</v>
      </c>
    </row>
    <row r="8" spans="1:41" s="2" customFormat="1" ht="255">
      <c r="B8" s="2" t="s">
        <v>9</v>
      </c>
      <c r="D8" s="2" t="s">
        <v>274</v>
      </c>
      <c r="F8" s="2" t="s">
        <v>274</v>
      </c>
      <c r="I8" s="2" t="s">
        <v>436</v>
      </c>
      <c r="J8" s="2" t="s">
        <v>15</v>
      </c>
      <c r="K8" s="2" t="s">
        <v>94</v>
      </c>
      <c r="L8" s="2" t="s">
        <v>26</v>
      </c>
      <c r="N8" s="54" t="s">
        <v>449</v>
      </c>
      <c r="Q8" s="2" t="s">
        <v>92</v>
      </c>
      <c r="R8" s="2" t="s">
        <v>354</v>
      </c>
      <c r="S8" s="2" t="s">
        <v>361</v>
      </c>
      <c r="T8" s="2" t="s">
        <v>333</v>
      </c>
      <c r="U8" s="2" t="s">
        <v>9</v>
      </c>
      <c r="V8" s="2" t="s">
        <v>98</v>
      </c>
      <c r="W8" s="2" t="s">
        <v>98</v>
      </c>
      <c r="Y8" s="2" t="s">
        <v>315</v>
      </c>
      <c r="AB8" s="2" t="s">
        <v>317</v>
      </c>
      <c r="AE8" s="8" t="s">
        <v>241</v>
      </c>
      <c r="AF8" t="s">
        <v>50</v>
      </c>
      <c r="AG8" t="s">
        <v>227</v>
      </c>
      <c r="AH8"/>
      <c r="AI8"/>
      <c r="AJ8" t="s">
        <v>233</v>
      </c>
    </row>
    <row r="9" spans="1:41" s="2" customFormat="1" ht="30">
      <c r="B9" s="2" t="s">
        <v>253</v>
      </c>
      <c r="D9" s="2" t="s">
        <v>338</v>
      </c>
      <c r="L9" s="2" t="s">
        <v>40</v>
      </c>
      <c r="R9" s="2" t="s">
        <v>41</v>
      </c>
      <c r="T9" s="2" t="s">
        <v>334</v>
      </c>
      <c r="V9" s="2" t="s">
        <v>99</v>
      </c>
      <c r="W9" s="20" t="s">
        <v>362</v>
      </c>
      <c r="AE9" s="8" t="s">
        <v>262</v>
      </c>
      <c r="AF9" t="s">
        <v>51</v>
      </c>
      <c r="AG9" t="s">
        <v>228</v>
      </c>
      <c r="AH9"/>
      <c r="AI9"/>
      <c r="AJ9" t="s">
        <v>9</v>
      </c>
    </row>
    <row r="10" spans="1:41" s="2" customFormat="1" ht="60">
      <c r="D10" s="32" t="s">
        <v>339</v>
      </c>
      <c r="E10" s="32"/>
      <c r="R10" s="2" t="s">
        <v>42</v>
      </c>
      <c r="T10" s="2" t="s">
        <v>430</v>
      </c>
      <c r="W10" s="2" t="s">
        <v>363</v>
      </c>
      <c r="AE10" s="2" t="s">
        <v>263</v>
      </c>
      <c r="AF10" t="s">
        <v>52</v>
      </c>
      <c r="AG10"/>
      <c r="AH10"/>
      <c r="AI10"/>
      <c r="AJ10"/>
    </row>
    <row r="11" spans="1:41" s="2" customFormat="1" ht="30">
      <c r="L11" s="2" t="s">
        <v>270</v>
      </c>
      <c r="R11" s="2" t="s">
        <v>271</v>
      </c>
      <c r="T11" s="2" t="s">
        <v>335</v>
      </c>
      <c r="W11" s="2" t="s">
        <v>364</v>
      </c>
      <c r="AF11" t="s">
        <v>75</v>
      </c>
      <c r="AG11" t="s">
        <v>229</v>
      </c>
      <c r="AH11"/>
      <c r="AI11"/>
      <c r="AJ11"/>
    </row>
    <row r="12" spans="1:41" s="20" customFormat="1" ht="30">
      <c r="A12" s="21" t="s">
        <v>178</v>
      </c>
      <c r="F12" s="20" t="s">
        <v>181</v>
      </c>
      <c r="R12" s="20" t="s">
        <v>355</v>
      </c>
      <c r="T12" s="2" t="s">
        <v>336</v>
      </c>
      <c r="U12" s="20" t="s">
        <v>180</v>
      </c>
      <c r="V12" s="20" t="s">
        <v>179</v>
      </c>
      <c r="AF12" t="s">
        <v>231</v>
      </c>
      <c r="AG12" t="s">
        <v>230</v>
      </c>
      <c r="AH12"/>
      <c r="AI12"/>
      <c r="AJ12"/>
    </row>
    <row r="13" spans="1:41" s="2" customFormat="1" ht="45">
      <c r="D13" s="38" t="s">
        <v>393</v>
      </c>
      <c r="E13" s="38"/>
      <c r="R13" s="2" t="s">
        <v>357</v>
      </c>
      <c r="S13" s="20" t="s">
        <v>360</v>
      </c>
      <c r="U13" s="20" t="s">
        <v>344</v>
      </c>
      <c r="AF13"/>
      <c r="AG13" t="s">
        <v>232</v>
      </c>
      <c r="AH13"/>
      <c r="AI13"/>
      <c r="AJ13"/>
    </row>
    <row r="14" spans="1:41" s="2" customFormat="1" ht="16" thickBot="1">
      <c r="A14" s="4" t="s">
        <v>17</v>
      </c>
    </row>
    <row r="15" spans="1:41" s="3" customFormat="1" ht="46" thickBot="1">
      <c r="A15" s="3" t="s">
        <v>11</v>
      </c>
      <c r="B15" s="3" t="s">
        <v>0</v>
      </c>
      <c r="C15" s="3" t="s">
        <v>5</v>
      </c>
      <c r="D15" s="3" t="s">
        <v>1</v>
      </c>
      <c r="E15" s="3" t="s">
        <v>398</v>
      </c>
      <c r="F15" s="3" t="s">
        <v>36</v>
      </c>
      <c r="G15" s="3" t="s">
        <v>37</v>
      </c>
      <c r="H15" s="3" t="s">
        <v>2</v>
      </c>
      <c r="I15" s="3" t="s">
        <v>3</v>
      </c>
      <c r="J15" s="3" t="s">
        <v>4</v>
      </c>
      <c r="K15" s="3" t="s">
        <v>28</v>
      </c>
      <c r="L15" s="3" t="s">
        <v>27</v>
      </c>
      <c r="M15" s="3" t="s">
        <v>433</v>
      </c>
      <c r="N15" s="3" t="s">
        <v>452</v>
      </c>
      <c r="O15" s="3" t="s">
        <v>434</v>
      </c>
      <c r="P15" s="3" t="s">
        <v>431</v>
      </c>
      <c r="Q15" s="3" t="s">
        <v>90</v>
      </c>
      <c r="R15" s="3" t="s">
        <v>33</v>
      </c>
      <c r="S15" s="3" t="s">
        <v>356</v>
      </c>
      <c r="T15" s="3" t="s">
        <v>332</v>
      </c>
      <c r="U15" s="3" t="s">
        <v>100</v>
      </c>
      <c r="V15" s="3" t="s">
        <v>34</v>
      </c>
      <c r="W15" s="3" t="s">
        <v>105</v>
      </c>
      <c r="X15" s="3" t="s">
        <v>35</v>
      </c>
      <c r="Y15" s="3" t="s">
        <v>429</v>
      </c>
      <c r="Z15" s="3" t="s">
        <v>457</v>
      </c>
      <c r="AA15" s="3" t="s">
        <v>312</v>
      </c>
      <c r="AB15" s="3" t="s">
        <v>318</v>
      </c>
      <c r="AC15" s="3" t="s">
        <v>480</v>
      </c>
      <c r="AD15" s="3" t="s">
        <v>481</v>
      </c>
      <c r="AE15" s="3" t="s">
        <v>239</v>
      </c>
      <c r="AF15" s="3" t="s">
        <v>242</v>
      </c>
      <c r="AG15" s="3" t="s">
        <v>243</v>
      </c>
      <c r="AH15" s="3" t="s">
        <v>244</v>
      </c>
      <c r="AI15" s="9" t="s">
        <v>247</v>
      </c>
      <c r="AJ15" s="9" t="s">
        <v>248</v>
      </c>
      <c r="AK15" s="3" t="s">
        <v>249</v>
      </c>
      <c r="AL15" s="3" t="s">
        <v>251</v>
      </c>
      <c r="AM15" s="3" t="s">
        <v>250</v>
      </c>
      <c r="AN15" s="9" t="s">
        <v>254</v>
      </c>
      <c r="AO15" s="9" t="s">
        <v>255</v>
      </c>
    </row>
    <row r="16" spans="1:41">
      <c r="A16" s="8">
        <v>1</v>
      </c>
      <c r="B16" t="s">
        <v>8</v>
      </c>
      <c r="C16" t="s">
        <v>494</v>
      </c>
      <c r="D16" t="s">
        <v>496</v>
      </c>
      <c r="E16" t="str">
        <f t="shared" ref="E16" si="0">LEFT(D16,(LEN(D16)-4))</f>
        <v>Homalonotidae_v2simp</v>
      </c>
      <c r="F16" t="s">
        <v>497</v>
      </c>
      <c r="G16" t="str">
        <f>F16&amp;"_unord_alignment"</f>
        <v>Homalonotidae_v2simp_unord_alignment</v>
      </c>
      <c r="H16">
        <v>1</v>
      </c>
      <c r="I16">
        <v>26</v>
      </c>
      <c r="J16">
        <v>1</v>
      </c>
      <c r="K16" s="62"/>
      <c r="L16" s="2" t="s">
        <v>40</v>
      </c>
      <c r="M16" s="2"/>
      <c r="N16" s="2"/>
      <c r="O16" s="20" t="s">
        <v>432</v>
      </c>
      <c r="P16" s="20" t="s">
        <v>461</v>
      </c>
      <c r="Q16" s="20" t="s">
        <v>91</v>
      </c>
      <c r="R16" s="20" t="s">
        <v>41</v>
      </c>
      <c r="S16" s="20"/>
      <c r="T16" s="20" t="s">
        <v>334</v>
      </c>
      <c r="U16" s="51">
        <v>4</v>
      </c>
      <c r="V16" s="51">
        <v>0</v>
      </c>
      <c r="W16" s="20" t="s">
        <v>98</v>
      </c>
      <c r="Y16" t="s">
        <v>460</v>
      </c>
      <c r="AA16">
        <v>0.01</v>
      </c>
      <c r="AB16">
        <v>0.01</v>
      </c>
      <c r="AC16">
        <v>0</v>
      </c>
      <c r="AD16">
        <v>10</v>
      </c>
      <c r="AE16" t="s">
        <v>455</v>
      </c>
      <c r="AF16" t="s">
        <v>51</v>
      </c>
      <c r="AG16">
        <v>0</v>
      </c>
      <c r="AH16">
        <v>10</v>
      </c>
      <c r="AI16">
        <v>0</v>
      </c>
      <c r="AJ16" t="s">
        <v>8</v>
      </c>
      <c r="AK16" t="s">
        <v>51</v>
      </c>
      <c r="AL16">
        <v>0</v>
      </c>
      <c r="AM16">
        <v>10</v>
      </c>
      <c r="AN16">
        <v>0</v>
      </c>
      <c r="AO16" t="s">
        <v>8</v>
      </c>
    </row>
    <row r="17" spans="1:23">
      <c r="A17" s="8"/>
      <c r="K17" s="62"/>
      <c r="L17" s="2"/>
      <c r="M17" s="2"/>
      <c r="N17" s="2"/>
      <c r="O17" s="20"/>
      <c r="P17" s="20"/>
      <c r="Q17" s="20"/>
      <c r="R17" s="20"/>
      <c r="S17" s="20"/>
      <c r="T17" s="20"/>
      <c r="U17" s="51"/>
      <c r="V17" s="51"/>
      <c r="W17" s="20"/>
    </row>
    <row r="18" spans="1:23">
      <c r="A18" s="8"/>
      <c r="L18" s="2"/>
      <c r="M18" s="2"/>
      <c r="N18" s="2"/>
      <c r="O18" s="20"/>
      <c r="P18" s="20"/>
      <c r="Q18" s="20"/>
      <c r="R18" s="20"/>
      <c r="S18" s="20"/>
      <c r="T18" s="20"/>
      <c r="U18" s="51"/>
      <c r="V18" s="51"/>
      <c r="W18" s="20"/>
    </row>
    <row r="19" spans="1:23">
      <c r="A19" s="8"/>
      <c r="L19" s="2"/>
      <c r="M19" s="2"/>
      <c r="N19" s="2"/>
      <c r="O19" s="20"/>
      <c r="P19" s="20"/>
      <c r="Q19" s="20"/>
      <c r="R19" s="20"/>
      <c r="S19" s="20"/>
      <c r="T19" s="20"/>
      <c r="U19" s="51"/>
      <c r="V19" s="51"/>
      <c r="W19" s="20"/>
    </row>
    <row r="20" spans="1:23">
      <c r="A20" s="8"/>
      <c r="L20" s="2"/>
      <c r="M20" s="2"/>
      <c r="N20" s="2"/>
      <c r="O20" s="20"/>
      <c r="P20" s="20"/>
      <c r="Q20" s="20"/>
      <c r="R20" s="20"/>
      <c r="S20" s="20"/>
      <c r="T20" s="20"/>
      <c r="U20" s="51"/>
      <c r="V20" s="51"/>
      <c r="W20" s="20"/>
    </row>
    <row r="21" spans="1:23">
      <c r="A21" s="8"/>
      <c r="L21" s="2"/>
      <c r="M21" s="2"/>
      <c r="N21" s="2"/>
      <c r="O21" s="20"/>
      <c r="P21" s="20"/>
      <c r="Q21" s="20"/>
      <c r="R21" s="20"/>
      <c r="S21" s="20"/>
      <c r="T21" s="20"/>
      <c r="U21" s="51"/>
      <c r="V21" s="51"/>
      <c r="W21" s="20"/>
    </row>
    <row r="22" spans="1:23">
      <c r="A22" s="8"/>
      <c r="L22" s="2"/>
      <c r="M22" s="2"/>
      <c r="N22" s="2"/>
      <c r="O22" s="20"/>
      <c r="P22" s="20"/>
      <c r="Q22" s="20"/>
      <c r="R22" s="20"/>
      <c r="S22" s="20"/>
      <c r="T22" s="20"/>
      <c r="U22" s="51"/>
      <c r="V22" s="51"/>
      <c r="W22" s="20"/>
    </row>
    <row r="23" spans="1:23">
      <c r="A23" s="8"/>
      <c r="L23" s="2"/>
      <c r="M23" s="2"/>
      <c r="N23" s="2"/>
      <c r="O23" s="20"/>
      <c r="P23" s="20"/>
      <c r="Q23" s="20"/>
      <c r="R23" s="20"/>
      <c r="S23" s="20"/>
      <c r="T23" s="20"/>
      <c r="U23" s="51"/>
      <c r="V23" s="51"/>
      <c r="W23" s="20"/>
    </row>
    <row r="24" spans="1:23">
      <c r="A24" s="8"/>
      <c r="L24" s="2"/>
      <c r="M24" s="2"/>
      <c r="O24" s="20"/>
      <c r="P24" s="20"/>
      <c r="Q24" s="20"/>
      <c r="R24" s="20"/>
      <c r="S24" s="20"/>
      <c r="T24" s="20"/>
      <c r="U24" s="51"/>
      <c r="V24" s="51"/>
      <c r="W24" s="20"/>
    </row>
    <row r="25" spans="1:23">
      <c r="A25" s="8"/>
      <c r="L25" s="2"/>
      <c r="M25" s="2"/>
      <c r="N25" s="2"/>
      <c r="O25" s="20"/>
      <c r="P25" s="20"/>
      <c r="Q25" s="20"/>
      <c r="R25" s="20"/>
      <c r="S25" s="20"/>
      <c r="T25" s="20"/>
      <c r="U25" s="51"/>
      <c r="V25" s="51"/>
      <c r="W25" s="20"/>
    </row>
    <row r="26" spans="1:23">
      <c r="A26" s="8"/>
      <c r="L26" s="2"/>
      <c r="M26" s="2"/>
      <c r="N26" s="2"/>
      <c r="O26" s="20"/>
      <c r="P26" s="20"/>
      <c r="Q26" s="20"/>
      <c r="R26" s="20"/>
      <c r="S26" s="20"/>
      <c r="T26" s="20"/>
      <c r="U26" s="51"/>
      <c r="V26" s="51"/>
      <c r="W26" s="20"/>
    </row>
    <row r="27" spans="1:23">
      <c r="A27" s="8"/>
      <c r="L27" s="2"/>
      <c r="M27" s="2"/>
      <c r="N27" s="2"/>
      <c r="O27" s="20"/>
      <c r="P27" s="20"/>
      <c r="Q27" s="20"/>
      <c r="R27" s="20"/>
      <c r="S27" s="20"/>
      <c r="T27" s="20"/>
      <c r="U27" s="51"/>
      <c r="V27" s="51"/>
      <c r="W27" s="20"/>
    </row>
    <row r="28" spans="1:23">
      <c r="A28" s="8"/>
      <c r="L28" s="2"/>
      <c r="M28" s="2"/>
      <c r="N28" s="2"/>
      <c r="O28" s="20"/>
      <c r="P28" s="20"/>
      <c r="Q28" s="20"/>
      <c r="R28" s="20"/>
      <c r="S28" s="20"/>
      <c r="T28" s="20"/>
      <c r="U28" s="51"/>
      <c r="V28" s="51"/>
      <c r="W28" s="20"/>
    </row>
    <row r="29" spans="1:23">
      <c r="A29" s="8"/>
      <c r="L29" s="2"/>
      <c r="M29" s="2"/>
      <c r="N29" s="2"/>
      <c r="O29" s="20"/>
      <c r="P29" s="20"/>
      <c r="Q29" s="20"/>
      <c r="R29" s="20"/>
      <c r="S29" s="20"/>
      <c r="T29" s="20"/>
      <c r="U29" s="51"/>
      <c r="V29" s="51"/>
      <c r="W29" s="20"/>
    </row>
    <row r="30" spans="1:23">
      <c r="A30" s="8"/>
      <c r="L30" s="2"/>
      <c r="M30" s="2"/>
      <c r="N30" s="2"/>
      <c r="O30" s="20"/>
      <c r="P30" s="20"/>
      <c r="Q30" s="20"/>
      <c r="R30" s="20"/>
      <c r="S30" s="20"/>
      <c r="T30" s="20"/>
      <c r="U30" s="51"/>
      <c r="V30" s="51"/>
      <c r="W30" s="20"/>
    </row>
    <row r="31" spans="1:23">
      <c r="A31" s="8"/>
      <c r="L31" s="2"/>
      <c r="M31" s="2"/>
      <c r="N31" s="2"/>
      <c r="O31" s="20"/>
      <c r="P31" s="20"/>
      <c r="Q31" s="20"/>
      <c r="R31" s="20"/>
      <c r="S31" s="20"/>
      <c r="T31" s="20"/>
      <c r="U31" s="51"/>
      <c r="V31" s="51"/>
      <c r="W31" s="20"/>
    </row>
    <row r="32" spans="1:23">
      <c r="A32" s="8"/>
      <c r="L32" s="2"/>
      <c r="M32" s="2"/>
      <c r="N32" s="2"/>
      <c r="O32" s="20"/>
      <c r="P32" s="20"/>
      <c r="Q32" s="20"/>
      <c r="R32" s="20"/>
      <c r="S32" s="20"/>
      <c r="T32" s="20"/>
      <c r="U32" s="51"/>
      <c r="V32" s="51"/>
      <c r="W32" s="20"/>
    </row>
    <row r="33" spans="1:23">
      <c r="A33" s="8"/>
      <c r="L33" s="2"/>
      <c r="M33" s="2"/>
      <c r="N33" s="2"/>
      <c r="O33" s="20"/>
      <c r="P33" s="20"/>
      <c r="Q33" s="20"/>
      <c r="R33" s="20"/>
      <c r="S33" s="20"/>
      <c r="T33" s="20"/>
      <c r="U33" s="51"/>
      <c r="V33" s="51"/>
      <c r="W33" s="20"/>
    </row>
    <row r="34" spans="1:23">
      <c r="A34" s="8"/>
      <c r="L34" s="2"/>
      <c r="M34" s="2"/>
      <c r="N34" s="2"/>
      <c r="O34" s="20"/>
      <c r="P34" s="20"/>
      <c r="Q34" s="20"/>
      <c r="R34" s="20"/>
      <c r="S34" s="20"/>
      <c r="T34" s="20"/>
      <c r="U34" s="51"/>
      <c r="V34" s="51"/>
      <c r="W34" s="20"/>
    </row>
    <row r="35" spans="1:23">
      <c r="A35" s="8"/>
      <c r="L35" s="2"/>
      <c r="M35" s="2"/>
      <c r="N35" s="2"/>
      <c r="O35" s="20"/>
      <c r="P35" s="20"/>
      <c r="Q35" s="20"/>
      <c r="R35" s="20"/>
      <c r="S35" s="20"/>
      <c r="T35" s="20"/>
      <c r="U35" s="51"/>
      <c r="V35" s="51"/>
      <c r="W35" s="20"/>
    </row>
    <row r="36" spans="1:23">
      <c r="A36" s="8"/>
      <c r="L36" s="2"/>
      <c r="M36" s="2"/>
      <c r="N36" s="2"/>
      <c r="O36" s="20"/>
      <c r="P36" s="20"/>
      <c r="Q36" s="20"/>
      <c r="R36" s="20"/>
      <c r="S36" s="20"/>
      <c r="T36" s="20"/>
      <c r="U36" s="51"/>
      <c r="V36" s="51"/>
      <c r="W36" s="20"/>
    </row>
    <row r="37" spans="1:23">
      <c r="A37" s="8"/>
      <c r="L37" s="2"/>
      <c r="M37" s="2"/>
      <c r="N37" s="2"/>
      <c r="O37" s="20"/>
      <c r="P37" s="20"/>
      <c r="Q37" s="20"/>
      <c r="R37" s="20"/>
      <c r="S37" s="20"/>
      <c r="T37" s="20"/>
      <c r="U37" s="51"/>
      <c r="V37" s="51"/>
      <c r="W37" s="20"/>
    </row>
    <row r="38" spans="1:23">
      <c r="A38" s="8"/>
      <c r="L38" s="2"/>
      <c r="M38" s="2"/>
      <c r="N38" s="2"/>
      <c r="O38" s="20"/>
      <c r="P38" s="20"/>
      <c r="Q38" s="20"/>
      <c r="R38" s="20"/>
      <c r="S38" s="20"/>
      <c r="T38" s="20"/>
      <c r="U38" s="51"/>
      <c r="V38" s="51"/>
      <c r="W38" s="20"/>
    </row>
    <row r="39" spans="1:23">
      <c r="A39" s="8"/>
      <c r="L39" s="2"/>
      <c r="M39" s="2"/>
      <c r="N39" s="2"/>
      <c r="O39" s="20"/>
      <c r="P39" s="20"/>
      <c r="Q39" s="20"/>
      <c r="R39" s="20"/>
      <c r="S39" s="20"/>
      <c r="T39" s="20"/>
      <c r="U39" s="51"/>
      <c r="V39" s="51"/>
      <c r="W39" s="20"/>
    </row>
    <row r="40" spans="1:23">
      <c r="A40" s="8"/>
      <c r="L40" s="2"/>
      <c r="M40" s="2"/>
      <c r="N40" s="2"/>
      <c r="O40" s="20"/>
      <c r="P40" s="20"/>
      <c r="Q40" s="20"/>
      <c r="R40" s="20"/>
      <c r="S40" s="20"/>
      <c r="T40" s="20"/>
      <c r="U40" s="51"/>
      <c r="V40" s="51"/>
      <c r="W40" s="20"/>
    </row>
    <row r="41" spans="1:23">
      <c r="A41" s="8"/>
      <c r="L41" s="2"/>
      <c r="M41" s="2"/>
      <c r="N41" s="2"/>
      <c r="O41" s="20"/>
      <c r="P41" s="20"/>
      <c r="Q41" s="20"/>
      <c r="R41" s="20"/>
      <c r="S41" s="20"/>
      <c r="T41" s="20"/>
      <c r="U41" s="51"/>
      <c r="V41" s="51"/>
      <c r="W41" s="20"/>
    </row>
    <row r="42" spans="1:23">
      <c r="A42" s="8"/>
      <c r="L42" s="2"/>
      <c r="M42" s="2"/>
      <c r="N42" s="2"/>
      <c r="O42" s="20"/>
      <c r="P42" s="20"/>
      <c r="Q42" s="20"/>
      <c r="R42" s="20"/>
      <c r="S42" s="20"/>
      <c r="T42" s="20"/>
      <c r="U42" s="51"/>
      <c r="V42" s="51"/>
      <c r="W42" s="20"/>
    </row>
    <row r="43" spans="1:23">
      <c r="A43" s="8"/>
      <c r="L43" s="2"/>
      <c r="M43" s="2"/>
      <c r="N43" s="2"/>
      <c r="O43" s="20"/>
      <c r="P43" s="20"/>
      <c r="Q43" s="20"/>
      <c r="R43" s="20"/>
      <c r="S43" s="20"/>
      <c r="T43" s="20"/>
      <c r="U43" s="51"/>
      <c r="V43" s="51"/>
      <c r="W43" s="20"/>
    </row>
    <row r="44" spans="1:23">
      <c r="A44" s="8"/>
      <c r="L44" s="2"/>
      <c r="M44" s="2"/>
      <c r="N44" s="2"/>
      <c r="O44" s="20"/>
      <c r="P44" s="20"/>
      <c r="Q44" s="20"/>
      <c r="R44" s="20"/>
      <c r="S44" s="20"/>
      <c r="T44" s="20"/>
      <c r="U44" s="51"/>
      <c r="V44" s="51"/>
      <c r="W44" s="20"/>
    </row>
    <row r="45" spans="1:23">
      <c r="A45" s="8"/>
      <c r="L45" s="2"/>
      <c r="M45" s="2"/>
      <c r="N45" s="2"/>
      <c r="O45" s="20"/>
      <c r="P45" s="20"/>
      <c r="Q45" s="20"/>
      <c r="R45" s="20"/>
      <c r="S45" s="20"/>
      <c r="T45" s="20"/>
      <c r="U45" s="51"/>
      <c r="V45" s="51"/>
      <c r="W45" s="20"/>
    </row>
    <row r="46" spans="1:23">
      <c r="A46" s="8"/>
      <c r="L46" s="2"/>
      <c r="M46" s="2"/>
      <c r="N46" s="2"/>
      <c r="O46" s="20"/>
      <c r="P46" s="20"/>
      <c r="Q46" s="20"/>
      <c r="R46" s="20"/>
      <c r="S46" s="20"/>
      <c r="T46" s="20"/>
      <c r="U46" s="51"/>
      <c r="V46" s="51"/>
      <c r="W46" s="20"/>
    </row>
    <row r="47" spans="1:23">
      <c r="A47" s="8"/>
      <c r="L47" s="2"/>
      <c r="M47" s="2"/>
      <c r="N47" s="2"/>
      <c r="O47" s="20"/>
      <c r="P47" s="20"/>
      <c r="Q47" s="20"/>
      <c r="R47" s="20"/>
      <c r="S47" s="20"/>
      <c r="T47" s="20"/>
      <c r="U47" s="51"/>
      <c r="V47" s="51"/>
      <c r="W47" s="20"/>
    </row>
    <row r="48" spans="1:23">
      <c r="A48" s="8"/>
      <c r="L48" s="2"/>
      <c r="M48" s="2"/>
      <c r="N48" s="2"/>
      <c r="O48" s="20"/>
      <c r="P48" s="20"/>
      <c r="Q48" s="20"/>
      <c r="R48" s="20"/>
      <c r="S48" s="20"/>
      <c r="T48" s="20"/>
      <c r="U48" s="51"/>
      <c r="V48" s="51"/>
      <c r="W48" s="20"/>
    </row>
    <row r="49" spans="1:23">
      <c r="A49" s="8"/>
      <c r="L49" s="2"/>
      <c r="M49" s="2"/>
      <c r="N49" s="2"/>
      <c r="O49" s="20"/>
      <c r="P49" s="20"/>
      <c r="Q49" s="20"/>
      <c r="R49" s="20"/>
      <c r="S49" s="20"/>
      <c r="T49" s="20"/>
      <c r="U49" s="51"/>
      <c r="V49" s="51"/>
      <c r="W49" s="20"/>
    </row>
    <row r="50" spans="1:23">
      <c r="A50" s="8"/>
      <c r="L50" s="2"/>
      <c r="M50" s="2"/>
      <c r="N50" s="2"/>
      <c r="O50" s="20"/>
      <c r="P50" s="20"/>
      <c r="Q50" s="20"/>
      <c r="R50" s="20"/>
      <c r="S50" s="20"/>
      <c r="T50" s="20"/>
      <c r="U50" s="51"/>
      <c r="V50" s="51"/>
      <c r="W50" s="20"/>
    </row>
    <row r="51" spans="1:23">
      <c r="A51" s="8"/>
      <c r="L51" s="2"/>
      <c r="M51" s="2"/>
      <c r="N51" s="2"/>
      <c r="O51" s="20"/>
      <c r="P51" s="20"/>
      <c r="Q51" s="20"/>
      <c r="R51" s="20"/>
      <c r="S51" s="20"/>
      <c r="T51" s="20"/>
      <c r="U51" s="51"/>
      <c r="V51" s="51"/>
      <c r="W51" s="20"/>
    </row>
    <row r="52" spans="1:23">
      <c r="A52" s="8"/>
      <c r="L52" s="2"/>
      <c r="M52" s="2"/>
      <c r="N52" s="2"/>
      <c r="O52" s="20"/>
      <c r="P52" s="20"/>
      <c r="Q52" s="20"/>
      <c r="R52" s="20"/>
      <c r="S52" s="20"/>
      <c r="T52" s="20"/>
      <c r="U52" s="51"/>
      <c r="V52" s="51"/>
      <c r="W52" s="20"/>
    </row>
    <row r="53" spans="1:23">
      <c r="A53" s="8"/>
      <c r="L53" s="2"/>
      <c r="M53" s="2"/>
      <c r="N53" s="2"/>
      <c r="O53" s="20"/>
      <c r="P53" s="20"/>
      <c r="Q53" s="20"/>
      <c r="R53" s="20"/>
      <c r="S53" s="20"/>
      <c r="T53" s="20"/>
      <c r="U53" s="51"/>
      <c r="V53" s="51"/>
      <c r="W53" s="20"/>
    </row>
    <row r="54" spans="1:23">
      <c r="A54" s="8"/>
      <c r="L54" s="2"/>
      <c r="M54" s="2"/>
      <c r="N54" s="2"/>
      <c r="O54" s="20"/>
      <c r="P54" s="20"/>
      <c r="Q54" s="20"/>
      <c r="R54" s="20"/>
      <c r="S54" s="20"/>
      <c r="T54" s="20"/>
      <c r="U54" s="51"/>
      <c r="V54" s="51"/>
      <c r="W54" s="20"/>
    </row>
    <row r="55" spans="1:23">
      <c r="A55" s="8"/>
      <c r="L55" s="2"/>
      <c r="M55" s="2"/>
      <c r="N55" s="2"/>
      <c r="O55" s="20"/>
      <c r="P55" s="20"/>
      <c r="Q55" s="20"/>
      <c r="R55" s="20"/>
      <c r="S55" s="20"/>
      <c r="T55" s="20"/>
      <c r="U55" s="51"/>
      <c r="V55" s="51"/>
      <c r="W55" s="20"/>
    </row>
    <row r="56" spans="1:23">
      <c r="A56" s="8"/>
      <c r="L56" s="2"/>
      <c r="M56" s="2"/>
      <c r="N56" s="2"/>
      <c r="O56" s="20"/>
      <c r="P56" s="20"/>
      <c r="Q56" s="20"/>
      <c r="R56" s="20"/>
      <c r="S56" s="20"/>
      <c r="T56" s="20"/>
      <c r="U56" s="51"/>
      <c r="V56" s="51"/>
      <c r="W56" s="20"/>
    </row>
    <row r="57" spans="1:23">
      <c r="A57" s="8"/>
      <c r="L57" s="2"/>
      <c r="M57" s="2"/>
      <c r="N57" s="2"/>
      <c r="O57" s="20"/>
      <c r="P57" s="20"/>
      <c r="Q57" s="20"/>
      <c r="R57" s="20"/>
      <c r="S57" s="20"/>
      <c r="T57" s="20"/>
      <c r="U57" s="51"/>
      <c r="V57" s="51"/>
      <c r="W57" s="20"/>
    </row>
    <row r="58" spans="1:23">
      <c r="A58" s="8"/>
      <c r="L58" s="2"/>
      <c r="M58" s="2"/>
      <c r="N58" s="2"/>
      <c r="O58" s="20"/>
      <c r="P58" s="20"/>
      <c r="Q58" s="20"/>
      <c r="R58" s="20"/>
      <c r="S58" s="20"/>
      <c r="T58" s="20"/>
      <c r="U58" s="51"/>
      <c r="V58" s="51"/>
      <c r="W58" s="20"/>
    </row>
    <row r="59" spans="1:23">
      <c r="A59" s="8"/>
      <c r="L59" s="2"/>
      <c r="M59" s="2"/>
      <c r="N59" s="2"/>
      <c r="O59" s="20"/>
      <c r="P59" s="20"/>
      <c r="Q59" s="20"/>
      <c r="R59" s="20"/>
      <c r="S59" s="20"/>
      <c r="T59" s="20"/>
      <c r="U59" s="51"/>
      <c r="V59" s="51"/>
      <c r="W59" s="20"/>
    </row>
    <row r="60" spans="1:23">
      <c r="A60" s="8"/>
      <c r="L60" s="2"/>
      <c r="M60" s="2"/>
      <c r="N60" s="2"/>
      <c r="O60" s="20"/>
      <c r="P60" s="20"/>
      <c r="Q60" s="20"/>
      <c r="R60" s="20"/>
      <c r="S60" s="20"/>
      <c r="T60" s="20"/>
      <c r="U60" s="51"/>
      <c r="V60" s="51"/>
      <c r="W60" s="20"/>
    </row>
    <row r="61" spans="1:23">
      <c r="A61" s="8"/>
      <c r="L61" s="2"/>
      <c r="M61" s="2"/>
      <c r="N61" s="2"/>
      <c r="O61" s="20"/>
      <c r="P61" s="20"/>
      <c r="Q61" s="20"/>
      <c r="R61" s="20"/>
      <c r="S61" s="20"/>
      <c r="T61" s="20"/>
      <c r="U61" s="51"/>
      <c r="V61" s="51"/>
      <c r="W61" s="20"/>
    </row>
    <row r="62" spans="1:23">
      <c r="A62" s="8"/>
      <c r="L62" s="2"/>
      <c r="M62" s="2"/>
      <c r="N62" s="2"/>
      <c r="O62" s="20"/>
      <c r="P62" s="20"/>
      <c r="Q62" s="20"/>
      <c r="R62" s="20"/>
      <c r="S62" s="20"/>
      <c r="T62" s="20"/>
      <c r="U62" s="51"/>
      <c r="V62" s="51"/>
      <c r="W62" s="20"/>
    </row>
    <row r="63" spans="1:23">
      <c r="A63" s="8"/>
      <c r="L63" s="2"/>
      <c r="M63" s="2"/>
      <c r="N63" s="2"/>
      <c r="O63" s="20"/>
      <c r="P63" s="20"/>
      <c r="Q63" s="20"/>
      <c r="R63" s="20"/>
      <c r="S63" s="20"/>
      <c r="T63" s="20"/>
      <c r="U63" s="51"/>
      <c r="V63" s="51"/>
      <c r="W63" s="20"/>
    </row>
    <row r="64" spans="1:23">
      <c r="A64" s="8"/>
      <c r="L64" s="2"/>
      <c r="M64" s="2"/>
      <c r="N64" s="2"/>
      <c r="O64" s="20"/>
      <c r="P64" s="20"/>
      <c r="Q64" s="20"/>
      <c r="R64" s="20"/>
      <c r="S64" s="20"/>
      <c r="T64" s="20"/>
      <c r="U64" s="51"/>
      <c r="V64" s="51"/>
      <c r="W64" s="20"/>
    </row>
    <row r="65" spans="1:23">
      <c r="A65" s="8"/>
      <c r="L65" s="2"/>
      <c r="M65" s="2"/>
      <c r="N65" s="2"/>
      <c r="O65" s="20"/>
      <c r="P65" s="20"/>
      <c r="Q65" s="20"/>
      <c r="R65" s="20"/>
      <c r="S65" s="20"/>
      <c r="T65" s="20"/>
      <c r="U65" s="51"/>
      <c r="V65" s="51"/>
      <c r="W65" s="20"/>
    </row>
    <row r="66" spans="1:23">
      <c r="A66" s="8"/>
      <c r="L66" s="2"/>
      <c r="M66" s="2"/>
      <c r="N66" s="2"/>
      <c r="O66" s="20"/>
      <c r="P66" s="20"/>
      <c r="Q66" s="20"/>
      <c r="R66" s="20"/>
      <c r="S66" s="20"/>
      <c r="T66" s="20"/>
      <c r="U66" s="51"/>
      <c r="V66" s="51"/>
      <c r="W66" s="20"/>
    </row>
    <row r="67" spans="1:23">
      <c r="A67" s="8"/>
      <c r="L67" s="2"/>
      <c r="M67" s="2"/>
      <c r="N67" s="2"/>
      <c r="O67" s="20"/>
      <c r="P67" s="20"/>
      <c r="Q67" s="20"/>
      <c r="R67" s="20"/>
      <c r="S67" s="20"/>
      <c r="T67" s="20"/>
      <c r="U67" s="51"/>
      <c r="V67" s="51"/>
      <c r="W67" s="20"/>
    </row>
    <row r="68" spans="1:23">
      <c r="A68" s="8"/>
      <c r="L68" s="2"/>
      <c r="M68" s="2"/>
      <c r="N68" s="2"/>
      <c r="O68" s="20"/>
      <c r="P68" s="20"/>
      <c r="Q68" s="20"/>
      <c r="R68" s="20"/>
      <c r="S68" s="20"/>
      <c r="T68" s="20"/>
      <c r="U68" s="51"/>
      <c r="V68" s="51"/>
      <c r="W68" s="20"/>
    </row>
    <row r="69" spans="1:23">
      <c r="A69" s="8"/>
      <c r="L69" s="2"/>
      <c r="M69" s="2"/>
      <c r="N69" s="2"/>
      <c r="O69" s="20"/>
      <c r="P69" s="20"/>
      <c r="Q69" s="20"/>
      <c r="R69" s="20"/>
      <c r="S69" s="20"/>
      <c r="T69" s="20"/>
      <c r="U69" s="51"/>
      <c r="V69" s="51"/>
      <c r="W69" s="20"/>
    </row>
    <row r="70" spans="1:23">
      <c r="A70" s="8"/>
      <c r="L70" s="2"/>
      <c r="M70" s="2"/>
      <c r="N70" s="2"/>
      <c r="O70" s="20"/>
      <c r="P70" s="20"/>
      <c r="Q70" s="20"/>
      <c r="R70" s="20"/>
      <c r="S70" s="20"/>
      <c r="T70" s="20"/>
      <c r="U70" s="51"/>
      <c r="V70" s="51"/>
      <c r="W70" s="20"/>
    </row>
    <row r="71" spans="1:23">
      <c r="A71" s="8"/>
      <c r="L71" s="2"/>
      <c r="M71" s="2"/>
      <c r="N71" s="2"/>
      <c r="O71" s="20"/>
      <c r="P71" s="20"/>
      <c r="Q71" s="20"/>
      <c r="R71" s="20"/>
      <c r="S71" s="20"/>
      <c r="T71" s="20"/>
      <c r="U71" s="51"/>
      <c r="V71" s="51"/>
      <c r="W71" s="20"/>
    </row>
    <row r="72" spans="1:23">
      <c r="A72" s="8"/>
      <c r="L72" s="2"/>
      <c r="M72" s="2"/>
      <c r="N72" s="2"/>
      <c r="O72" s="20"/>
      <c r="P72" s="20"/>
      <c r="Q72" s="20"/>
      <c r="R72" s="20"/>
      <c r="S72" s="20"/>
      <c r="T72" s="20"/>
      <c r="U72" s="51"/>
      <c r="V72" s="51"/>
      <c r="W72" s="20"/>
    </row>
    <row r="73" spans="1:23">
      <c r="A73" s="8"/>
      <c r="L73" s="2"/>
      <c r="M73" s="2"/>
      <c r="N73" s="2"/>
      <c r="O73" s="20"/>
      <c r="P73" s="20"/>
      <c r="Q73" s="20"/>
      <c r="R73" s="20"/>
      <c r="S73" s="20"/>
      <c r="T73" s="20"/>
      <c r="U73" s="51"/>
      <c r="V73" s="51"/>
      <c r="W73" s="20"/>
    </row>
    <row r="74" spans="1:23">
      <c r="A74" s="8"/>
      <c r="L74" s="2"/>
      <c r="M74" s="2"/>
      <c r="N74" s="2"/>
      <c r="O74" s="20"/>
      <c r="P74" s="20"/>
      <c r="Q74" s="20"/>
      <c r="R74" s="20"/>
      <c r="S74" s="20"/>
      <c r="T74" s="20"/>
      <c r="U74" s="51"/>
      <c r="V74" s="51"/>
      <c r="W74" s="20"/>
    </row>
    <row r="75" spans="1:23">
      <c r="A75" s="8"/>
      <c r="L75" s="2"/>
      <c r="M75" s="2"/>
      <c r="N75" s="2"/>
      <c r="O75" s="20"/>
      <c r="P75" s="20"/>
      <c r="Q75" s="20"/>
      <c r="R75" s="20"/>
      <c r="S75" s="20"/>
      <c r="T75" s="20"/>
      <c r="U75" s="51"/>
      <c r="V75" s="51"/>
      <c r="W75" s="20"/>
    </row>
    <row r="76" spans="1:23">
      <c r="A76" s="8"/>
      <c r="L76" s="2"/>
      <c r="M76" s="2"/>
      <c r="N76" s="2"/>
      <c r="O76" s="20"/>
      <c r="P76" s="20"/>
      <c r="Q76" s="20"/>
      <c r="R76" s="20"/>
      <c r="S76" s="20"/>
      <c r="T76" s="20"/>
      <c r="U76" s="51"/>
      <c r="V76" s="51"/>
      <c r="W76" s="20"/>
    </row>
    <row r="77" spans="1:23">
      <c r="A77" s="8"/>
      <c r="L77" s="2"/>
      <c r="M77" s="2"/>
      <c r="N77" s="2"/>
      <c r="O77" s="20"/>
      <c r="P77" s="20"/>
      <c r="Q77" s="20"/>
      <c r="R77" s="20"/>
      <c r="S77" s="20"/>
      <c r="T77" s="20"/>
      <c r="U77" s="51"/>
      <c r="V77" s="51"/>
      <c r="W77" s="20"/>
    </row>
    <row r="78" spans="1:23">
      <c r="A78" s="8"/>
      <c r="L78" s="2"/>
      <c r="M78" s="2"/>
      <c r="N78" s="2"/>
      <c r="O78" s="20"/>
      <c r="P78" s="20"/>
      <c r="Q78" s="20"/>
      <c r="R78" s="20"/>
      <c r="S78" s="20"/>
      <c r="T78" s="20"/>
      <c r="U78" s="51"/>
      <c r="V78" s="51"/>
      <c r="W78" s="20"/>
    </row>
    <row r="79" spans="1:23">
      <c r="A79" s="8"/>
      <c r="L79" s="2"/>
      <c r="M79" s="2"/>
      <c r="N79" s="2"/>
      <c r="O79" s="20"/>
      <c r="P79" s="20"/>
      <c r="Q79" s="20"/>
      <c r="R79" s="20"/>
      <c r="S79" s="20"/>
      <c r="T79" s="20"/>
      <c r="U79" s="51"/>
      <c r="V79" s="51"/>
      <c r="W79" s="20"/>
    </row>
    <row r="80" spans="1:23">
      <c r="A80" s="8"/>
      <c r="L80" s="2"/>
      <c r="M80" s="2"/>
      <c r="N80" s="2"/>
      <c r="O80" s="20"/>
      <c r="P80" s="20"/>
      <c r="Q80" s="20"/>
      <c r="R80" s="20"/>
      <c r="S80" s="20"/>
      <c r="T80" s="20"/>
      <c r="U80" s="51"/>
      <c r="V80" s="51"/>
      <c r="W80" s="20"/>
    </row>
    <row r="81" spans="1:23">
      <c r="A81" s="8"/>
      <c r="L81" s="2"/>
      <c r="M81" s="2"/>
      <c r="N81" s="2"/>
      <c r="O81" s="20"/>
      <c r="P81" s="20"/>
      <c r="Q81" s="20"/>
      <c r="R81" s="20"/>
      <c r="S81" s="20"/>
      <c r="T81" s="20"/>
      <c r="U81" s="51"/>
      <c r="V81" s="51"/>
      <c r="W81" s="20"/>
    </row>
    <row r="82" spans="1:23">
      <c r="A82" s="8"/>
      <c r="L82" s="2"/>
      <c r="M82" s="2"/>
      <c r="N82" s="2"/>
      <c r="O82" s="20"/>
      <c r="P82" s="20"/>
      <c r="Q82" s="20"/>
      <c r="R82" s="20"/>
      <c r="S82" s="20"/>
      <c r="T82" s="20"/>
      <c r="U82" s="51"/>
      <c r="V82" s="51"/>
      <c r="W82" s="20"/>
    </row>
    <row r="83" spans="1:23">
      <c r="A83" s="8"/>
      <c r="L83" s="2"/>
      <c r="M83" s="2"/>
      <c r="N83" s="2"/>
      <c r="O83" s="20"/>
      <c r="P83" s="20"/>
      <c r="Q83" s="20"/>
      <c r="R83" s="20"/>
      <c r="S83" s="20"/>
      <c r="T83" s="20"/>
      <c r="U83" s="51"/>
      <c r="V83" s="51"/>
      <c r="W83" s="20"/>
    </row>
    <row r="84" spans="1:23">
      <c r="A84" s="8"/>
      <c r="L84" s="2"/>
      <c r="M84" s="2"/>
      <c r="N84" s="2"/>
      <c r="O84" s="20"/>
      <c r="P84" s="20"/>
      <c r="Q84" s="20"/>
      <c r="R84" s="20"/>
      <c r="S84" s="20"/>
      <c r="T84" s="20"/>
      <c r="U84" s="51"/>
      <c r="V84" s="51"/>
      <c r="W84" s="20"/>
    </row>
    <row r="85" spans="1:23">
      <c r="A85" s="8"/>
      <c r="L85" s="2"/>
      <c r="M85" s="2"/>
      <c r="N85" s="2"/>
      <c r="O85" s="20"/>
      <c r="P85" s="20"/>
      <c r="Q85" s="20"/>
      <c r="R85" s="20"/>
      <c r="S85" s="20"/>
      <c r="T85" s="20"/>
      <c r="U85" s="51"/>
      <c r="V85" s="51"/>
      <c r="W85" s="20"/>
    </row>
    <row r="86" spans="1:23">
      <c r="A86" s="8"/>
      <c r="L86" s="2"/>
      <c r="M86" s="2"/>
      <c r="N86" s="2"/>
      <c r="O86" s="20"/>
      <c r="P86" s="20"/>
      <c r="Q86" s="20"/>
      <c r="R86" s="20"/>
      <c r="S86" s="20"/>
      <c r="T86" s="20"/>
      <c r="U86" s="51"/>
      <c r="V86" s="51"/>
      <c r="W86" s="20"/>
    </row>
    <row r="87" spans="1:23">
      <c r="A87" s="8"/>
      <c r="L87" s="2"/>
      <c r="M87" s="2"/>
      <c r="N87" s="2"/>
      <c r="O87" s="20"/>
      <c r="P87" s="20"/>
      <c r="Q87" s="20"/>
      <c r="R87" s="20"/>
      <c r="S87" s="20"/>
      <c r="T87" s="20"/>
      <c r="U87" s="51"/>
      <c r="V87" s="51"/>
      <c r="W87" s="20"/>
    </row>
    <row r="88" spans="1:23">
      <c r="A88" s="8"/>
      <c r="L88" s="2"/>
      <c r="M88" s="2"/>
      <c r="N88" s="2"/>
      <c r="O88" s="20"/>
      <c r="P88" s="20"/>
      <c r="Q88" s="20"/>
      <c r="R88" s="20"/>
      <c r="S88" s="20"/>
      <c r="T88" s="20"/>
      <c r="U88" s="51"/>
      <c r="V88" s="51"/>
      <c r="W88" s="20"/>
    </row>
    <row r="89" spans="1:23">
      <c r="A89" s="8"/>
      <c r="L89" s="2"/>
      <c r="M89" s="2"/>
      <c r="N89" s="2"/>
      <c r="O89" s="20"/>
      <c r="P89" s="20"/>
      <c r="Q89" s="20"/>
      <c r="R89" s="20"/>
      <c r="S89" s="20"/>
      <c r="T89" s="20"/>
      <c r="U89" s="51"/>
      <c r="V89" s="51"/>
      <c r="W89" s="20"/>
    </row>
    <row r="90" spans="1:23">
      <c r="A90" s="8"/>
      <c r="L90" s="2"/>
      <c r="M90" s="2"/>
      <c r="N90" s="2"/>
      <c r="O90" s="20"/>
      <c r="P90" s="20"/>
      <c r="Q90" s="20"/>
      <c r="R90" s="20"/>
      <c r="S90" s="20"/>
      <c r="T90" s="20"/>
      <c r="U90" s="51"/>
      <c r="V90" s="51"/>
      <c r="W90" s="20"/>
    </row>
    <row r="91" spans="1:23">
      <c r="A91" s="8"/>
      <c r="L91" s="2"/>
      <c r="M91" s="2"/>
      <c r="N91" s="2"/>
      <c r="O91" s="20"/>
      <c r="P91" s="20"/>
      <c r="Q91" s="20"/>
      <c r="R91" s="20"/>
      <c r="S91" s="20"/>
      <c r="T91" s="20"/>
      <c r="U91" s="51"/>
      <c r="V91" s="51"/>
      <c r="W91" s="20"/>
    </row>
    <row r="92" spans="1:23">
      <c r="A92" s="8"/>
      <c r="L92" s="2"/>
      <c r="M92" s="2"/>
      <c r="N92" s="2"/>
      <c r="O92" s="20"/>
      <c r="P92" s="20"/>
      <c r="Q92" s="20"/>
      <c r="R92" s="20"/>
      <c r="S92" s="20"/>
      <c r="T92" s="20"/>
      <c r="U92" s="51"/>
      <c r="V92" s="51"/>
      <c r="W92" s="20"/>
    </row>
    <row r="93" spans="1:23">
      <c r="A93" s="8"/>
      <c r="L93" s="2"/>
      <c r="M93" s="2"/>
      <c r="N93" s="2"/>
      <c r="O93" s="20"/>
      <c r="P93" s="20"/>
      <c r="Q93" s="20"/>
      <c r="R93" s="20"/>
      <c r="S93" s="20"/>
      <c r="T93" s="20"/>
      <c r="U93" s="51"/>
      <c r="V93" s="51"/>
      <c r="W93" s="20"/>
    </row>
    <row r="94" spans="1:23">
      <c r="A94" s="8"/>
      <c r="L94" s="2"/>
      <c r="M94" s="2"/>
      <c r="N94" s="2"/>
      <c r="O94" s="20"/>
      <c r="P94" s="20"/>
      <c r="Q94" s="20"/>
      <c r="R94" s="20"/>
      <c r="S94" s="20"/>
      <c r="T94" s="20"/>
      <c r="U94" s="51"/>
      <c r="V94" s="51"/>
      <c r="W94" s="20"/>
    </row>
    <row r="95" spans="1:23">
      <c r="A95" s="8"/>
      <c r="L95" s="2"/>
      <c r="M95" s="2"/>
      <c r="N95" s="2"/>
      <c r="O95" s="20"/>
      <c r="P95" s="20"/>
      <c r="Q95" s="20"/>
      <c r="R95" s="20"/>
      <c r="S95" s="20"/>
      <c r="T95" s="20"/>
      <c r="U95" s="51"/>
      <c r="V95" s="51"/>
      <c r="W95" s="20"/>
    </row>
    <row r="96" spans="1:23">
      <c r="A96" s="8"/>
      <c r="L96" s="2"/>
      <c r="M96" s="2"/>
      <c r="N96" s="2"/>
      <c r="O96" s="20"/>
      <c r="P96" s="20"/>
      <c r="Q96" s="20"/>
      <c r="R96" s="20"/>
      <c r="S96" s="20"/>
      <c r="T96" s="20"/>
      <c r="U96" s="51"/>
      <c r="V96" s="51"/>
      <c r="W96" s="20"/>
    </row>
    <row r="97" spans="1:23">
      <c r="A97" s="8"/>
      <c r="L97" s="2"/>
      <c r="M97" s="2"/>
      <c r="N97" s="2"/>
      <c r="O97" s="20"/>
      <c r="P97" s="20"/>
      <c r="Q97" s="20"/>
      <c r="R97" s="20"/>
      <c r="S97" s="20"/>
      <c r="T97" s="20"/>
      <c r="U97" s="51"/>
      <c r="V97" s="51"/>
      <c r="W97" s="20"/>
    </row>
    <row r="98" spans="1:23">
      <c r="A98" s="8"/>
      <c r="L98" s="2"/>
      <c r="M98" s="2"/>
      <c r="N98" s="2"/>
      <c r="O98" s="20"/>
      <c r="P98" s="20"/>
      <c r="Q98" s="20"/>
      <c r="R98" s="20"/>
      <c r="S98" s="20"/>
      <c r="T98" s="20"/>
      <c r="U98" s="51"/>
      <c r="V98" s="51"/>
      <c r="W98" s="20"/>
    </row>
    <row r="99" spans="1:23">
      <c r="A99" s="8"/>
      <c r="L99" s="2"/>
      <c r="M99" s="2"/>
      <c r="N99" s="2"/>
      <c r="O99" s="20"/>
      <c r="P99" s="20"/>
      <c r="Q99" s="20"/>
      <c r="R99" s="20"/>
      <c r="S99" s="20"/>
      <c r="T99" s="20"/>
      <c r="U99" s="51"/>
      <c r="V99" s="51"/>
      <c r="W99" s="20"/>
    </row>
    <row r="100" spans="1:23">
      <c r="A100" s="8"/>
      <c r="L100" s="2"/>
      <c r="M100" s="2"/>
      <c r="N100" s="2"/>
      <c r="O100" s="20"/>
      <c r="P100" s="20"/>
      <c r="Q100" s="20"/>
      <c r="R100" s="20"/>
      <c r="S100" s="20"/>
      <c r="T100" s="20"/>
      <c r="U100" s="51"/>
      <c r="V100" s="51"/>
      <c r="W100" s="20"/>
    </row>
    <row r="101" spans="1:23">
      <c r="A101" s="8"/>
      <c r="L101" s="2"/>
      <c r="M101" s="2"/>
      <c r="N101" s="2"/>
      <c r="O101" s="20"/>
      <c r="P101" s="20"/>
      <c r="Q101" s="20"/>
      <c r="R101" s="20"/>
      <c r="S101" s="20"/>
      <c r="T101" s="20"/>
      <c r="U101" s="51"/>
      <c r="V101" s="51"/>
      <c r="W101" s="20"/>
    </row>
    <row r="102" spans="1:23">
      <c r="A102" s="8"/>
      <c r="L102" s="2"/>
      <c r="M102" s="2"/>
      <c r="N102" s="2"/>
      <c r="O102" s="20"/>
      <c r="P102" s="20"/>
      <c r="Q102" s="20"/>
      <c r="R102" s="20"/>
      <c r="S102" s="20"/>
      <c r="T102" s="20"/>
      <c r="U102" s="51"/>
      <c r="V102" s="51"/>
      <c r="W102" s="20"/>
    </row>
    <row r="103" spans="1:23">
      <c r="A103" s="8"/>
      <c r="L103" s="2"/>
      <c r="M103" s="2"/>
      <c r="N103" s="2"/>
      <c r="O103" s="20"/>
      <c r="P103" s="20"/>
      <c r="Q103" s="20"/>
      <c r="R103" s="20"/>
      <c r="S103" s="20"/>
      <c r="T103" s="20"/>
      <c r="U103" s="51"/>
      <c r="V103" s="51"/>
      <c r="W103" s="20"/>
    </row>
    <row r="104" spans="1:23">
      <c r="A104" s="8"/>
      <c r="L104" s="2"/>
      <c r="M104" s="2"/>
      <c r="N104" s="2"/>
      <c r="O104" s="20"/>
      <c r="P104" s="20"/>
      <c r="Q104" s="20"/>
      <c r="R104" s="20"/>
      <c r="S104" s="20"/>
      <c r="T104" s="20"/>
      <c r="U104" s="51"/>
      <c r="V104" s="51"/>
      <c r="W104" s="20"/>
    </row>
    <row r="105" spans="1:23">
      <c r="A105" s="8"/>
      <c r="L105" s="2"/>
      <c r="M105" s="2"/>
      <c r="N105" s="2"/>
      <c r="O105" s="20"/>
      <c r="P105" s="20"/>
      <c r="Q105" s="20"/>
      <c r="R105" s="20"/>
      <c r="S105" s="20"/>
      <c r="T105" s="20"/>
      <c r="U105" s="51"/>
      <c r="V105" s="51"/>
      <c r="W105" s="20"/>
    </row>
    <row r="106" spans="1:23">
      <c r="A106" s="8"/>
      <c r="L106" s="2"/>
      <c r="M106" s="2"/>
      <c r="N106" s="2"/>
      <c r="O106" s="20"/>
      <c r="P106" s="20"/>
      <c r="Q106" s="20"/>
      <c r="R106" s="20"/>
      <c r="S106" s="20"/>
      <c r="T106" s="20"/>
      <c r="U106" s="51"/>
      <c r="V106" s="51"/>
      <c r="W106" s="20"/>
    </row>
    <row r="107" spans="1:23">
      <c r="A107" s="8"/>
      <c r="L107" s="2"/>
      <c r="M107" s="2"/>
      <c r="N107" s="2"/>
      <c r="O107" s="20"/>
      <c r="P107" s="20"/>
      <c r="Q107" s="20"/>
      <c r="R107" s="20"/>
      <c r="S107" s="20"/>
      <c r="T107" s="20"/>
      <c r="U107" s="51"/>
      <c r="V107" s="51"/>
      <c r="W107" s="20"/>
    </row>
    <row r="108" spans="1:23">
      <c r="A108" s="8"/>
      <c r="L108" s="2"/>
      <c r="M108" s="2"/>
      <c r="N108" s="2"/>
      <c r="O108" s="20"/>
      <c r="P108" s="20"/>
      <c r="Q108" s="20"/>
      <c r="R108" s="20"/>
      <c r="S108" s="20"/>
      <c r="T108" s="20"/>
      <c r="U108" s="51"/>
      <c r="V108" s="51"/>
      <c r="W108" s="20"/>
    </row>
    <row r="109" spans="1:23">
      <c r="A109" s="8"/>
      <c r="L109" s="2"/>
      <c r="M109" s="2"/>
      <c r="N109" s="2"/>
      <c r="O109" s="20"/>
      <c r="P109" s="20"/>
      <c r="Q109" s="20"/>
      <c r="R109" s="20"/>
      <c r="S109" s="20"/>
      <c r="T109" s="20"/>
      <c r="U109" s="51"/>
      <c r="V109" s="51"/>
      <c r="W109" s="20"/>
    </row>
    <row r="110" spans="1:23">
      <c r="A110" s="8"/>
      <c r="L110" s="2"/>
      <c r="M110" s="2"/>
      <c r="N110" s="2"/>
      <c r="O110" s="20"/>
      <c r="P110" s="20"/>
      <c r="Q110" s="20"/>
      <c r="R110" s="20"/>
      <c r="S110" s="20"/>
      <c r="T110" s="20"/>
      <c r="U110" s="51"/>
      <c r="V110" s="51"/>
      <c r="W110" s="20"/>
    </row>
    <row r="111" spans="1:23">
      <c r="A111" s="8"/>
      <c r="L111" s="2"/>
      <c r="M111" s="2"/>
      <c r="N111" s="2"/>
      <c r="O111" s="20"/>
      <c r="P111" s="20"/>
      <c r="Q111" s="20"/>
      <c r="R111" s="20"/>
      <c r="S111" s="20"/>
      <c r="T111" s="20"/>
      <c r="U111" s="51"/>
      <c r="V111" s="51"/>
      <c r="W111" s="20"/>
    </row>
    <row r="112" spans="1:23">
      <c r="A112" s="8"/>
      <c r="L112" s="2"/>
      <c r="M112" s="2"/>
      <c r="N112" s="2"/>
      <c r="O112" s="20"/>
      <c r="P112" s="20"/>
      <c r="Q112" s="20"/>
      <c r="R112" s="20"/>
      <c r="S112" s="20"/>
      <c r="T112" s="20"/>
      <c r="U112" s="51"/>
      <c r="V112" s="51"/>
      <c r="W112" s="20"/>
    </row>
    <row r="113" spans="1:23">
      <c r="A113" s="8"/>
      <c r="L113" s="2"/>
      <c r="M113" s="2"/>
      <c r="N113" s="2"/>
      <c r="O113" s="20"/>
      <c r="P113" s="20"/>
      <c r="Q113" s="20"/>
      <c r="R113" s="20"/>
      <c r="S113" s="20"/>
      <c r="T113" s="20"/>
      <c r="U113" s="51"/>
      <c r="V113" s="51"/>
      <c r="W113" s="20"/>
    </row>
    <row r="114" spans="1:23">
      <c r="A114" s="8"/>
      <c r="L114" s="2"/>
      <c r="M114" s="2"/>
      <c r="N114" s="2"/>
      <c r="O114" s="20"/>
      <c r="P114" s="20"/>
      <c r="Q114" s="20"/>
      <c r="R114" s="20"/>
      <c r="S114" s="20"/>
      <c r="T114" s="20"/>
      <c r="U114" s="51"/>
      <c r="V114" s="51"/>
      <c r="W114" s="20"/>
    </row>
    <row r="115" spans="1:23">
      <c r="A115" s="8"/>
      <c r="L115" s="2"/>
      <c r="M115" s="2"/>
      <c r="N115" s="2"/>
      <c r="O115" s="20"/>
      <c r="P115" s="20"/>
      <c r="Q115" s="20"/>
      <c r="R115" s="20"/>
      <c r="S115" s="20"/>
      <c r="T115" s="20"/>
      <c r="U115" s="51"/>
      <c r="V115" s="51"/>
      <c r="W115" s="20"/>
    </row>
    <row r="116" spans="1:23">
      <c r="A116" s="8"/>
      <c r="L116" s="2"/>
      <c r="M116" s="2"/>
      <c r="N116" s="2"/>
      <c r="O116" s="20"/>
      <c r="P116" s="20"/>
      <c r="Q116" s="20"/>
      <c r="R116" s="20"/>
      <c r="S116" s="20"/>
      <c r="T116" s="20"/>
      <c r="U116" s="51"/>
      <c r="V116" s="51"/>
      <c r="W116" s="20"/>
    </row>
    <row r="117" spans="1:23">
      <c r="A117" s="8"/>
      <c r="L117" s="2"/>
      <c r="M117" s="2"/>
      <c r="N117" s="2"/>
      <c r="O117" s="20"/>
      <c r="P117" s="20"/>
      <c r="Q117" s="20"/>
      <c r="R117" s="20"/>
      <c r="S117" s="20"/>
      <c r="T117" s="20"/>
      <c r="U117" s="51"/>
      <c r="V117" s="51"/>
      <c r="W117" s="20"/>
    </row>
    <row r="118" spans="1:23">
      <c r="A118" s="8"/>
      <c r="L118" s="2"/>
      <c r="M118" s="2"/>
      <c r="N118" s="2"/>
      <c r="O118" s="20"/>
      <c r="P118" s="20"/>
      <c r="Q118" s="20"/>
      <c r="R118" s="20"/>
      <c r="S118" s="20"/>
      <c r="T118" s="20"/>
      <c r="U118" s="51"/>
      <c r="V118" s="51"/>
      <c r="W118" s="20"/>
    </row>
    <row r="119" spans="1:23">
      <c r="A119" s="8"/>
      <c r="L119" s="2"/>
      <c r="M119" s="2"/>
      <c r="N119" s="2"/>
      <c r="O119" s="20"/>
      <c r="P119" s="20"/>
      <c r="Q119" s="20"/>
      <c r="R119" s="20"/>
      <c r="S119" s="20"/>
      <c r="T119" s="20"/>
      <c r="U119" s="51"/>
      <c r="V119" s="51"/>
      <c r="W119" s="20"/>
    </row>
    <row r="120" spans="1:23">
      <c r="A120" s="8"/>
      <c r="L120" s="2"/>
      <c r="M120" s="2"/>
      <c r="N120" s="2"/>
      <c r="O120" s="20"/>
      <c r="P120" s="20"/>
      <c r="Q120" s="20"/>
      <c r="R120" s="20"/>
      <c r="S120" s="20"/>
      <c r="T120" s="20"/>
      <c r="U120" s="51"/>
      <c r="V120" s="51"/>
      <c r="W120" s="20"/>
    </row>
    <row r="121" spans="1:23">
      <c r="A121" s="8"/>
      <c r="L121" s="2"/>
      <c r="M121" s="2"/>
      <c r="N121" s="2"/>
      <c r="O121" s="20"/>
      <c r="P121" s="20"/>
      <c r="Q121" s="20"/>
      <c r="R121" s="20"/>
      <c r="S121" s="20"/>
      <c r="T121" s="20"/>
      <c r="U121" s="51"/>
      <c r="V121" s="51"/>
      <c r="W121" s="20"/>
    </row>
    <row r="122" spans="1:23">
      <c r="A122" s="8"/>
      <c r="L122" s="2"/>
      <c r="M122" s="2"/>
      <c r="N122" s="2"/>
      <c r="O122" s="20"/>
      <c r="P122" s="20"/>
      <c r="Q122" s="20"/>
      <c r="R122" s="20"/>
      <c r="S122" s="20"/>
      <c r="T122" s="20"/>
      <c r="U122" s="51"/>
      <c r="V122" s="51"/>
      <c r="W122" s="20"/>
    </row>
    <row r="123" spans="1:23">
      <c r="A123" s="8"/>
      <c r="L123" s="2"/>
      <c r="M123" s="2"/>
      <c r="N123" s="2"/>
      <c r="O123" s="20"/>
      <c r="P123" s="20"/>
      <c r="Q123" s="20"/>
      <c r="R123" s="20"/>
      <c r="S123" s="20"/>
      <c r="T123" s="20"/>
      <c r="U123" s="51"/>
      <c r="V123" s="51"/>
      <c r="W123" s="20"/>
    </row>
    <row r="124" spans="1:23">
      <c r="A124" s="8"/>
      <c r="L124" s="2"/>
      <c r="M124" s="2"/>
      <c r="N124" s="2"/>
      <c r="O124" s="20"/>
      <c r="P124" s="20"/>
      <c r="Q124" s="20"/>
      <c r="R124" s="20"/>
      <c r="S124" s="20"/>
      <c r="T124" s="20"/>
      <c r="U124" s="51"/>
      <c r="V124" s="51"/>
      <c r="W124" s="20"/>
    </row>
    <row r="125" spans="1:23">
      <c r="A125" s="8"/>
      <c r="L125" s="2"/>
      <c r="M125" s="2"/>
      <c r="N125" s="2"/>
      <c r="O125" s="20"/>
      <c r="P125" s="20"/>
      <c r="Q125" s="20"/>
      <c r="R125" s="20"/>
      <c r="S125" s="20"/>
      <c r="T125" s="20"/>
      <c r="U125" s="51"/>
      <c r="V125" s="51"/>
      <c r="W125" s="20"/>
    </row>
    <row r="126" spans="1:23">
      <c r="A126" s="8"/>
      <c r="L126" s="2"/>
      <c r="M126" s="2"/>
      <c r="N126" s="2"/>
      <c r="O126" s="20"/>
      <c r="P126" s="20"/>
      <c r="Q126" s="20"/>
      <c r="R126" s="20"/>
      <c r="S126" s="20"/>
      <c r="T126" s="20"/>
      <c r="U126" s="51"/>
      <c r="V126" s="51"/>
      <c r="W126" s="20"/>
    </row>
    <row r="127" spans="1:23">
      <c r="A127" s="8"/>
      <c r="L127" s="2"/>
      <c r="M127" s="2"/>
      <c r="N127" s="2"/>
      <c r="O127" s="20"/>
      <c r="P127" s="20"/>
      <c r="Q127" s="20"/>
      <c r="R127" s="20"/>
      <c r="S127" s="20"/>
      <c r="T127" s="20"/>
      <c r="U127" s="51"/>
      <c r="V127" s="51"/>
      <c r="W127" s="20"/>
    </row>
    <row r="128" spans="1:23">
      <c r="A128" s="8"/>
      <c r="L128" s="2"/>
      <c r="M128" s="2"/>
      <c r="N128" s="2"/>
      <c r="O128" s="20"/>
      <c r="P128" s="20"/>
      <c r="Q128" s="20"/>
      <c r="R128" s="20"/>
      <c r="S128" s="20"/>
      <c r="T128" s="20"/>
      <c r="U128" s="51"/>
      <c r="V128" s="51"/>
      <c r="W128" s="20"/>
    </row>
    <row r="129" spans="1:23">
      <c r="A129" s="8"/>
      <c r="L129" s="2"/>
      <c r="M129" s="2"/>
      <c r="N129" s="2"/>
      <c r="O129" s="20"/>
      <c r="P129" s="20"/>
      <c r="Q129" s="20"/>
      <c r="R129" s="20"/>
      <c r="S129" s="20"/>
      <c r="T129" s="20"/>
      <c r="U129" s="51"/>
      <c r="V129" s="51"/>
      <c r="W129" s="20"/>
    </row>
    <row r="130" spans="1:23">
      <c r="A130" s="8"/>
      <c r="L130" s="2"/>
      <c r="M130" s="2"/>
      <c r="N130" s="2"/>
      <c r="O130" s="20"/>
      <c r="P130" s="20"/>
      <c r="Q130" s="20"/>
      <c r="R130" s="20"/>
      <c r="S130" s="20"/>
      <c r="T130" s="20"/>
      <c r="U130" s="51"/>
      <c r="V130" s="51"/>
      <c r="W130" s="20"/>
    </row>
    <row r="131" spans="1:23">
      <c r="A131" s="8"/>
      <c r="L131" s="2"/>
      <c r="M131" s="2"/>
      <c r="N131" s="2"/>
      <c r="O131" s="20"/>
      <c r="P131" s="20"/>
      <c r="Q131" s="20"/>
      <c r="R131" s="20"/>
      <c r="S131" s="20"/>
      <c r="T131" s="20"/>
      <c r="U131" s="51"/>
      <c r="V131" s="51"/>
      <c r="W131" s="20"/>
    </row>
    <row r="132" spans="1:23">
      <c r="A132" s="8"/>
      <c r="L132" s="2"/>
      <c r="M132" s="2"/>
      <c r="N132" s="2"/>
      <c r="O132" s="20"/>
      <c r="P132" s="20"/>
      <c r="Q132" s="20"/>
      <c r="R132" s="20"/>
      <c r="S132" s="20"/>
      <c r="T132" s="20"/>
      <c r="U132" s="51"/>
      <c r="V132" s="51"/>
      <c r="W132" s="20"/>
    </row>
    <row r="133" spans="1:23">
      <c r="A133" s="8"/>
      <c r="L133" s="2"/>
      <c r="M133" s="2"/>
      <c r="N133" s="2"/>
      <c r="O133" s="20"/>
      <c r="P133" s="20"/>
      <c r="Q133" s="20"/>
      <c r="R133" s="20"/>
      <c r="S133" s="20"/>
      <c r="T133" s="20"/>
      <c r="U133" s="51"/>
      <c r="V133" s="51"/>
      <c r="W133" s="20"/>
    </row>
    <row r="134" spans="1:23">
      <c r="A134" s="8"/>
      <c r="L134" s="2"/>
      <c r="M134" s="2"/>
      <c r="N134" s="2"/>
      <c r="O134" s="20"/>
      <c r="P134" s="20"/>
      <c r="Q134" s="20"/>
      <c r="R134" s="20"/>
      <c r="S134" s="20"/>
      <c r="T134" s="20"/>
      <c r="U134" s="51"/>
      <c r="V134" s="51"/>
      <c r="W134" s="20"/>
    </row>
    <row r="135" spans="1:23">
      <c r="A135" s="8"/>
      <c r="L135" s="2"/>
      <c r="M135" s="2"/>
      <c r="N135" s="2"/>
      <c r="O135" s="20"/>
      <c r="P135" s="20"/>
      <c r="Q135" s="20"/>
      <c r="R135" s="20"/>
      <c r="S135" s="20"/>
      <c r="T135" s="20"/>
      <c r="U135" s="51"/>
      <c r="V135" s="51"/>
      <c r="W135" s="20"/>
    </row>
    <row r="136" spans="1:23">
      <c r="A136" s="8"/>
      <c r="L136" s="2"/>
      <c r="M136" s="2"/>
      <c r="N136" s="2"/>
      <c r="O136" s="20"/>
      <c r="P136" s="20"/>
      <c r="Q136" s="20"/>
      <c r="R136" s="20"/>
      <c r="S136" s="20"/>
      <c r="T136" s="20"/>
      <c r="U136" s="51"/>
      <c r="V136" s="51"/>
      <c r="W136" s="20"/>
    </row>
    <row r="137" spans="1:23">
      <c r="A137" s="8"/>
      <c r="L137" s="2"/>
      <c r="M137" s="2"/>
      <c r="N137" s="2"/>
      <c r="O137" s="20"/>
      <c r="P137" s="20"/>
      <c r="Q137" s="20"/>
      <c r="R137" s="20"/>
      <c r="S137" s="20"/>
      <c r="T137" s="20"/>
      <c r="U137" s="51"/>
      <c r="V137" s="51"/>
      <c r="W137" s="20"/>
    </row>
    <row r="138" spans="1:23">
      <c r="A138" s="8"/>
      <c r="L138" s="2"/>
      <c r="M138" s="2"/>
      <c r="N138" s="2"/>
      <c r="O138" s="20"/>
      <c r="P138" s="20"/>
      <c r="Q138" s="20"/>
      <c r="R138" s="20"/>
      <c r="S138" s="20"/>
      <c r="T138" s="20"/>
      <c r="U138" s="51"/>
      <c r="V138" s="51"/>
      <c r="W138" s="20"/>
    </row>
    <row r="139" spans="1:23">
      <c r="A139" s="8"/>
      <c r="L139" s="2"/>
      <c r="M139" s="2"/>
      <c r="N139" s="2"/>
      <c r="O139" s="20"/>
      <c r="P139" s="20"/>
      <c r="Q139" s="20"/>
      <c r="R139" s="20"/>
      <c r="S139" s="20"/>
      <c r="T139" s="20"/>
      <c r="U139" s="51"/>
      <c r="V139" s="51"/>
      <c r="W139" s="20"/>
    </row>
    <row r="140" spans="1:23">
      <c r="A140" s="8"/>
      <c r="L140" s="2"/>
      <c r="M140" s="2"/>
      <c r="N140" s="2"/>
      <c r="O140" s="20"/>
      <c r="P140" s="20"/>
      <c r="Q140" s="20"/>
      <c r="R140" s="20"/>
      <c r="S140" s="20"/>
      <c r="T140" s="20"/>
      <c r="U140" s="51"/>
      <c r="V140" s="51"/>
      <c r="W140" s="20"/>
    </row>
    <row r="141" spans="1:23">
      <c r="A141" s="8"/>
      <c r="L141" s="2"/>
      <c r="M141" s="2"/>
      <c r="N141" s="2"/>
      <c r="O141" s="20"/>
      <c r="P141" s="20"/>
      <c r="Q141" s="20"/>
      <c r="R141" s="20"/>
      <c r="S141" s="20"/>
      <c r="T141" s="20"/>
      <c r="U141" s="51"/>
      <c r="V141" s="51"/>
      <c r="W141" s="20"/>
    </row>
    <row r="142" spans="1:23">
      <c r="A142" s="8"/>
      <c r="L142" s="2"/>
      <c r="M142" s="2"/>
      <c r="N142" s="2"/>
      <c r="O142" s="20"/>
      <c r="P142" s="20"/>
      <c r="Q142" s="20"/>
      <c r="R142" s="20"/>
      <c r="S142" s="20"/>
      <c r="T142" s="20"/>
      <c r="U142" s="51"/>
      <c r="V142" s="51"/>
      <c r="W142" s="20"/>
    </row>
    <row r="143" spans="1:23">
      <c r="A143" s="8"/>
      <c r="L143" s="2"/>
      <c r="M143" s="2"/>
      <c r="N143" s="2"/>
      <c r="O143" s="20"/>
      <c r="P143" s="20"/>
      <c r="Q143" s="20"/>
      <c r="R143" s="20"/>
      <c r="S143" s="20"/>
      <c r="T143" s="20"/>
      <c r="U143" s="51"/>
      <c r="V143" s="51"/>
      <c r="W143" s="20"/>
    </row>
    <row r="144" spans="1:23">
      <c r="A144" s="8"/>
      <c r="L144" s="2"/>
      <c r="M144" s="2"/>
      <c r="N144" s="2"/>
      <c r="O144" s="20"/>
      <c r="P144" s="20"/>
      <c r="Q144" s="20"/>
      <c r="R144" s="20"/>
      <c r="S144" s="20"/>
      <c r="T144" s="20"/>
      <c r="U144" s="51"/>
      <c r="V144" s="51"/>
      <c r="W144" s="20"/>
    </row>
    <row r="145" spans="1:23">
      <c r="A145" s="8"/>
      <c r="L145" s="2"/>
      <c r="M145" s="2"/>
      <c r="N145" s="2"/>
      <c r="O145" s="20"/>
      <c r="P145" s="20"/>
      <c r="Q145" s="20"/>
      <c r="R145" s="20"/>
      <c r="S145" s="20"/>
      <c r="T145" s="20"/>
      <c r="U145" s="51"/>
      <c r="V145" s="51"/>
      <c r="W145" s="20"/>
    </row>
    <row r="146" spans="1:23">
      <c r="A146" s="8"/>
      <c r="L146" s="2"/>
      <c r="M146" s="2"/>
      <c r="N146" s="2"/>
      <c r="O146" s="20"/>
      <c r="P146" s="20"/>
      <c r="Q146" s="20"/>
      <c r="R146" s="20"/>
      <c r="S146" s="20"/>
      <c r="T146" s="20"/>
      <c r="U146" s="51"/>
      <c r="V146" s="51"/>
      <c r="W146" s="20"/>
    </row>
    <row r="147" spans="1:23">
      <c r="A147" s="8"/>
      <c r="L147" s="2"/>
      <c r="M147" s="2"/>
      <c r="N147" s="2"/>
      <c r="O147" s="20"/>
      <c r="P147" s="20"/>
      <c r="Q147" s="20"/>
      <c r="R147" s="20"/>
      <c r="S147" s="20"/>
      <c r="T147" s="20"/>
      <c r="U147" s="51"/>
      <c r="V147" s="51"/>
      <c r="W147" s="20"/>
    </row>
    <row r="148" spans="1:23">
      <c r="A148" s="8"/>
      <c r="L148" s="2"/>
      <c r="M148" s="2"/>
      <c r="N148" s="2"/>
      <c r="O148" s="20"/>
      <c r="P148" s="20"/>
      <c r="Q148" s="20"/>
      <c r="R148" s="20"/>
      <c r="S148" s="20"/>
      <c r="T148" s="20"/>
      <c r="U148" s="51"/>
      <c r="V148" s="51"/>
      <c r="W148" s="20"/>
    </row>
    <row r="149" spans="1:23">
      <c r="A149" s="8"/>
      <c r="L149" s="2"/>
      <c r="M149" s="2"/>
      <c r="N149" s="2"/>
      <c r="O149" s="20"/>
      <c r="P149" s="20"/>
      <c r="Q149" s="20"/>
      <c r="R149" s="20"/>
      <c r="S149" s="20"/>
      <c r="T149" s="20"/>
      <c r="U149" s="51"/>
      <c r="V149" s="51"/>
      <c r="W149" s="20"/>
    </row>
    <row r="150" spans="1:23">
      <c r="A150" s="8"/>
      <c r="L150" s="2"/>
      <c r="M150" s="2"/>
      <c r="N150" s="2"/>
      <c r="O150" s="20"/>
      <c r="P150" s="20"/>
      <c r="Q150" s="20"/>
      <c r="R150" s="20"/>
      <c r="S150" s="20"/>
      <c r="T150" s="20"/>
      <c r="U150" s="51"/>
      <c r="V150" s="51"/>
      <c r="W150" s="20"/>
    </row>
    <row r="151" spans="1:23">
      <c r="A151" s="8"/>
      <c r="L151" s="2"/>
      <c r="M151" s="2"/>
      <c r="N151" s="2"/>
      <c r="O151" s="20"/>
      <c r="P151" s="20"/>
      <c r="Q151" s="20"/>
      <c r="R151" s="20"/>
      <c r="S151" s="20"/>
      <c r="T151" s="20"/>
      <c r="U151" s="51"/>
      <c r="V151" s="51"/>
      <c r="W151" s="20"/>
    </row>
    <row r="152" spans="1:23">
      <c r="A152" s="8"/>
      <c r="L152" s="2"/>
      <c r="M152" s="2"/>
      <c r="N152" s="2"/>
      <c r="O152" s="20"/>
      <c r="P152" s="20"/>
      <c r="Q152" s="20"/>
      <c r="R152" s="20"/>
      <c r="S152" s="20"/>
      <c r="T152" s="20"/>
      <c r="U152" s="51"/>
      <c r="V152" s="51"/>
      <c r="W152" s="20"/>
    </row>
    <row r="153" spans="1:23">
      <c r="A153" s="8"/>
      <c r="L153" s="2"/>
      <c r="M153" s="2"/>
      <c r="N153" s="2"/>
      <c r="O153" s="20"/>
      <c r="P153" s="20"/>
      <c r="Q153" s="20"/>
      <c r="R153" s="20"/>
      <c r="S153" s="20"/>
      <c r="T153" s="20"/>
      <c r="U153" s="51"/>
      <c r="V153" s="51"/>
      <c r="W153" s="20"/>
    </row>
    <row r="154" spans="1:23">
      <c r="A154" s="8"/>
      <c r="L154" s="2"/>
      <c r="M154" s="2"/>
      <c r="N154" s="2"/>
      <c r="O154" s="20"/>
      <c r="P154" s="20"/>
      <c r="Q154" s="20"/>
      <c r="R154" s="20"/>
      <c r="S154" s="20"/>
      <c r="T154" s="20"/>
      <c r="U154" s="51"/>
      <c r="V154" s="51"/>
      <c r="W154" s="20"/>
    </row>
    <row r="155" spans="1:23">
      <c r="A155" s="8"/>
      <c r="L155" s="2"/>
      <c r="M155" s="2"/>
      <c r="N155" s="2"/>
      <c r="O155" s="20"/>
      <c r="P155" s="20"/>
      <c r="Q155" s="20"/>
      <c r="R155" s="20"/>
      <c r="S155" s="20"/>
      <c r="T155" s="20"/>
      <c r="U155" s="51"/>
      <c r="V155" s="51"/>
      <c r="W155" s="20"/>
    </row>
    <row r="156" spans="1:23">
      <c r="A156" s="8"/>
      <c r="L156" s="2"/>
      <c r="M156" s="2"/>
      <c r="N156" s="2"/>
      <c r="O156" s="20"/>
      <c r="P156" s="20"/>
      <c r="Q156" s="20"/>
      <c r="R156" s="20"/>
      <c r="S156" s="20"/>
      <c r="T156" s="20"/>
      <c r="U156" s="51"/>
      <c r="V156" s="51"/>
      <c r="W156" s="20"/>
    </row>
    <row r="157" spans="1:23">
      <c r="A157" s="8"/>
      <c r="L157" s="2"/>
      <c r="M157" s="2"/>
      <c r="N157" s="2"/>
      <c r="O157" s="20"/>
      <c r="P157" s="20"/>
      <c r="Q157" s="20"/>
      <c r="R157" s="20"/>
      <c r="S157" s="20"/>
      <c r="T157" s="20"/>
      <c r="U157" s="51"/>
      <c r="V157" s="51"/>
      <c r="W157" s="20"/>
    </row>
    <row r="158" spans="1:23">
      <c r="A158" s="8"/>
      <c r="L158" s="2"/>
      <c r="M158" s="2"/>
      <c r="N158" s="2"/>
      <c r="O158" s="20"/>
      <c r="P158" s="20"/>
      <c r="Q158" s="20"/>
      <c r="R158" s="20"/>
      <c r="S158" s="20"/>
      <c r="T158" s="20"/>
      <c r="U158" s="51"/>
      <c r="V158" s="51"/>
      <c r="W158" s="20"/>
    </row>
    <row r="159" spans="1:23">
      <c r="A159" s="8"/>
      <c r="L159" s="2"/>
      <c r="M159" s="2"/>
      <c r="N159" s="2"/>
      <c r="O159" s="20"/>
      <c r="P159" s="20"/>
      <c r="Q159" s="20"/>
      <c r="R159" s="20"/>
      <c r="S159" s="20"/>
      <c r="T159" s="20"/>
      <c r="U159" s="51"/>
      <c r="V159" s="51"/>
      <c r="W159" s="20"/>
    </row>
    <row r="160" spans="1:23">
      <c r="A160" s="8"/>
      <c r="L160" s="2"/>
      <c r="M160" s="2"/>
      <c r="N160" s="2"/>
      <c r="O160" s="20"/>
      <c r="P160" s="20"/>
      <c r="Q160" s="20"/>
      <c r="R160" s="20"/>
      <c r="S160" s="20"/>
      <c r="T160" s="20"/>
      <c r="U160" s="51"/>
      <c r="V160" s="51"/>
      <c r="W160" s="20"/>
    </row>
    <row r="161" spans="1:23">
      <c r="A161" s="8"/>
      <c r="L161" s="2"/>
      <c r="M161" s="2"/>
      <c r="N161" s="2"/>
      <c r="O161" s="20"/>
      <c r="P161" s="20"/>
      <c r="Q161" s="20"/>
      <c r="R161" s="20"/>
      <c r="S161" s="20"/>
      <c r="T161" s="20"/>
      <c r="U161" s="51"/>
      <c r="V161" s="51"/>
      <c r="W161" s="20"/>
    </row>
    <row r="162" spans="1:23">
      <c r="A162" s="8"/>
      <c r="L162" s="2"/>
      <c r="M162" s="2"/>
      <c r="N162" s="2"/>
      <c r="O162" s="20"/>
      <c r="P162" s="20"/>
      <c r="Q162" s="20"/>
      <c r="R162" s="20"/>
      <c r="S162" s="20"/>
      <c r="T162" s="20"/>
      <c r="U162" s="51"/>
      <c r="V162" s="51"/>
      <c r="W162" s="20"/>
    </row>
    <row r="163" spans="1:23">
      <c r="A163" s="8"/>
      <c r="L163" s="2"/>
      <c r="M163" s="2"/>
      <c r="N163" s="2"/>
      <c r="O163" s="20"/>
      <c r="P163" s="20"/>
      <c r="Q163" s="20"/>
      <c r="R163" s="20"/>
      <c r="S163" s="20"/>
      <c r="T163" s="20"/>
      <c r="U163" s="51"/>
      <c r="V163" s="51"/>
      <c r="W163" s="20"/>
    </row>
    <row r="164" spans="1:23">
      <c r="A164" s="8"/>
      <c r="L164" s="2"/>
      <c r="M164" s="2"/>
      <c r="N164" s="2"/>
      <c r="O164" s="20"/>
      <c r="P164" s="20"/>
      <c r="Q164" s="20"/>
      <c r="R164" s="20"/>
      <c r="S164" s="20"/>
      <c r="T164" s="20"/>
      <c r="U164" s="51"/>
      <c r="V164" s="51"/>
      <c r="W164" s="20"/>
    </row>
    <row r="165" spans="1:23">
      <c r="A165" s="8"/>
      <c r="L165" s="2"/>
      <c r="M165" s="2"/>
      <c r="N165" s="2"/>
      <c r="O165" s="20"/>
      <c r="P165" s="20"/>
      <c r="Q165" s="20"/>
      <c r="R165" s="20"/>
      <c r="S165" s="20"/>
      <c r="T165" s="20"/>
      <c r="U165" s="51"/>
      <c r="V165" s="51"/>
      <c r="W165" s="20"/>
    </row>
    <row r="166" spans="1:23">
      <c r="A166" s="8"/>
      <c r="L166" s="2"/>
      <c r="M166" s="2"/>
      <c r="N166" s="2"/>
      <c r="O166" s="20"/>
      <c r="P166" s="20"/>
      <c r="Q166" s="20"/>
      <c r="R166" s="20"/>
      <c r="S166" s="20"/>
      <c r="T166" s="20"/>
      <c r="U166" s="51"/>
      <c r="V166" s="51"/>
      <c r="W166" s="20"/>
    </row>
    <row r="167" spans="1:23">
      <c r="A167" s="8"/>
      <c r="L167" s="2"/>
      <c r="M167" s="2"/>
      <c r="N167" s="2"/>
      <c r="O167" s="20"/>
      <c r="P167" s="20"/>
      <c r="Q167" s="20"/>
      <c r="R167" s="20"/>
      <c r="S167" s="20"/>
      <c r="T167" s="20"/>
      <c r="U167" s="51"/>
      <c r="V167" s="51"/>
      <c r="W167" s="20"/>
    </row>
    <row r="168" spans="1:23">
      <c r="A168" s="8"/>
      <c r="L168" s="2"/>
      <c r="M168" s="2"/>
      <c r="N168" s="2"/>
      <c r="O168" s="20"/>
      <c r="P168" s="20"/>
      <c r="Q168" s="20"/>
      <c r="R168" s="20"/>
      <c r="S168" s="20"/>
      <c r="T168" s="20"/>
      <c r="U168" s="51"/>
      <c r="V168" s="51"/>
      <c r="W168" s="20"/>
    </row>
    <row r="169" spans="1:23">
      <c r="A169" s="8"/>
      <c r="L169" s="2"/>
      <c r="M169" s="2"/>
      <c r="N169" s="2"/>
      <c r="O169" s="20"/>
      <c r="P169" s="20"/>
      <c r="Q169" s="20"/>
      <c r="R169" s="20"/>
      <c r="S169" s="20"/>
      <c r="T169" s="20"/>
      <c r="U169" s="51"/>
      <c r="V169" s="51"/>
      <c r="W169" s="20"/>
    </row>
    <row r="170" spans="1:23">
      <c r="A170" s="8"/>
      <c r="L170" s="2"/>
      <c r="M170" s="2"/>
      <c r="N170" s="2"/>
      <c r="O170" s="20"/>
      <c r="P170" s="20"/>
      <c r="Q170" s="20"/>
      <c r="R170" s="20"/>
      <c r="S170" s="20"/>
      <c r="T170" s="20"/>
      <c r="U170" s="51"/>
      <c r="V170" s="51"/>
      <c r="W170" s="20"/>
    </row>
    <row r="171" spans="1:23">
      <c r="A171" s="8"/>
      <c r="L171" s="2"/>
      <c r="M171" s="2"/>
      <c r="N171" s="2"/>
      <c r="O171" s="20"/>
      <c r="P171" s="20"/>
      <c r="Q171" s="20"/>
      <c r="R171" s="20"/>
      <c r="S171" s="20"/>
      <c r="T171" s="20"/>
      <c r="U171" s="51"/>
      <c r="V171" s="51"/>
      <c r="W171" s="20"/>
    </row>
    <row r="172" spans="1:23">
      <c r="A172" s="8"/>
      <c r="L172" s="2"/>
      <c r="M172" s="2"/>
      <c r="N172" s="2"/>
      <c r="O172" s="20"/>
      <c r="P172" s="20"/>
      <c r="Q172" s="20"/>
      <c r="R172" s="20"/>
      <c r="S172" s="20"/>
      <c r="T172" s="20"/>
      <c r="U172" s="51"/>
      <c r="V172" s="51"/>
      <c r="W172" s="20"/>
    </row>
    <row r="173" spans="1:23">
      <c r="A173" s="8"/>
      <c r="L173" s="2"/>
      <c r="M173" s="2"/>
      <c r="N173" s="2"/>
      <c r="O173" s="20"/>
      <c r="P173" s="20"/>
      <c r="Q173" s="20"/>
      <c r="R173" s="20"/>
      <c r="S173" s="20"/>
      <c r="T173" s="20"/>
      <c r="U173" s="51"/>
      <c r="V173" s="51"/>
      <c r="W173" s="20"/>
    </row>
    <row r="174" spans="1:23">
      <c r="A174" s="8"/>
      <c r="L174" s="2"/>
      <c r="M174" s="2"/>
      <c r="N174" s="2"/>
      <c r="O174" s="20"/>
      <c r="P174" s="20"/>
      <c r="Q174" s="20"/>
      <c r="R174" s="20"/>
      <c r="S174" s="20"/>
      <c r="T174" s="20"/>
      <c r="U174" s="51"/>
      <c r="V174" s="51"/>
      <c r="W174" s="20"/>
    </row>
    <row r="175" spans="1:23">
      <c r="A175" s="8"/>
      <c r="L175" s="2"/>
      <c r="M175" s="2"/>
      <c r="N175" s="2"/>
      <c r="O175" s="20"/>
      <c r="P175" s="20"/>
      <c r="Q175" s="20"/>
      <c r="R175" s="20"/>
      <c r="S175" s="20"/>
      <c r="T175" s="20"/>
      <c r="U175" s="51"/>
      <c r="V175" s="51"/>
      <c r="W175" s="20"/>
    </row>
    <row r="176" spans="1:23">
      <c r="A176" s="8"/>
      <c r="L176" s="2"/>
      <c r="M176" s="2"/>
      <c r="N176" s="2"/>
      <c r="O176" s="20"/>
      <c r="P176" s="20"/>
      <c r="Q176" s="20"/>
      <c r="R176" s="20"/>
      <c r="S176" s="20"/>
      <c r="T176" s="20"/>
      <c r="U176" s="51"/>
      <c r="V176" s="51"/>
      <c r="W176" s="20"/>
    </row>
    <row r="177" spans="1:23">
      <c r="A177" s="8"/>
      <c r="L177" s="2"/>
      <c r="M177" s="2"/>
      <c r="N177" s="2"/>
      <c r="O177" s="20"/>
      <c r="P177" s="20"/>
      <c r="Q177" s="20"/>
      <c r="R177" s="20"/>
      <c r="S177" s="20"/>
      <c r="T177" s="20"/>
      <c r="U177" s="51"/>
      <c r="V177" s="51"/>
      <c r="W177" s="20"/>
    </row>
    <row r="178" spans="1:23">
      <c r="A178" s="8"/>
      <c r="L178" s="2"/>
      <c r="M178" s="2"/>
      <c r="N178" s="2"/>
      <c r="O178" s="20"/>
      <c r="P178" s="20"/>
      <c r="Q178" s="20"/>
      <c r="R178" s="20"/>
      <c r="S178" s="20"/>
      <c r="T178" s="20"/>
      <c r="U178" s="51"/>
      <c r="V178" s="51"/>
      <c r="W178" s="20"/>
    </row>
    <row r="179" spans="1:23">
      <c r="A179" s="8"/>
      <c r="L179" s="2"/>
      <c r="M179" s="2"/>
      <c r="N179" s="2"/>
      <c r="O179" s="20"/>
      <c r="P179" s="20"/>
      <c r="Q179" s="20"/>
      <c r="R179" s="20"/>
      <c r="S179" s="20"/>
      <c r="T179" s="20"/>
      <c r="U179" s="51"/>
      <c r="V179" s="51"/>
      <c r="W179" s="20"/>
    </row>
    <row r="180" spans="1:23">
      <c r="A180" s="8"/>
      <c r="L180" s="2"/>
      <c r="M180" s="2"/>
      <c r="N180" s="2"/>
      <c r="O180" s="20"/>
      <c r="P180" s="20"/>
      <c r="Q180" s="20"/>
      <c r="R180" s="20"/>
      <c r="S180" s="20"/>
      <c r="T180" s="20"/>
      <c r="U180" s="51"/>
      <c r="V180" s="51"/>
      <c r="W180" s="20"/>
    </row>
    <row r="181" spans="1:23">
      <c r="A181" s="8"/>
      <c r="L181" s="2"/>
      <c r="M181" s="2"/>
      <c r="N181" s="2"/>
      <c r="O181" s="20"/>
      <c r="P181" s="20"/>
      <c r="Q181" s="20"/>
      <c r="R181" s="20"/>
      <c r="S181" s="20"/>
      <c r="T181" s="20"/>
      <c r="U181" s="51"/>
      <c r="V181" s="51"/>
      <c r="W181" s="20"/>
    </row>
    <row r="182" spans="1:23">
      <c r="A182" s="8"/>
      <c r="L182" s="2"/>
      <c r="M182" s="2"/>
      <c r="N182" s="2"/>
      <c r="O182" s="20"/>
      <c r="P182" s="20"/>
      <c r="Q182" s="20"/>
      <c r="R182" s="20"/>
      <c r="S182" s="20"/>
      <c r="T182" s="20"/>
      <c r="U182" s="51"/>
      <c r="V182" s="51"/>
      <c r="W182" s="20"/>
    </row>
    <row r="183" spans="1:23">
      <c r="A183" s="8"/>
      <c r="L183" s="2"/>
      <c r="M183" s="2"/>
      <c r="N183" s="2"/>
      <c r="O183" s="20"/>
      <c r="P183" s="20"/>
      <c r="Q183" s="20"/>
      <c r="R183" s="20"/>
      <c r="S183" s="20"/>
      <c r="T183" s="20"/>
      <c r="U183" s="51"/>
      <c r="V183" s="51"/>
      <c r="W183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B45" sqref="B45"/>
    </sheetView>
  </sheetViews>
  <sheetFormatPr baseColWidth="10" defaultRowHeight="15" x14ac:dyDescent="0"/>
  <cols>
    <col min="1" max="1" width="23.33203125" customWidth="1"/>
    <col min="2" max="2" width="20.5" customWidth="1"/>
    <col min="3" max="3" width="26.5" customWidth="1"/>
    <col min="4" max="6" width="38" customWidth="1"/>
  </cols>
  <sheetData>
    <row r="1" spans="1:18">
      <c r="A1" s="43" t="s">
        <v>440</v>
      </c>
      <c r="B1" s="43"/>
      <c r="C1" s="43"/>
      <c r="D1" s="43"/>
    </row>
    <row r="2" spans="1:18">
      <c r="A2" s="8" t="s">
        <v>441</v>
      </c>
      <c r="B2" s="8"/>
      <c r="C2" s="8"/>
      <c r="D2" s="8"/>
    </row>
    <row r="3" spans="1:18" ht="186" customHeight="1">
      <c r="A3" s="65" t="s">
        <v>442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>
      <c r="A4" s="52" t="s">
        <v>7</v>
      </c>
      <c r="B4" s="8"/>
      <c r="C4" s="8"/>
      <c r="D4" s="8"/>
    </row>
    <row r="5" spans="1:18">
      <c r="A5" s="52" t="s">
        <v>0</v>
      </c>
      <c r="B5" s="52" t="s">
        <v>443</v>
      </c>
      <c r="C5" s="52" t="s">
        <v>446</v>
      </c>
    </row>
    <row r="6" spans="1:18" ht="60">
      <c r="A6" s="53" t="s">
        <v>444</v>
      </c>
      <c r="B6" s="53" t="s">
        <v>445</v>
      </c>
      <c r="C6" s="53" t="s">
        <v>447</v>
      </c>
    </row>
    <row r="7" spans="1:18" ht="30">
      <c r="A7" s="54"/>
      <c r="B7" s="54"/>
      <c r="C7" s="54" t="s">
        <v>450</v>
      </c>
    </row>
    <row r="8" spans="1:18">
      <c r="A8" s="54"/>
      <c r="B8" s="8"/>
      <c r="C8" s="8"/>
    </row>
    <row r="9" spans="1:18">
      <c r="A9" s="8"/>
      <c r="B9" s="8"/>
      <c r="C9" s="8"/>
    </row>
    <row r="10" spans="1:18">
      <c r="A10" s="8"/>
      <c r="B10" s="8"/>
      <c r="C10" s="8"/>
    </row>
    <row r="11" spans="1:18">
      <c r="A11" s="8"/>
      <c r="B11" s="8"/>
      <c r="C11" s="8"/>
    </row>
    <row r="12" spans="1:18">
      <c r="A12" s="55" t="s">
        <v>178</v>
      </c>
      <c r="B12" s="55"/>
      <c r="C12" s="38"/>
    </row>
    <row r="13" spans="1:18">
      <c r="A13" s="8"/>
      <c r="B13" s="8"/>
      <c r="C13" s="8"/>
    </row>
    <row r="14" spans="1:18" ht="16" thickBot="1">
      <c r="A14" s="56" t="s">
        <v>17</v>
      </c>
      <c r="B14" s="8"/>
      <c r="C14" s="8"/>
    </row>
    <row r="15" spans="1:18" ht="16" thickBot="1">
      <c r="A15" s="31" t="s">
        <v>0</v>
      </c>
      <c r="B15" s="31" t="s">
        <v>443</v>
      </c>
      <c r="C15" s="31" t="s">
        <v>446</v>
      </c>
    </row>
    <row r="16" spans="1:18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</row>
    <row r="21" spans="1:4">
      <c r="A21" s="8"/>
    </row>
    <row r="22" spans="1:4">
      <c r="A22" s="8"/>
    </row>
    <row r="23" spans="1:4">
      <c r="A23" s="8"/>
    </row>
    <row r="24" spans="1:4">
      <c r="A24" s="8"/>
    </row>
    <row r="25" spans="1:4">
      <c r="A25" s="8"/>
    </row>
    <row r="26" spans="1:4">
      <c r="A26" s="8"/>
    </row>
    <row r="27" spans="1:4">
      <c r="A27" s="8"/>
    </row>
    <row r="28" spans="1:4">
      <c r="A28" s="8"/>
    </row>
    <row r="29" spans="1:4">
      <c r="A29" s="8"/>
    </row>
    <row r="30" spans="1:4">
      <c r="A30" s="8"/>
    </row>
    <row r="31" spans="1:4">
      <c r="A31" s="8"/>
    </row>
    <row r="32" spans="1:4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</sheetData>
  <mergeCells count="1">
    <mergeCell ref="A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opLeftCell="A3" workbookViewId="0">
      <selection activeCell="B16" sqref="B16"/>
    </sheetView>
  </sheetViews>
  <sheetFormatPr baseColWidth="10" defaultRowHeight="15" x14ac:dyDescent="0"/>
  <cols>
    <col min="2" max="3" width="11.83203125" customWidth="1"/>
    <col min="4" max="4" width="15.33203125" customWidth="1"/>
    <col min="5" max="5" width="13.1640625" customWidth="1"/>
    <col min="6" max="16" width="12.83203125" customWidth="1"/>
    <col min="17" max="22" width="12.1640625" customWidth="1"/>
    <col min="23" max="27" width="12.83203125" customWidth="1"/>
    <col min="28" max="28" width="18.5" customWidth="1"/>
    <col min="29" max="31" width="11.5" customWidth="1"/>
    <col min="32" max="32" width="13.5" customWidth="1"/>
    <col min="33" max="36" width="11.5" customWidth="1"/>
    <col min="37" max="39" width="10" customWidth="1"/>
    <col min="40" max="40" width="14.33203125" customWidth="1"/>
    <col min="41" max="41" width="13.1640625" customWidth="1"/>
  </cols>
  <sheetData>
    <row r="1" spans="1:41">
      <c r="A1" s="1" t="s">
        <v>106</v>
      </c>
      <c r="E1" s="1"/>
    </row>
    <row r="2" spans="1:41">
      <c r="A2" t="s">
        <v>107</v>
      </c>
    </row>
    <row r="4" spans="1:41">
      <c r="A4" s="12" t="s">
        <v>7</v>
      </c>
      <c r="F4" s="1" t="s">
        <v>126</v>
      </c>
      <c r="Q4" s="1" t="s">
        <v>125</v>
      </c>
      <c r="AB4" s="1" t="s">
        <v>124</v>
      </c>
    </row>
    <row r="5" spans="1:41" s="12" customFormat="1" ht="270">
      <c r="A5" s="12" t="s">
        <v>143</v>
      </c>
      <c r="B5" s="12" t="s">
        <v>144</v>
      </c>
      <c r="C5" s="12" t="s">
        <v>434</v>
      </c>
      <c r="D5" s="12" t="s">
        <v>214</v>
      </c>
      <c r="E5" s="15" t="s">
        <v>132</v>
      </c>
      <c r="F5" s="12" t="s">
        <v>111</v>
      </c>
      <c r="G5" s="12" t="s">
        <v>113</v>
      </c>
      <c r="H5" s="12" t="s">
        <v>482</v>
      </c>
      <c r="I5" s="12" t="s">
        <v>483</v>
      </c>
      <c r="J5" s="12" t="s">
        <v>234</v>
      </c>
      <c r="K5" s="12" t="s">
        <v>115</v>
      </c>
      <c r="L5" s="12" t="s">
        <v>282</v>
      </c>
      <c r="M5" s="17" t="s">
        <v>57</v>
      </c>
      <c r="N5" s="17" t="s">
        <v>56</v>
      </c>
      <c r="Q5" s="12" t="s">
        <v>120</v>
      </c>
      <c r="R5" s="12" t="s">
        <v>122</v>
      </c>
      <c r="S5" s="12" t="s">
        <v>486</v>
      </c>
      <c r="T5" s="12" t="s">
        <v>487</v>
      </c>
      <c r="U5" s="12" t="s">
        <v>235</v>
      </c>
      <c r="V5" s="12" t="s">
        <v>123</v>
      </c>
      <c r="W5" s="12" t="s">
        <v>283</v>
      </c>
      <c r="X5" s="17" t="s">
        <v>57</v>
      </c>
      <c r="Y5" s="17" t="s">
        <v>56</v>
      </c>
      <c r="AB5" s="12" t="s">
        <v>134</v>
      </c>
      <c r="AC5" s="12" t="s">
        <v>118</v>
      </c>
      <c r="AD5" s="12" t="s">
        <v>490</v>
      </c>
      <c r="AE5" s="12" t="s">
        <v>491</v>
      </c>
      <c r="AF5" s="12" t="s">
        <v>237</v>
      </c>
      <c r="AG5" s="12" t="s">
        <v>119</v>
      </c>
      <c r="AH5" s="12" t="s">
        <v>289</v>
      </c>
      <c r="AI5" s="17" t="s">
        <v>57</v>
      </c>
      <c r="AJ5" s="17" t="s">
        <v>56</v>
      </c>
      <c r="AM5" s="12" t="s">
        <v>146</v>
      </c>
      <c r="AN5" s="12" t="s">
        <v>148</v>
      </c>
      <c r="AO5" s="12" t="s">
        <v>152</v>
      </c>
    </row>
    <row r="6" spans="1:41" s="11" customFormat="1" ht="141" customHeight="1">
      <c r="A6" s="11" t="s">
        <v>139</v>
      </c>
      <c r="B6" s="11" t="s">
        <v>128</v>
      </c>
      <c r="C6" s="11" t="s">
        <v>451</v>
      </c>
      <c r="D6" s="11" t="s">
        <v>217</v>
      </c>
      <c r="E6" s="11" t="s">
        <v>133</v>
      </c>
      <c r="F6" s="11" t="s">
        <v>112</v>
      </c>
      <c r="G6" s="11" t="s">
        <v>116</v>
      </c>
      <c r="J6" s="11" t="s">
        <v>236</v>
      </c>
      <c r="K6" s="11" t="s">
        <v>135</v>
      </c>
      <c r="Q6" s="11" t="s">
        <v>112</v>
      </c>
      <c r="R6" s="11" t="s">
        <v>116</v>
      </c>
      <c r="U6" s="11" t="s">
        <v>236</v>
      </c>
      <c r="V6" s="11" t="s">
        <v>121</v>
      </c>
      <c r="AB6" s="11" t="s">
        <v>112</v>
      </c>
      <c r="AC6" s="11" t="s">
        <v>116</v>
      </c>
      <c r="AF6" s="11" t="s">
        <v>236</v>
      </c>
      <c r="AG6" s="11" t="s">
        <v>135</v>
      </c>
      <c r="AM6" s="11" t="s">
        <v>150</v>
      </c>
      <c r="AN6" s="11" t="s">
        <v>149</v>
      </c>
      <c r="AO6" s="11" t="s">
        <v>153</v>
      </c>
    </row>
    <row r="7" spans="1:41" s="7" customFormat="1" ht="71" customHeight="1">
      <c r="D7" s="7" t="s">
        <v>218</v>
      </c>
      <c r="F7" s="11" t="s">
        <v>136</v>
      </c>
      <c r="Q7" s="11" t="s">
        <v>136</v>
      </c>
      <c r="AB7" s="11" t="s">
        <v>136</v>
      </c>
      <c r="AO7" s="7" t="s">
        <v>154</v>
      </c>
    </row>
    <row r="8" spans="1:41" s="7" customFormat="1">
      <c r="B8" t="s">
        <v>129</v>
      </c>
      <c r="C8"/>
      <c r="D8" t="s">
        <v>215</v>
      </c>
      <c r="E8"/>
      <c r="F8"/>
      <c r="G8"/>
      <c r="H8"/>
      <c r="I8"/>
      <c r="J8"/>
      <c r="K8" t="s">
        <v>50</v>
      </c>
      <c r="L8" t="s">
        <v>50</v>
      </c>
      <c r="M8" t="s">
        <v>227</v>
      </c>
      <c r="N8"/>
      <c r="O8"/>
      <c r="P8" t="s">
        <v>233</v>
      </c>
      <c r="Q8"/>
      <c r="R8"/>
      <c r="S8"/>
      <c r="T8"/>
      <c r="U8"/>
      <c r="V8" t="s">
        <v>50</v>
      </c>
      <c r="W8" t="s">
        <v>50</v>
      </c>
      <c r="X8" t="s">
        <v>227</v>
      </c>
      <c r="Y8"/>
      <c r="Z8"/>
      <c r="AA8" t="s">
        <v>233</v>
      </c>
      <c r="AB8"/>
      <c r="AC8"/>
      <c r="AD8"/>
      <c r="AE8"/>
      <c r="AF8"/>
      <c r="AG8" t="s">
        <v>50</v>
      </c>
      <c r="AH8" t="s">
        <v>50</v>
      </c>
      <c r="AI8" t="s">
        <v>227</v>
      </c>
      <c r="AJ8"/>
      <c r="AK8"/>
      <c r="AL8" t="s">
        <v>233</v>
      </c>
      <c r="AM8"/>
      <c r="AN8"/>
      <c r="AO8" t="s">
        <v>50</v>
      </c>
    </row>
    <row r="9" spans="1:41">
      <c r="B9" t="s">
        <v>130</v>
      </c>
      <c r="D9" t="s">
        <v>216</v>
      </c>
      <c r="K9" t="s">
        <v>297</v>
      </c>
      <c r="L9" t="s">
        <v>51</v>
      </c>
      <c r="M9" t="s">
        <v>228</v>
      </c>
      <c r="P9" t="s">
        <v>9</v>
      </c>
      <c r="V9" t="s">
        <v>297</v>
      </c>
      <c r="W9" t="s">
        <v>51</v>
      </c>
      <c r="X9" t="s">
        <v>228</v>
      </c>
      <c r="AA9" t="s">
        <v>9</v>
      </c>
      <c r="AG9" t="s">
        <v>297</v>
      </c>
      <c r="AH9" t="s">
        <v>51</v>
      </c>
      <c r="AI9" t="s">
        <v>228</v>
      </c>
      <c r="AL9" t="s">
        <v>9</v>
      </c>
    </row>
    <row r="10" spans="1:41">
      <c r="B10" t="s">
        <v>131</v>
      </c>
      <c r="D10" t="s">
        <v>458</v>
      </c>
      <c r="K10" t="s">
        <v>296</v>
      </c>
      <c r="L10" t="s">
        <v>52</v>
      </c>
      <c r="V10" t="s">
        <v>296</v>
      </c>
      <c r="W10" t="s">
        <v>52</v>
      </c>
      <c r="AG10" t="s">
        <v>296</v>
      </c>
      <c r="AH10" t="s">
        <v>52</v>
      </c>
    </row>
    <row r="11" spans="1:41">
      <c r="B11" t="s">
        <v>347</v>
      </c>
      <c r="K11" t="s">
        <v>299</v>
      </c>
      <c r="L11" t="s">
        <v>75</v>
      </c>
      <c r="M11" t="s">
        <v>229</v>
      </c>
      <c r="V11" t="s">
        <v>299</v>
      </c>
      <c r="W11" t="s">
        <v>75</v>
      </c>
      <c r="X11" t="s">
        <v>229</v>
      </c>
      <c r="AG11" t="s">
        <v>299</v>
      </c>
      <c r="AH11" t="s">
        <v>75</v>
      </c>
      <c r="AI11" t="s">
        <v>229</v>
      </c>
    </row>
    <row r="12" spans="1:41" ht="48" customHeight="1">
      <c r="A12" s="21" t="s">
        <v>178</v>
      </c>
      <c r="D12" s="38" t="s">
        <v>393</v>
      </c>
      <c r="L12" t="s">
        <v>231</v>
      </c>
      <c r="M12" t="s">
        <v>230</v>
      </c>
      <c r="W12" t="s">
        <v>231</v>
      </c>
      <c r="X12" t="s">
        <v>230</v>
      </c>
      <c r="AB12" s="7" t="s">
        <v>295</v>
      </c>
      <c r="AG12" t="s">
        <v>366</v>
      </c>
      <c r="AH12" t="s">
        <v>231</v>
      </c>
      <c r="AI12" t="s">
        <v>230</v>
      </c>
      <c r="AO12" t="s">
        <v>182</v>
      </c>
    </row>
    <row r="13" spans="1:41">
      <c r="B13" t="s">
        <v>348</v>
      </c>
      <c r="M13" t="s">
        <v>232</v>
      </c>
      <c r="X13" t="s">
        <v>232</v>
      </c>
      <c r="AG13" t="s">
        <v>367</v>
      </c>
      <c r="AI13" t="s">
        <v>232</v>
      </c>
    </row>
    <row r="14" spans="1:41" ht="16" thickBot="1">
      <c r="A14" s="4" t="s">
        <v>17</v>
      </c>
      <c r="B14" t="s">
        <v>349</v>
      </c>
      <c r="E14" s="4"/>
    </row>
    <row r="15" spans="1:41" s="16" customFormat="1" ht="66" customHeight="1" thickBot="1">
      <c r="A15" s="16" t="s">
        <v>138</v>
      </c>
      <c r="B15" s="16" t="s">
        <v>127</v>
      </c>
      <c r="C15" s="16" t="s">
        <v>434</v>
      </c>
      <c r="D15" s="16" t="s">
        <v>214</v>
      </c>
      <c r="E15" s="16" t="s">
        <v>132</v>
      </c>
      <c r="F15" s="16" t="s">
        <v>108</v>
      </c>
      <c r="G15" s="16" t="s">
        <v>140</v>
      </c>
      <c r="H15" s="16" t="s">
        <v>484</v>
      </c>
      <c r="I15" s="16" t="s">
        <v>485</v>
      </c>
      <c r="J15" s="16" t="s">
        <v>298</v>
      </c>
      <c r="K15" s="16" t="s">
        <v>114</v>
      </c>
      <c r="L15" s="31" t="s">
        <v>277</v>
      </c>
      <c r="M15" s="31" t="s">
        <v>278</v>
      </c>
      <c r="N15" s="31" t="s">
        <v>279</v>
      </c>
      <c r="O15" s="31" t="s">
        <v>280</v>
      </c>
      <c r="P15" s="16" t="s">
        <v>281</v>
      </c>
      <c r="Q15" s="16" t="s">
        <v>109</v>
      </c>
      <c r="R15" s="16" t="s">
        <v>141</v>
      </c>
      <c r="S15" s="16" t="s">
        <v>488</v>
      </c>
      <c r="T15" s="16" t="s">
        <v>489</v>
      </c>
      <c r="U15" s="16" t="s">
        <v>300</v>
      </c>
      <c r="V15" s="16" t="s">
        <v>137</v>
      </c>
      <c r="W15" s="31" t="s">
        <v>284</v>
      </c>
      <c r="X15" s="31" t="s">
        <v>285</v>
      </c>
      <c r="Y15" s="31" t="s">
        <v>286</v>
      </c>
      <c r="Z15" s="31" t="s">
        <v>287</v>
      </c>
      <c r="AA15" s="16" t="s">
        <v>288</v>
      </c>
      <c r="AB15" s="16" t="s">
        <v>110</v>
      </c>
      <c r="AC15" s="16" t="s">
        <v>142</v>
      </c>
      <c r="AD15" s="16" t="s">
        <v>492</v>
      </c>
      <c r="AE15" s="16" t="s">
        <v>493</v>
      </c>
      <c r="AF15" s="16" t="s">
        <v>301</v>
      </c>
      <c r="AG15" s="16" t="s">
        <v>117</v>
      </c>
      <c r="AH15" s="31" t="s">
        <v>290</v>
      </c>
      <c r="AI15" s="31" t="s">
        <v>291</v>
      </c>
      <c r="AJ15" s="31" t="s">
        <v>292</v>
      </c>
      <c r="AK15" s="31" t="s">
        <v>293</v>
      </c>
      <c r="AL15" s="16" t="s">
        <v>294</v>
      </c>
      <c r="AM15" s="16" t="s">
        <v>145</v>
      </c>
      <c r="AN15" s="16" t="s">
        <v>147</v>
      </c>
      <c r="AO15" s="16" t="s">
        <v>151</v>
      </c>
    </row>
    <row r="16" spans="1:41">
      <c r="B16" t="s">
        <v>514</v>
      </c>
      <c r="C16" t="s">
        <v>432</v>
      </c>
      <c r="D16" t="s">
        <v>215</v>
      </c>
      <c r="E16">
        <v>100</v>
      </c>
      <c r="F16">
        <v>0</v>
      </c>
      <c r="G16">
        <v>0.02</v>
      </c>
      <c r="H16">
        <v>0</v>
      </c>
      <c r="I16">
        <v>9</v>
      </c>
      <c r="K16" t="s">
        <v>103</v>
      </c>
      <c r="L16" t="s">
        <v>51</v>
      </c>
      <c r="M16">
        <v>0</v>
      </c>
      <c r="N16">
        <v>9</v>
      </c>
      <c r="O16">
        <v>0</v>
      </c>
      <c r="P16" t="s">
        <v>8</v>
      </c>
      <c r="Q16" s="8">
        <v>0</v>
      </c>
      <c r="R16" s="8">
        <v>2E-3</v>
      </c>
      <c r="S16">
        <v>0</v>
      </c>
      <c r="T16">
        <v>1</v>
      </c>
      <c r="V16" t="s">
        <v>103</v>
      </c>
      <c r="W16" t="s">
        <v>51</v>
      </c>
      <c r="X16">
        <v>0</v>
      </c>
      <c r="Y16">
        <v>9</v>
      </c>
      <c r="Z16">
        <v>0</v>
      </c>
      <c r="AA16" t="s">
        <v>8</v>
      </c>
      <c r="AB16">
        <v>0</v>
      </c>
      <c r="AC16">
        <v>2E-3</v>
      </c>
      <c r="AD16">
        <v>0</v>
      </c>
      <c r="AE16">
        <v>9</v>
      </c>
      <c r="AG16" t="s">
        <v>103</v>
      </c>
      <c r="AH16" t="s">
        <v>51</v>
      </c>
      <c r="AI16">
        <v>0</v>
      </c>
      <c r="AJ16">
        <v>9</v>
      </c>
      <c r="AK16">
        <v>0</v>
      </c>
      <c r="AL16" t="s">
        <v>8</v>
      </c>
      <c r="AM16">
        <v>0</v>
      </c>
      <c r="AN16">
        <v>1</v>
      </c>
      <c r="AO16" t="s">
        <v>50</v>
      </c>
    </row>
    <row r="17" spans="17:20">
      <c r="Q17" s="8"/>
      <c r="R17" s="8"/>
      <c r="S17" s="8"/>
      <c r="T17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50" zoomScaleNormal="150" zoomScalePageLayoutView="150" workbookViewId="0">
      <selection activeCell="C17" sqref="C17"/>
    </sheetView>
  </sheetViews>
  <sheetFormatPr baseColWidth="10" defaultRowHeight="15" x14ac:dyDescent="0"/>
  <cols>
    <col min="2" max="2" width="15.33203125" customWidth="1"/>
    <col min="3" max="3" width="13" customWidth="1"/>
    <col min="9" max="9" width="15.1640625" customWidth="1"/>
    <col min="13" max="13" width="33.1640625" customWidth="1"/>
    <col min="14" max="14" width="76.83203125" customWidth="1"/>
    <col min="15" max="15" width="10.83203125" customWidth="1"/>
  </cols>
  <sheetData>
    <row r="1" spans="1:14">
      <c r="A1" s="1" t="s">
        <v>155</v>
      </c>
    </row>
    <row r="2" spans="1:14">
      <c r="A2" t="s">
        <v>156</v>
      </c>
    </row>
    <row r="4" spans="1:14">
      <c r="A4" s="1" t="s">
        <v>7</v>
      </c>
    </row>
    <row r="5" spans="1:14" s="12" customFormat="1" ht="60">
      <c r="B5" s="12" t="s">
        <v>157</v>
      </c>
      <c r="C5" s="12" t="s">
        <v>159</v>
      </c>
      <c r="D5" s="12" t="s">
        <v>310</v>
      </c>
      <c r="E5" s="12" t="s">
        <v>164</v>
      </c>
      <c r="F5" s="12" t="s">
        <v>165</v>
      </c>
      <c r="G5" s="12" t="s">
        <v>166</v>
      </c>
      <c r="H5" s="12" t="s">
        <v>167</v>
      </c>
      <c r="I5" s="12" t="s">
        <v>192</v>
      </c>
      <c r="J5" s="12" t="s">
        <v>172</v>
      </c>
      <c r="K5" s="12" t="s">
        <v>173</v>
      </c>
      <c r="L5" s="12" t="s">
        <v>264</v>
      </c>
      <c r="M5" s="12" t="s">
        <v>169</v>
      </c>
      <c r="N5" s="12" t="s">
        <v>168</v>
      </c>
    </row>
    <row r="6" spans="1:14" s="7" customFormat="1" ht="105">
      <c r="I6" s="11" t="s">
        <v>190</v>
      </c>
      <c r="L6" s="7" t="s">
        <v>265</v>
      </c>
      <c r="M6" s="11" t="s">
        <v>177</v>
      </c>
      <c r="N6" s="11" t="s">
        <v>177</v>
      </c>
    </row>
    <row r="7" spans="1:14">
      <c r="B7" t="s">
        <v>8</v>
      </c>
    </row>
    <row r="8" spans="1:14">
      <c r="B8" t="s">
        <v>9</v>
      </c>
      <c r="L8" t="s">
        <v>266</v>
      </c>
      <c r="M8" t="s">
        <v>176</v>
      </c>
    </row>
    <row r="12" spans="1:14">
      <c r="A12" s="21" t="s">
        <v>178</v>
      </c>
      <c r="M12" t="s">
        <v>194</v>
      </c>
      <c r="N12" t="s">
        <v>193</v>
      </c>
    </row>
    <row r="14" spans="1:14" ht="16" thickBot="1"/>
    <row r="15" spans="1:14" s="16" customFormat="1" ht="31" thickBot="1">
      <c r="A15" s="16" t="s">
        <v>11</v>
      </c>
      <c r="B15" s="16" t="s">
        <v>0</v>
      </c>
      <c r="C15" s="16" t="s">
        <v>158</v>
      </c>
      <c r="D15" s="16" t="s">
        <v>311</v>
      </c>
      <c r="E15" s="16" t="s">
        <v>160</v>
      </c>
      <c r="F15" s="16" t="s">
        <v>161</v>
      </c>
      <c r="G15" s="16" t="s">
        <v>162</v>
      </c>
      <c r="H15" s="16" t="s">
        <v>163</v>
      </c>
      <c r="I15" s="16" t="s">
        <v>191</v>
      </c>
      <c r="J15" s="16" t="s">
        <v>174</v>
      </c>
      <c r="K15" s="16" t="s">
        <v>175</v>
      </c>
      <c r="L15" s="16" t="s">
        <v>267</v>
      </c>
      <c r="M15" s="16" t="s">
        <v>170</v>
      </c>
      <c r="N15" s="16" t="s">
        <v>171</v>
      </c>
    </row>
    <row r="16" spans="1:14" s="19" customFormat="1">
      <c r="A16" s="19">
        <v>1</v>
      </c>
      <c r="B16" s="19" t="s">
        <v>8</v>
      </c>
      <c r="C16" s="50">
        <v>100000000</v>
      </c>
      <c r="D16" s="19">
        <v>2000</v>
      </c>
      <c r="E16" s="19">
        <f>IF($C16/$D16&lt;1,100,ROUND($C16/$D16,0))</f>
        <v>50000</v>
      </c>
      <c r="F16" s="19">
        <f>IF($C16/$D16&lt;1,100,ROUND($C16/$D16,0))</f>
        <v>50000</v>
      </c>
      <c r="G16" s="19">
        <f>IF($C16/$D16&lt;1,100,ROUND($C16/$D16,0))</f>
        <v>50000</v>
      </c>
      <c r="H16" s="19">
        <f>IF($C16/$D16&lt;1,100,ROUND($C16/$D16,0))</f>
        <v>50000</v>
      </c>
      <c r="I16" s="26" t="s">
        <v>422</v>
      </c>
      <c r="J16" s="19" t="s">
        <v>418</v>
      </c>
      <c r="K16" s="19" t="s">
        <v>419</v>
      </c>
      <c r="L16" s="19" t="s">
        <v>420</v>
      </c>
      <c r="M16" s="11" t="s">
        <v>176</v>
      </c>
      <c r="N16" s="11" t="s">
        <v>176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workbookViewId="0">
      <selection activeCell="L16" sqref="L16"/>
    </sheetView>
  </sheetViews>
  <sheetFormatPr baseColWidth="10" defaultRowHeight="15" x14ac:dyDescent="0"/>
  <cols>
    <col min="1" max="1" width="4.6640625" style="18" customWidth="1"/>
    <col min="2" max="2" width="21.33203125" customWidth="1"/>
    <col min="11" max="11" width="17.83203125" customWidth="1"/>
  </cols>
  <sheetData>
    <row r="1" spans="1:22">
      <c r="A1" s="42" t="s">
        <v>343</v>
      </c>
      <c r="B1" s="42"/>
      <c r="C1" s="42"/>
      <c r="D1" s="42"/>
      <c r="E1" s="42"/>
      <c r="F1" s="8"/>
      <c r="G1" s="8"/>
      <c r="H1" s="8"/>
      <c r="I1" s="8"/>
      <c r="J1" s="8"/>
      <c r="K1" s="8"/>
      <c r="L1" s="8"/>
    </row>
    <row r="2" spans="1:22">
      <c r="A2" s="40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2">
      <c r="A3" s="43" t="s">
        <v>373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2"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2">
      <c r="A5" s="43" t="s">
        <v>428</v>
      </c>
      <c r="C5" s="43"/>
      <c r="D5" s="43"/>
      <c r="E5" s="43"/>
      <c r="F5" s="43"/>
      <c r="G5" s="8"/>
      <c r="H5" s="8"/>
      <c r="I5" s="8"/>
      <c r="J5" s="8"/>
      <c r="K5" s="43" t="s">
        <v>374</v>
      </c>
      <c r="L5" s="43"/>
      <c r="P5" s="43" t="s">
        <v>423</v>
      </c>
      <c r="Q5" s="43"/>
      <c r="R5" s="43"/>
      <c r="S5" s="43"/>
      <c r="T5" s="43"/>
      <c r="U5" s="8"/>
    </row>
    <row r="6" spans="1:22">
      <c r="A6" s="40"/>
      <c r="C6" s="8"/>
      <c r="D6" s="8"/>
      <c r="E6" s="8"/>
      <c r="F6" s="8"/>
      <c r="G6" s="8"/>
      <c r="H6" s="8"/>
      <c r="I6" s="8"/>
      <c r="J6" s="8"/>
      <c r="K6" s="8"/>
      <c r="L6" s="8"/>
      <c r="P6" s="8"/>
      <c r="Q6" s="8"/>
      <c r="R6" s="8"/>
      <c r="S6" s="8"/>
      <c r="T6" s="8"/>
      <c r="U6" s="8"/>
    </row>
    <row r="7" spans="1:22" s="1" customFormat="1">
      <c r="B7" s="1" t="s">
        <v>375</v>
      </c>
      <c r="C7" s="1" t="s">
        <v>376</v>
      </c>
      <c r="D7" s="1" t="s">
        <v>377</v>
      </c>
      <c r="E7" s="1" t="s">
        <v>378</v>
      </c>
      <c r="F7" s="43" t="s">
        <v>379</v>
      </c>
      <c r="G7" s="44" t="s">
        <v>380</v>
      </c>
      <c r="H7" s="43" t="s">
        <v>381</v>
      </c>
      <c r="I7" s="43" t="s">
        <v>382</v>
      </c>
      <c r="L7" s="1" t="s">
        <v>383</v>
      </c>
      <c r="Q7" s="1" t="s">
        <v>424</v>
      </c>
      <c r="R7" s="43" t="s">
        <v>425</v>
      </c>
      <c r="S7" s="43" t="s">
        <v>426</v>
      </c>
      <c r="T7" s="43" t="s">
        <v>427</v>
      </c>
      <c r="U7" s="43" t="s">
        <v>463</v>
      </c>
      <c r="V7" s="43" t="s">
        <v>464</v>
      </c>
    </row>
    <row r="8" spans="1:22">
      <c r="A8" s="8">
        <v>1</v>
      </c>
      <c r="B8" s="8" t="s">
        <v>465</v>
      </c>
      <c r="C8" s="8">
        <v>0</v>
      </c>
      <c r="D8" s="8">
        <v>4</v>
      </c>
      <c r="E8" s="8">
        <v>4</v>
      </c>
      <c r="F8" s="8">
        <v>16</v>
      </c>
      <c r="G8" s="8">
        <v>80</v>
      </c>
      <c r="H8" s="8">
        <v>16</v>
      </c>
      <c r="I8" s="8">
        <v>80</v>
      </c>
      <c r="K8" s="8" t="s">
        <v>384</v>
      </c>
      <c r="L8" s="8">
        <v>13</v>
      </c>
      <c r="P8" s="8">
        <v>1</v>
      </c>
      <c r="Q8" s="8">
        <v>1</v>
      </c>
      <c r="R8" s="8">
        <v>2</v>
      </c>
      <c r="S8" s="8">
        <v>1</v>
      </c>
      <c r="T8" s="8">
        <v>12</v>
      </c>
      <c r="U8" s="8">
        <v>0</v>
      </c>
      <c r="V8">
        <v>0</v>
      </c>
    </row>
    <row r="9" spans="1:22">
      <c r="A9" s="8">
        <v>2</v>
      </c>
      <c r="B9" s="8" t="s">
        <v>466</v>
      </c>
      <c r="C9" s="8">
        <v>0</v>
      </c>
      <c r="D9" s="8">
        <v>3</v>
      </c>
      <c r="E9" s="8">
        <v>3</v>
      </c>
      <c r="F9" s="8">
        <v>17</v>
      </c>
      <c r="G9" s="8">
        <v>85</v>
      </c>
      <c r="H9" s="8">
        <v>17</v>
      </c>
      <c r="I9" s="8">
        <v>85</v>
      </c>
      <c r="K9" s="8" t="s">
        <v>379</v>
      </c>
      <c r="L9" s="8">
        <v>20</v>
      </c>
      <c r="P9" s="8">
        <v>2</v>
      </c>
      <c r="Q9" s="8">
        <v>0</v>
      </c>
      <c r="R9" s="8">
        <v>2</v>
      </c>
      <c r="S9" s="8">
        <v>6</v>
      </c>
      <c r="T9" s="8">
        <v>6</v>
      </c>
      <c r="U9" s="8">
        <v>0</v>
      </c>
      <c r="V9">
        <v>0</v>
      </c>
    </row>
    <row r="10" spans="1:22">
      <c r="A10" s="8">
        <v>3</v>
      </c>
      <c r="B10" s="8" t="s">
        <v>467</v>
      </c>
      <c r="C10" s="8">
        <v>0</v>
      </c>
      <c r="D10" s="8">
        <v>0</v>
      </c>
      <c r="E10" s="8">
        <v>0</v>
      </c>
      <c r="F10" s="8">
        <v>20</v>
      </c>
      <c r="G10" s="8">
        <v>100</v>
      </c>
      <c r="H10" s="8">
        <v>20</v>
      </c>
      <c r="I10" s="8">
        <v>100</v>
      </c>
      <c r="K10" s="8" t="s">
        <v>385</v>
      </c>
      <c r="L10" s="8">
        <v>260</v>
      </c>
      <c r="P10" s="8">
        <v>3</v>
      </c>
      <c r="Q10" s="8">
        <v>0</v>
      </c>
      <c r="R10" s="8">
        <v>3</v>
      </c>
      <c r="S10" s="8">
        <v>5</v>
      </c>
      <c r="T10" s="8">
        <v>6</v>
      </c>
      <c r="U10" s="8">
        <v>1</v>
      </c>
      <c r="V10">
        <v>0</v>
      </c>
    </row>
    <row r="11" spans="1:22">
      <c r="A11" s="8">
        <v>4</v>
      </c>
      <c r="B11" s="8" t="s">
        <v>468</v>
      </c>
      <c r="C11" s="8">
        <v>0</v>
      </c>
      <c r="D11" s="8">
        <v>1</v>
      </c>
      <c r="E11" s="8">
        <v>1</v>
      </c>
      <c r="F11" s="8">
        <v>19</v>
      </c>
      <c r="G11" s="8">
        <v>95</v>
      </c>
      <c r="H11" s="8">
        <v>19</v>
      </c>
      <c r="I11" s="8">
        <v>95</v>
      </c>
      <c r="K11" s="8" t="s">
        <v>386</v>
      </c>
      <c r="L11" s="8">
        <v>0</v>
      </c>
      <c r="P11" s="8">
        <v>4</v>
      </c>
      <c r="Q11" s="8">
        <v>0</v>
      </c>
      <c r="R11" s="8">
        <v>2</v>
      </c>
      <c r="S11" s="8">
        <v>6</v>
      </c>
      <c r="T11" s="8">
        <v>7</v>
      </c>
      <c r="U11" s="8">
        <v>0</v>
      </c>
      <c r="V11">
        <v>0</v>
      </c>
    </row>
    <row r="12" spans="1:22">
      <c r="A12" s="8">
        <v>5</v>
      </c>
      <c r="B12" s="8" t="s">
        <v>469</v>
      </c>
      <c r="C12" s="8">
        <v>0</v>
      </c>
      <c r="D12" s="8">
        <v>5</v>
      </c>
      <c r="E12" s="8">
        <v>5</v>
      </c>
      <c r="F12" s="8">
        <v>15</v>
      </c>
      <c r="G12" s="8">
        <v>75</v>
      </c>
      <c r="H12" s="8">
        <v>15</v>
      </c>
      <c r="I12" s="8">
        <v>75</v>
      </c>
      <c r="K12" s="8" t="s">
        <v>387</v>
      </c>
      <c r="L12" s="8">
        <v>28</v>
      </c>
      <c r="P12" s="8">
        <v>5</v>
      </c>
      <c r="Q12" s="8">
        <v>0</v>
      </c>
      <c r="R12" s="8">
        <v>2</v>
      </c>
      <c r="S12" s="8">
        <v>3</v>
      </c>
      <c r="T12" s="8">
        <v>7</v>
      </c>
      <c r="U12" s="8">
        <v>0</v>
      </c>
      <c r="V12">
        <v>0</v>
      </c>
    </row>
    <row r="13" spans="1:22">
      <c r="A13" s="8">
        <v>6</v>
      </c>
      <c r="B13" s="8" t="s">
        <v>470</v>
      </c>
      <c r="C13" s="8">
        <v>0</v>
      </c>
      <c r="D13" s="8">
        <v>0</v>
      </c>
      <c r="E13" s="8">
        <v>0</v>
      </c>
      <c r="F13" s="8">
        <v>20</v>
      </c>
      <c r="G13" s="8">
        <v>100</v>
      </c>
      <c r="H13" s="8">
        <v>20</v>
      </c>
      <c r="I13" s="8">
        <v>100</v>
      </c>
      <c r="K13" s="8" t="s">
        <v>388</v>
      </c>
      <c r="L13" s="8">
        <v>28</v>
      </c>
      <c r="P13" s="8">
        <v>6</v>
      </c>
      <c r="Q13" s="8">
        <v>0</v>
      </c>
      <c r="R13" s="8">
        <v>3</v>
      </c>
      <c r="S13" s="8">
        <v>2</v>
      </c>
      <c r="T13" s="8">
        <v>5</v>
      </c>
      <c r="U13" s="8">
        <v>4</v>
      </c>
      <c r="V13">
        <v>0</v>
      </c>
    </row>
    <row r="14" spans="1:22">
      <c r="A14" s="8">
        <v>7</v>
      </c>
      <c r="B14" s="8" t="s">
        <v>471</v>
      </c>
      <c r="C14" s="8">
        <v>0</v>
      </c>
      <c r="D14" s="8">
        <v>5</v>
      </c>
      <c r="E14" s="8">
        <v>5</v>
      </c>
      <c r="F14" s="8">
        <v>15</v>
      </c>
      <c r="G14" s="8">
        <v>75</v>
      </c>
      <c r="H14" s="8">
        <v>15</v>
      </c>
      <c r="I14" s="8">
        <v>75</v>
      </c>
      <c r="K14" s="8" t="s">
        <v>389</v>
      </c>
      <c r="L14" s="8">
        <v>232</v>
      </c>
      <c r="P14" s="8">
        <v>7</v>
      </c>
      <c r="Q14" s="8">
        <v>0</v>
      </c>
      <c r="R14" s="8">
        <v>3</v>
      </c>
      <c r="S14" s="8">
        <v>1</v>
      </c>
      <c r="T14" s="8">
        <v>7</v>
      </c>
      <c r="U14" s="8">
        <v>3</v>
      </c>
      <c r="V14">
        <v>0</v>
      </c>
    </row>
    <row r="15" spans="1:22">
      <c r="A15" s="8">
        <v>8</v>
      </c>
      <c r="B15" s="8" t="s">
        <v>472</v>
      </c>
      <c r="C15" s="8">
        <v>0</v>
      </c>
      <c r="D15" s="8">
        <v>2</v>
      </c>
      <c r="E15" s="8">
        <v>2</v>
      </c>
      <c r="F15" s="8">
        <v>18</v>
      </c>
      <c r="G15" s="8">
        <v>90</v>
      </c>
      <c r="H15" s="8">
        <v>18</v>
      </c>
      <c r="I15" s="8">
        <v>90</v>
      </c>
      <c r="K15" s="8" t="s">
        <v>390</v>
      </c>
      <c r="L15" s="8">
        <v>89.23</v>
      </c>
      <c r="P15" s="8">
        <v>8</v>
      </c>
      <c r="Q15" s="8">
        <v>0</v>
      </c>
      <c r="R15" s="8">
        <v>3</v>
      </c>
      <c r="S15" s="8">
        <v>3</v>
      </c>
      <c r="T15" s="8">
        <v>1</v>
      </c>
      <c r="U15" s="8">
        <v>7</v>
      </c>
      <c r="V15">
        <v>0</v>
      </c>
    </row>
    <row r="16" spans="1:22">
      <c r="A16" s="8">
        <v>9</v>
      </c>
      <c r="B16" s="8" t="s">
        <v>473</v>
      </c>
      <c r="C16" s="8">
        <v>0</v>
      </c>
      <c r="D16" s="8">
        <v>2</v>
      </c>
      <c r="E16" s="8">
        <v>2</v>
      </c>
      <c r="F16" s="8">
        <v>18</v>
      </c>
      <c r="G16" s="8">
        <v>90</v>
      </c>
      <c r="H16" s="8">
        <v>18</v>
      </c>
      <c r="I16" s="8">
        <v>90</v>
      </c>
      <c r="K16" s="8" t="s">
        <v>391</v>
      </c>
      <c r="L16" s="8">
        <v>232</v>
      </c>
      <c r="P16" s="8">
        <v>9</v>
      </c>
      <c r="Q16" s="8">
        <v>0</v>
      </c>
      <c r="R16" s="8">
        <v>2</v>
      </c>
      <c r="S16" s="8">
        <v>5</v>
      </c>
      <c r="T16" s="8">
        <v>4</v>
      </c>
      <c r="U16" s="8">
        <v>0</v>
      </c>
      <c r="V16">
        <v>0</v>
      </c>
    </row>
    <row r="17" spans="1:22">
      <c r="A17" s="8">
        <v>10</v>
      </c>
      <c r="B17" s="8" t="s">
        <v>474</v>
      </c>
      <c r="C17" s="8">
        <v>0</v>
      </c>
      <c r="D17" s="8">
        <v>3</v>
      </c>
      <c r="E17" s="8">
        <v>3</v>
      </c>
      <c r="F17" s="8">
        <v>17</v>
      </c>
      <c r="G17" s="8">
        <v>85</v>
      </c>
      <c r="H17" s="8">
        <v>17</v>
      </c>
      <c r="I17" s="8">
        <v>85</v>
      </c>
      <c r="K17" s="8" t="s">
        <v>392</v>
      </c>
      <c r="L17" s="8">
        <v>89.23</v>
      </c>
      <c r="P17" s="8">
        <v>10</v>
      </c>
      <c r="Q17" s="8">
        <v>1</v>
      </c>
      <c r="R17" s="8">
        <v>2</v>
      </c>
      <c r="S17" s="8">
        <v>1</v>
      </c>
      <c r="T17" s="8">
        <v>10</v>
      </c>
      <c r="U17" s="8">
        <v>0</v>
      </c>
      <c r="V17">
        <v>0</v>
      </c>
    </row>
    <row r="18" spans="1:22">
      <c r="A18" s="8">
        <v>11</v>
      </c>
      <c r="B18" s="8" t="s">
        <v>475</v>
      </c>
      <c r="C18" s="8">
        <v>0</v>
      </c>
      <c r="D18" s="8">
        <v>2</v>
      </c>
      <c r="E18" s="8">
        <v>2</v>
      </c>
      <c r="F18" s="8">
        <v>18</v>
      </c>
      <c r="G18" s="8">
        <v>90</v>
      </c>
      <c r="H18" s="8">
        <v>18</v>
      </c>
      <c r="I18" s="8">
        <v>90</v>
      </c>
      <c r="K18" s="8"/>
      <c r="L18" s="8"/>
      <c r="P18" s="8">
        <v>11</v>
      </c>
      <c r="Q18" s="8">
        <v>0</v>
      </c>
      <c r="R18" s="8">
        <v>2</v>
      </c>
      <c r="S18" s="8">
        <v>10</v>
      </c>
      <c r="T18" s="8">
        <v>2</v>
      </c>
      <c r="U18" s="8">
        <v>0</v>
      </c>
      <c r="V18">
        <v>0</v>
      </c>
    </row>
    <row r="19" spans="1:22">
      <c r="A19" s="8">
        <v>12</v>
      </c>
      <c r="B19" s="8" t="s">
        <v>476</v>
      </c>
      <c r="C19" s="8">
        <v>0</v>
      </c>
      <c r="D19" s="8">
        <v>1</v>
      </c>
      <c r="E19" s="8">
        <v>1</v>
      </c>
      <c r="F19" s="8">
        <v>19</v>
      </c>
      <c r="G19" s="8">
        <v>95</v>
      </c>
      <c r="H19" s="8">
        <v>19</v>
      </c>
      <c r="I19" s="8">
        <v>95</v>
      </c>
      <c r="K19" s="43"/>
      <c r="L19" s="43"/>
      <c r="P19" s="8">
        <v>12</v>
      </c>
      <c r="Q19" s="8">
        <v>1</v>
      </c>
      <c r="R19" s="8">
        <v>2</v>
      </c>
      <c r="S19" s="8">
        <v>1</v>
      </c>
      <c r="T19" s="8">
        <v>12</v>
      </c>
      <c r="U19" s="8">
        <v>0</v>
      </c>
      <c r="V19">
        <v>0</v>
      </c>
    </row>
    <row r="20" spans="1:22">
      <c r="A20" s="8">
        <v>13</v>
      </c>
      <c r="B20" s="8" t="s">
        <v>477</v>
      </c>
      <c r="C20" s="8">
        <v>0</v>
      </c>
      <c r="D20" s="8">
        <v>0</v>
      </c>
      <c r="E20" s="8">
        <v>0</v>
      </c>
      <c r="F20" s="8">
        <v>20</v>
      </c>
      <c r="G20" s="8">
        <v>100</v>
      </c>
      <c r="H20" s="8">
        <v>20</v>
      </c>
      <c r="I20" s="8">
        <v>100</v>
      </c>
      <c r="K20" s="8"/>
      <c r="L20" s="8"/>
      <c r="P20" s="8">
        <v>13</v>
      </c>
      <c r="Q20" s="8">
        <v>1</v>
      </c>
      <c r="R20" s="8">
        <v>3</v>
      </c>
      <c r="S20" s="8">
        <v>1</v>
      </c>
      <c r="T20" s="8">
        <v>6</v>
      </c>
      <c r="U20" s="8">
        <v>1</v>
      </c>
      <c r="V20">
        <v>0</v>
      </c>
    </row>
    <row r="21" spans="1:22">
      <c r="A21" s="8"/>
      <c r="B21" s="8"/>
      <c r="C21" s="8"/>
      <c r="D21" s="8"/>
      <c r="E21" s="8"/>
      <c r="F21" s="8"/>
      <c r="G21" s="8"/>
      <c r="H21" s="8"/>
      <c r="I21" s="8"/>
      <c r="K21" s="8"/>
      <c r="L21" s="8"/>
      <c r="P21" s="8"/>
      <c r="Q21" s="8"/>
      <c r="R21" s="8"/>
      <c r="S21" s="8"/>
      <c r="T21" s="8"/>
      <c r="U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K22" s="8"/>
      <c r="L22" s="8"/>
      <c r="P22" s="8"/>
      <c r="Q22" s="8"/>
      <c r="R22" s="8"/>
      <c r="S22" s="8"/>
      <c r="T22" s="8"/>
      <c r="U22" s="8"/>
    </row>
    <row r="23" spans="1:22">
      <c r="A23" s="8"/>
      <c r="B23" s="8"/>
      <c r="C23" s="8"/>
      <c r="D23" s="8"/>
      <c r="E23" s="8"/>
      <c r="F23" s="8"/>
      <c r="G23" s="8"/>
      <c r="H23" s="8"/>
      <c r="I23" s="8"/>
      <c r="K23" s="8"/>
      <c r="L23" s="8"/>
      <c r="P23" s="8"/>
      <c r="Q23" s="8"/>
      <c r="R23" s="8"/>
      <c r="S23" s="8"/>
      <c r="T23" s="8"/>
      <c r="U23" s="8"/>
    </row>
    <row r="24" spans="1:22">
      <c r="A24" s="8"/>
      <c r="B24" s="8"/>
      <c r="C24" s="8"/>
      <c r="D24" s="8"/>
      <c r="E24" s="8"/>
      <c r="F24" s="8"/>
      <c r="G24" s="8"/>
      <c r="H24" s="8"/>
      <c r="I24" s="8"/>
      <c r="K24" s="8"/>
      <c r="L24" s="8"/>
      <c r="P24" s="8"/>
      <c r="Q24" s="8"/>
      <c r="R24" s="8"/>
      <c r="S24" s="8"/>
      <c r="T24" s="8"/>
      <c r="U24" s="8"/>
    </row>
    <row r="25" spans="1:22">
      <c r="A25" s="8"/>
      <c r="B25" s="8"/>
      <c r="C25" s="8"/>
      <c r="D25" s="8"/>
      <c r="E25" s="8"/>
      <c r="F25" s="8"/>
      <c r="G25" s="8"/>
      <c r="H25" s="8"/>
      <c r="I25" s="8"/>
      <c r="K25" s="8"/>
      <c r="L25" s="8"/>
      <c r="P25" s="8"/>
      <c r="Q25" s="8"/>
      <c r="R25" s="8"/>
      <c r="S25" s="8"/>
      <c r="T25" s="8"/>
      <c r="U25" s="8"/>
    </row>
    <row r="26" spans="1:22">
      <c r="A26" s="8"/>
      <c r="B26" s="8"/>
      <c r="C26" s="8"/>
      <c r="D26" s="8"/>
      <c r="E26" s="8"/>
      <c r="F26" s="8"/>
      <c r="G26" s="8"/>
      <c r="H26" s="8"/>
      <c r="I26" s="8"/>
      <c r="K26" s="8"/>
      <c r="L26" s="8"/>
      <c r="P26" s="8"/>
      <c r="Q26" s="8"/>
      <c r="R26" s="8"/>
      <c r="S26" s="8"/>
      <c r="T26" s="8"/>
      <c r="U26" s="8"/>
    </row>
    <row r="27" spans="1:22">
      <c r="A27" s="8"/>
      <c r="B27" s="8"/>
      <c r="C27" s="8"/>
      <c r="D27" s="8"/>
      <c r="E27" s="8"/>
      <c r="F27" s="8"/>
      <c r="G27" s="8"/>
      <c r="H27" s="8"/>
      <c r="I27" s="8"/>
      <c r="K27" s="8"/>
      <c r="L27" s="8"/>
      <c r="P27" s="8"/>
      <c r="Q27" s="8"/>
      <c r="R27" s="8"/>
      <c r="S27" s="8"/>
      <c r="T27" s="8"/>
      <c r="U27" s="8"/>
    </row>
    <row r="28" spans="1:22">
      <c r="A28" s="8"/>
      <c r="B28" s="8"/>
      <c r="C28" s="8"/>
      <c r="D28" s="8"/>
      <c r="E28" s="8"/>
      <c r="F28" s="8"/>
      <c r="G28" s="8"/>
      <c r="H28" s="8"/>
      <c r="I28" s="8"/>
      <c r="K28" s="8"/>
      <c r="L28" s="8"/>
      <c r="P28" s="8"/>
      <c r="Q28" s="8"/>
      <c r="R28" s="8"/>
      <c r="S28" s="8"/>
      <c r="T28" s="8"/>
      <c r="U28" s="8"/>
    </row>
    <row r="29" spans="1:22">
      <c r="A29" s="8"/>
      <c r="B29" s="8"/>
      <c r="C29" s="8"/>
      <c r="D29" s="8"/>
      <c r="E29" s="8"/>
      <c r="F29" s="8"/>
      <c r="G29" s="8"/>
      <c r="H29" s="8"/>
      <c r="I29" s="8"/>
      <c r="K29" s="8"/>
      <c r="L29" s="8"/>
      <c r="P29" s="8"/>
      <c r="Q29" s="8"/>
      <c r="R29" s="8"/>
      <c r="S29" s="8"/>
      <c r="T29" s="8"/>
      <c r="U29" s="8"/>
    </row>
    <row r="30" spans="1:22">
      <c r="A30" s="8"/>
      <c r="B30" s="8"/>
      <c r="C30" s="8"/>
      <c r="D30" s="8"/>
      <c r="E30" s="8"/>
      <c r="F30" s="8"/>
      <c r="G30" s="8"/>
      <c r="H30" s="8"/>
      <c r="I30" s="8"/>
      <c r="K30" s="8"/>
      <c r="L30" s="8"/>
      <c r="P30" s="8"/>
      <c r="Q30" s="8"/>
      <c r="R30" s="8"/>
      <c r="S30" s="8"/>
      <c r="T30" s="8"/>
      <c r="U30" s="8"/>
    </row>
    <row r="31" spans="1:22">
      <c r="A31" s="8"/>
      <c r="B31" s="8"/>
      <c r="C31" s="8"/>
      <c r="D31" s="8"/>
      <c r="E31" s="8"/>
      <c r="F31" s="8"/>
      <c r="G31" s="8"/>
      <c r="H31" s="8"/>
      <c r="I31" s="8"/>
      <c r="K31" s="8"/>
      <c r="L31" s="8"/>
      <c r="P31" s="8"/>
      <c r="Q31" s="8"/>
      <c r="R31" s="8"/>
      <c r="S31" s="8"/>
      <c r="T31" s="8"/>
      <c r="U31" s="8"/>
    </row>
    <row r="32" spans="1:22">
      <c r="A32" s="8"/>
      <c r="B32" s="8"/>
      <c r="C32" s="8"/>
      <c r="D32" s="8"/>
      <c r="E32" s="8"/>
      <c r="F32" s="8"/>
      <c r="G32" s="8"/>
      <c r="H32" s="8"/>
      <c r="I32" s="8"/>
      <c r="K32" s="8"/>
      <c r="L32" s="8"/>
      <c r="P32" s="8"/>
      <c r="Q32" s="8"/>
      <c r="R32" s="8"/>
      <c r="S32" s="8"/>
      <c r="T32" s="8"/>
      <c r="U32" s="8"/>
    </row>
    <row r="33" spans="1:21">
      <c r="A33" s="8"/>
      <c r="B33" s="8"/>
      <c r="C33" s="8"/>
      <c r="D33" s="8"/>
      <c r="E33" s="8"/>
      <c r="F33" s="8"/>
      <c r="G33" s="8"/>
      <c r="H33" s="8"/>
      <c r="I33" s="8"/>
      <c r="K33" s="8"/>
      <c r="L33" s="8"/>
      <c r="P33" s="8"/>
      <c r="Q33" s="8"/>
      <c r="R33" s="8"/>
      <c r="S33" s="8"/>
      <c r="T33" s="8"/>
      <c r="U33" s="8"/>
    </row>
    <row r="34" spans="1:21">
      <c r="A34" s="8"/>
      <c r="B34" s="8"/>
      <c r="C34" s="8"/>
      <c r="D34" s="8"/>
      <c r="E34" s="8"/>
      <c r="F34" s="8"/>
      <c r="G34" s="8"/>
      <c r="H34" s="8"/>
      <c r="I34" s="8"/>
      <c r="K34" s="8"/>
      <c r="L34" s="8"/>
      <c r="P34" s="8"/>
      <c r="Q34" s="8"/>
      <c r="R34" s="8"/>
      <c r="S34" s="8"/>
      <c r="T34" s="8"/>
      <c r="U34" s="8"/>
    </row>
    <row r="35" spans="1:21">
      <c r="A35" s="8"/>
      <c r="B35" s="8"/>
      <c r="C35" s="8"/>
      <c r="D35" s="8"/>
      <c r="E35" s="8"/>
      <c r="F35" s="8"/>
      <c r="G35" s="8"/>
      <c r="H35" s="8"/>
      <c r="I35" s="8"/>
      <c r="K35" s="8"/>
      <c r="L35" s="8"/>
      <c r="P35" s="8"/>
      <c r="Q35" s="8"/>
      <c r="R35" s="8"/>
      <c r="S35" s="8"/>
      <c r="T35" s="8"/>
      <c r="U35" s="8"/>
    </row>
    <row r="36" spans="1:21">
      <c r="A36" s="8"/>
      <c r="B36" s="8"/>
      <c r="C36" s="8"/>
      <c r="D36" s="8"/>
      <c r="E36" s="8"/>
      <c r="F36" s="8"/>
      <c r="G36" s="8"/>
      <c r="H36" s="8"/>
      <c r="I36" s="8"/>
      <c r="K36" s="8"/>
      <c r="L36" s="8"/>
      <c r="P36" s="8"/>
      <c r="Q36" s="8"/>
      <c r="R36" s="8"/>
      <c r="S36" s="8"/>
      <c r="T36" s="8"/>
      <c r="U36" s="8"/>
    </row>
    <row r="37" spans="1:21">
      <c r="A37" s="8"/>
      <c r="B37" s="8"/>
      <c r="C37" s="8"/>
      <c r="D37" s="8"/>
      <c r="E37" s="8"/>
      <c r="F37" s="8"/>
      <c r="G37" s="8"/>
      <c r="H37" s="8"/>
      <c r="I37" s="8"/>
      <c r="K37" s="8"/>
      <c r="L37" s="8"/>
      <c r="P37" s="8"/>
      <c r="Q37" s="8"/>
      <c r="R37" s="8"/>
      <c r="S37" s="8"/>
      <c r="T37" s="8"/>
      <c r="U37" s="8"/>
    </row>
    <row r="38" spans="1:21">
      <c r="A38" s="8"/>
      <c r="B38" s="8"/>
      <c r="C38" s="8"/>
      <c r="D38" s="8"/>
      <c r="E38" s="8"/>
      <c r="F38" s="8"/>
      <c r="G38" s="8"/>
      <c r="H38" s="8"/>
      <c r="I38" s="8"/>
      <c r="K38" s="8"/>
      <c r="L38" s="8"/>
      <c r="P38" s="8"/>
      <c r="Q38" s="8"/>
      <c r="R38" s="8"/>
      <c r="S38" s="8"/>
      <c r="T38" s="8"/>
      <c r="U38" s="8"/>
    </row>
    <row r="39" spans="1:21">
      <c r="A39" s="8"/>
      <c r="B39" s="8"/>
      <c r="C39" s="8"/>
      <c r="D39" s="8"/>
      <c r="E39" s="8"/>
      <c r="F39" s="8"/>
      <c r="G39" s="8"/>
      <c r="H39" s="8"/>
      <c r="I39" s="8"/>
      <c r="K39" s="8"/>
      <c r="L39" s="8"/>
      <c r="P39" s="8"/>
      <c r="Q39" s="8"/>
      <c r="R39" s="8"/>
      <c r="S39" s="8"/>
      <c r="T39" s="8"/>
      <c r="U39" s="8"/>
    </row>
    <row r="40" spans="1:21">
      <c r="A40" s="8"/>
      <c r="B40" s="8"/>
      <c r="C40" s="8"/>
      <c r="D40" s="8"/>
      <c r="E40" s="8"/>
      <c r="F40" s="8"/>
      <c r="G40" s="8"/>
      <c r="H40" s="8"/>
      <c r="I40" s="8"/>
      <c r="K40" s="8"/>
      <c r="L40" s="8"/>
      <c r="P40" s="8"/>
      <c r="Q40" s="8"/>
      <c r="R40" s="8"/>
      <c r="S40" s="8"/>
      <c r="T40" s="8"/>
      <c r="U40" s="8"/>
    </row>
    <row r="41" spans="1:21">
      <c r="A41" s="8"/>
      <c r="B41" s="8"/>
      <c r="C41" s="8"/>
      <c r="D41" s="8"/>
      <c r="E41" s="8"/>
      <c r="F41" s="8"/>
      <c r="G41" s="8"/>
      <c r="H41" s="8"/>
      <c r="I41" s="8"/>
      <c r="K41" s="8"/>
      <c r="L41" s="8"/>
      <c r="P41" s="8"/>
      <c r="Q41" s="8"/>
      <c r="R41" s="8"/>
      <c r="S41" s="8"/>
      <c r="T41" s="8"/>
      <c r="U41" s="8"/>
    </row>
    <row r="42" spans="1:21">
      <c r="A42" s="8"/>
      <c r="B42" s="8"/>
      <c r="C42" s="8"/>
      <c r="D42" s="8"/>
      <c r="E42" s="8"/>
      <c r="F42" s="8"/>
      <c r="G42" s="8"/>
      <c r="H42" s="8"/>
      <c r="I42" s="8"/>
      <c r="K42" s="8"/>
      <c r="L42" s="8"/>
      <c r="P42" s="8"/>
      <c r="Q42" s="8"/>
      <c r="R42" s="8"/>
      <c r="S42" s="8"/>
      <c r="T42" s="8"/>
      <c r="U42" s="8"/>
    </row>
    <row r="43" spans="1:21">
      <c r="A43" s="8"/>
      <c r="B43" s="8"/>
      <c r="C43" s="8"/>
      <c r="D43" s="8"/>
      <c r="E43" s="8"/>
      <c r="F43" s="8"/>
      <c r="G43" s="8"/>
      <c r="H43" s="8"/>
      <c r="I43" s="8"/>
      <c r="K43" s="8"/>
      <c r="L43" s="8"/>
      <c r="P43" s="8"/>
      <c r="Q43" s="8"/>
      <c r="R43" s="8"/>
      <c r="S43" s="8"/>
      <c r="T43" s="8"/>
      <c r="U43" s="8"/>
    </row>
    <row r="44" spans="1:21">
      <c r="A44" s="8"/>
      <c r="B44" s="8"/>
      <c r="C44" s="8"/>
      <c r="D44" s="8"/>
      <c r="E44" s="8"/>
      <c r="F44" s="8"/>
      <c r="G44" s="8"/>
      <c r="H44" s="8"/>
      <c r="I44" s="8"/>
      <c r="K44" s="8"/>
      <c r="L44" s="8"/>
      <c r="P44" s="8"/>
      <c r="Q44" s="8"/>
      <c r="R44" s="8"/>
      <c r="S44" s="8"/>
      <c r="T44" s="8"/>
      <c r="U44" s="8"/>
    </row>
    <row r="45" spans="1:21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P45" s="8"/>
      <c r="Q45" s="8"/>
      <c r="R45" s="8"/>
      <c r="S45" s="8"/>
      <c r="T45" s="8"/>
      <c r="U45" s="8"/>
    </row>
    <row r="46" spans="1:21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P46" s="8"/>
      <c r="Q46" s="8"/>
      <c r="R46" s="8"/>
      <c r="S46" s="8"/>
      <c r="T46" s="8"/>
      <c r="U46" s="8"/>
    </row>
    <row r="47" spans="1:21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P47" s="8"/>
      <c r="Q47" s="8"/>
      <c r="R47" s="8"/>
      <c r="S47" s="8"/>
      <c r="T47" s="8"/>
      <c r="U47" s="8"/>
    </row>
    <row r="48" spans="1:21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P48" s="8"/>
      <c r="Q48" s="8"/>
      <c r="R48" s="8"/>
      <c r="S48" s="8"/>
      <c r="T48" s="8"/>
      <c r="U48" s="8"/>
    </row>
    <row r="49" spans="1:21">
      <c r="A49" s="8"/>
      <c r="B49" s="8"/>
      <c r="C49" s="8"/>
      <c r="D49" s="8"/>
      <c r="E49" s="8"/>
      <c r="F49" s="8"/>
      <c r="G49" s="8"/>
      <c r="H49" s="8"/>
      <c r="I49" s="8"/>
      <c r="K49" s="8"/>
      <c r="L49" s="8"/>
      <c r="P49" s="8"/>
      <c r="Q49" s="8"/>
      <c r="R49" s="8"/>
      <c r="S49" s="8"/>
      <c r="T49" s="8"/>
      <c r="U49" s="8"/>
    </row>
    <row r="50" spans="1:21">
      <c r="A50" s="8"/>
      <c r="B50" s="8"/>
      <c r="C50" s="8"/>
      <c r="D50" s="8"/>
      <c r="E50" s="8"/>
      <c r="F50" s="8"/>
      <c r="G50" s="8"/>
      <c r="H50" s="8"/>
      <c r="I50" s="8"/>
      <c r="K50" s="8"/>
      <c r="L50" s="8"/>
      <c r="P50" s="8"/>
      <c r="Q50" s="8"/>
      <c r="R50" s="8"/>
      <c r="S50" s="8"/>
      <c r="T50" s="8"/>
      <c r="U50" s="8"/>
    </row>
    <row r="51" spans="1:21">
      <c r="A51" s="8"/>
      <c r="B51" s="8"/>
      <c r="C51" s="8"/>
      <c r="D51" s="8"/>
      <c r="E51" s="8"/>
      <c r="F51" s="8"/>
      <c r="G51" s="8"/>
      <c r="H51" s="8"/>
      <c r="I51" s="8"/>
      <c r="K51" s="8"/>
      <c r="L51" s="8"/>
      <c r="P51" s="8"/>
      <c r="Q51" s="8"/>
      <c r="R51" s="8"/>
      <c r="S51" s="8"/>
      <c r="T51" s="8"/>
      <c r="U51" s="8"/>
    </row>
    <row r="52" spans="1:21">
      <c r="A52" s="8"/>
      <c r="B52" s="8"/>
      <c r="C52" s="8"/>
      <c r="D52" s="8"/>
      <c r="E52" s="8"/>
      <c r="F52" s="8"/>
      <c r="G52" s="8"/>
      <c r="H52" s="8"/>
      <c r="I52" s="8"/>
      <c r="K52" s="8"/>
      <c r="L52" s="8"/>
      <c r="P52" s="8"/>
      <c r="Q52" s="8"/>
      <c r="R52" s="8"/>
      <c r="S52" s="8"/>
      <c r="T52" s="8"/>
      <c r="U52" s="8"/>
    </row>
    <row r="53" spans="1:21">
      <c r="A53" s="8"/>
      <c r="B53" s="8"/>
      <c r="C53" s="8"/>
      <c r="D53" s="8"/>
      <c r="E53" s="8"/>
      <c r="F53" s="8"/>
      <c r="G53" s="8"/>
      <c r="H53" s="8"/>
      <c r="I53" s="8"/>
      <c r="K53" s="8"/>
      <c r="L53" s="8"/>
      <c r="P53" s="8"/>
      <c r="Q53" s="8"/>
      <c r="R53" s="8"/>
      <c r="S53" s="8"/>
      <c r="T53" s="8"/>
      <c r="U53" s="8"/>
    </row>
    <row r="54" spans="1:21">
      <c r="A54" s="8"/>
      <c r="B54" s="8"/>
      <c r="C54" s="8"/>
      <c r="D54" s="8"/>
      <c r="E54" s="8"/>
      <c r="F54" s="8"/>
      <c r="G54" s="8"/>
      <c r="H54" s="8"/>
      <c r="I54" s="8"/>
      <c r="K54" s="8"/>
      <c r="L54" s="8"/>
      <c r="P54" s="8"/>
      <c r="Q54" s="8"/>
      <c r="R54" s="8"/>
      <c r="S54" s="8"/>
      <c r="T54" s="8"/>
      <c r="U54" s="8"/>
    </row>
    <row r="55" spans="1:21">
      <c r="A55" s="8"/>
      <c r="B55" s="8"/>
      <c r="C55" s="8"/>
      <c r="D55" s="8"/>
      <c r="E55" s="8"/>
      <c r="F55" s="8"/>
      <c r="G55" s="8"/>
      <c r="H55" s="8"/>
      <c r="I55" s="8"/>
      <c r="K55" s="8"/>
      <c r="L55" s="8"/>
      <c r="P55" s="8"/>
      <c r="Q55" s="8"/>
      <c r="R55" s="8"/>
      <c r="S55" s="8"/>
      <c r="T55" s="8"/>
      <c r="U55" s="8"/>
    </row>
    <row r="56" spans="1:21">
      <c r="A56" s="8"/>
      <c r="B56" s="8"/>
      <c r="C56" s="8"/>
      <c r="D56" s="8"/>
      <c r="E56" s="8"/>
      <c r="F56" s="8"/>
      <c r="G56" s="8"/>
      <c r="H56" s="8"/>
      <c r="I56" s="8"/>
      <c r="K56" s="8"/>
      <c r="L56" s="8"/>
      <c r="P56" s="8"/>
      <c r="Q56" s="8"/>
      <c r="R56" s="8"/>
      <c r="S56" s="8"/>
      <c r="T56" s="8"/>
      <c r="U56" s="8"/>
    </row>
    <row r="57" spans="1:21">
      <c r="A57" s="8"/>
      <c r="B57" s="8"/>
      <c r="C57" s="8"/>
      <c r="D57" s="8"/>
      <c r="E57" s="8"/>
      <c r="F57" s="8"/>
      <c r="G57" s="8"/>
      <c r="H57" s="8"/>
      <c r="I57" s="8"/>
      <c r="K57" s="8"/>
      <c r="L57" s="8"/>
      <c r="P57" s="8"/>
      <c r="Q57" s="8"/>
      <c r="R57" s="8"/>
      <c r="S57" s="8"/>
      <c r="T57" s="8"/>
      <c r="U57" s="8"/>
    </row>
    <row r="58" spans="1:21">
      <c r="A58" s="8"/>
      <c r="B58" s="8"/>
      <c r="C58" s="8"/>
      <c r="D58" s="8"/>
      <c r="E58" s="8"/>
      <c r="F58" s="8"/>
      <c r="G58" s="8"/>
      <c r="H58" s="8"/>
      <c r="I58" s="8"/>
      <c r="K58" s="8"/>
      <c r="L58" s="8"/>
      <c r="P58" s="8"/>
      <c r="Q58" s="8"/>
      <c r="R58" s="8"/>
      <c r="S58" s="8"/>
      <c r="T58" s="8"/>
      <c r="U58" s="8"/>
    </row>
    <row r="59" spans="1:21">
      <c r="A59" s="8"/>
      <c r="B59" s="8"/>
      <c r="C59" s="8"/>
      <c r="D59" s="8"/>
      <c r="E59" s="8"/>
      <c r="F59" s="8"/>
      <c r="G59" s="8"/>
      <c r="H59" s="8"/>
      <c r="I59" s="8"/>
      <c r="K59" s="8"/>
      <c r="L59" s="8"/>
      <c r="P59" s="8"/>
      <c r="Q59" s="8"/>
      <c r="R59" s="8"/>
      <c r="S59" s="8"/>
      <c r="T59" s="8"/>
      <c r="U59" s="8"/>
    </row>
    <row r="60" spans="1:21">
      <c r="A60" s="8"/>
      <c r="B60" s="8"/>
      <c r="C60" s="8"/>
      <c r="D60" s="8"/>
      <c r="E60" s="8"/>
      <c r="F60" s="8"/>
      <c r="G60" s="8"/>
      <c r="H60" s="8"/>
      <c r="I60" s="8"/>
      <c r="K60" s="8"/>
      <c r="L60" s="8"/>
      <c r="P60" s="8"/>
      <c r="Q60" s="8"/>
      <c r="R60" s="8"/>
      <c r="S60" s="8"/>
      <c r="T60" s="8"/>
      <c r="U60" s="8"/>
    </row>
    <row r="61" spans="1:21">
      <c r="A61" s="8"/>
      <c r="B61" s="8"/>
      <c r="C61" s="8"/>
      <c r="D61" s="8"/>
      <c r="E61" s="8"/>
      <c r="F61" s="8"/>
      <c r="G61" s="8"/>
      <c r="H61" s="8"/>
      <c r="I61" s="8"/>
      <c r="K61" s="8"/>
      <c r="L61" s="8"/>
      <c r="P61" s="8"/>
      <c r="Q61" s="8"/>
      <c r="R61" s="8"/>
      <c r="S61" s="8"/>
      <c r="T61" s="8"/>
      <c r="U61" s="8"/>
    </row>
    <row r="62" spans="1:21">
      <c r="A62" s="8"/>
      <c r="B62" s="8"/>
      <c r="C62" s="8"/>
      <c r="D62" s="8"/>
      <c r="E62" s="8"/>
      <c r="F62" s="8"/>
      <c r="G62" s="8"/>
      <c r="H62" s="8"/>
      <c r="I62" s="8"/>
      <c r="K62" s="8"/>
      <c r="L62" s="8"/>
      <c r="P62" s="8"/>
      <c r="Q62" s="8"/>
      <c r="R62" s="8"/>
      <c r="S62" s="8"/>
      <c r="T62" s="8"/>
      <c r="U62" s="8"/>
    </row>
    <row r="63" spans="1:21">
      <c r="A63" s="8"/>
      <c r="B63" s="8"/>
      <c r="C63" s="8"/>
      <c r="D63" s="8"/>
      <c r="E63" s="8"/>
      <c r="F63" s="8"/>
      <c r="G63" s="8"/>
      <c r="H63" s="8"/>
      <c r="I63" s="8"/>
      <c r="K63" s="8"/>
      <c r="L63" s="8"/>
      <c r="P63" s="8"/>
      <c r="Q63" s="8"/>
      <c r="R63" s="8"/>
      <c r="S63" s="8"/>
      <c r="T63" s="8"/>
      <c r="U63" s="8"/>
    </row>
    <row r="64" spans="1:21">
      <c r="A64" s="8"/>
      <c r="B64" s="8"/>
      <c r="C64" s="8"/>
      <c r="D64" s="8"/>
      <c r="E64" s="8"/>
      <c r="F64" s="8"/>
      <c r="G64" s="8"/>
      <c r="H64" s="8"/>
      <c r="I64" s="8"/>
      <c r="K64" s="8"/>
      <c r="L64" s="8"/>
      <c r="P64" s="8"/>
      <c r="Q64" s="8"/>
      <c r="R64" s="8"/>
      <c r="S64" s="8"/>
      <c r="T64" s="8"/>
      <c r="U64" s="8"/>
    </row>
    <row r="65" spans="1:21">
      <c r="A65" s="8"/>
      <c r="B65" s="8"/>
      <c r="C65" s="8"/>
      <c r="D65" s="8"/>
      <c r="E65" s="8"/>
      <c r="F65" s="8"/>
      <c r="G65" s="8"/>
      <c r="H65" s="8"/>
      <c r="I65" s="8"/>
      <c r="K65" s="8"/>
      <c r="L65" s="8"/>
      <c r="P65" s="8"/>
      <c r="Q65" s="8"/>
      <c r="R65" s="8"/>
      <c r="S65" s="8"/>
      <c r="T65" s="8"/>
      <c r="U65" s="8"/>
    </row>
    <row r="66" spans="1:21">
      <c r="A66" s="8"/>
      <c r="B66" s="8"/>
      <c r="C66" s="8"/>
      <c r="D66" s="8"/>
      <c r="E66" s="8"/>
      <c r="F66" s="8"/>
      <c r="G66" s="8"/>
      <c r="H66" s="8"/>
      <c r="I66" s="8"/>
      <c r="K66" s="8"/>
      <c r="L66" s="8"/>
      <c r="P66" s="8"/>
      <c r="Q66" s="8"/>
      <c r="R66" s="8"/>
      <c r="S66" s="8"/>
      <c r="T66" s="8"/>
      <c r="U66" s="8"/>
    </row>
    <row r="67" spans="1:21">
      <c r="A67" s="8"/>
      <c r="B67" s="8"/>
      <c r="C67" s="8"/>
      <c r="D67" s="8"/>
      <c r="E67" s="8"/>
      <c r="F67" s="8"/>
      <c r="G67" s="8"/>
      <c r="H67" s="8"/>
      <c r="I67" s="8"/>
      <c r="K67" s="8"/>
      <c r="L67" s="8"/>
      <c r="P67" s="8"/>
      <c r="Q67" s="8"/>
      <c r="R67" s="8"/>
      <c r="S67" s="8"/>
      <c r="T67" s="8"/>
      <c r="U67" s="8"/>
    </row>
    <row r="68" spans="1:21">
      <c r="A68" s="8"/>
      <c r="B68" s="8"/>
      <c r="C68" s="8"/>
      <c r="D68" s="8"/>
      <c r="E68" s="8"/>
      <c r="F68" s="8"/>
      <c r="G68" s="8"/>
      <c r="H68" s="8"/>
      <c r="I68" s="8"/>
      <c r="K68" s="8"/>
      <c r="L68" s="8"/>
      <c r="P68" s="8"/>
      <c r="Q68" s="8"/>
      <c r="R68" s="8"/>
      <c r="S68" s="8"/>
      <c r="T68" s="8"/>
      <c r="U68" s="8"/>
    </row>
    <row r="69" spans="1:21">
      <c r="A69" s="8"/>
      <c r="B69" s="8"/>
      <c r="C69" s="8"/>
      <c r="D69" s="8"/>
      <c r="E69" s="8"/>
      <c r="F69" s="8"/>
      <c r="G69" s="8"/>
      <c r="H69" s="8"/>
      <c r="I69" s="8"/>
      <c r="K69" s="8"/>
      <c r="L69" s="8"/>
      <c r="P69" s="8"/>
      <c r="Q69" s="8"/>
      <c r="R69" s="8"/>
      <c r="S69" s="8"/>
      <c r="T69" s="8"/>
      <c r="U69" s="8"/>
    </row>
    <row r="70" spans="1:21">
      <c r="A70" s="8"/>
      <c r="B70" s="8"/>
      <c r="C70" s="8"/>
      <c r="D70" s="8"/>
      <c r="E70" s="8"/>
      <c r="F70" s="8"/>
      <c r="G70" s="8"/>
      <c r="H70" s="8"/>
      <c r="I70" s="8"/>
      <c r="K70" s="8"/>
      <c r="L70" s="8"/>
      <c r="P70" s="8"/>
      <c r="Q70" s="8"/>
      <c r="R70" s="8"/>
      <c r="S70" s="8"/>
      <c r="T70" s="8"/>
      <c r="U70" s="8"/>
    </row>
    <row r="71" spans="1:21">
      <c r="A71" s="8"/>
      <c r="B71" s="8"/>
      <c r="C71" s="8"/>
      <c r="D71" s="8"/>
      <c r="E71" s="8"/>
      <c r="F71" s="8"/>
      <c r="G71" s="8"/>
      <c r="H71" s="8"/>
      <c r="I71" s="8"/>
      <c r="K71" s="8"/>
      <c r="L71" s="8"/>
      <c r="P71" s="8"/>
      <c r="Q71" s="8"/>
      <c r="R71" s="8"/>
      <c r="S71" s="8"/>
      <c r="T71" s="8"/>
      <c r="U71" s="8"/>
    </row>
    <row r="72" spans="1:21">
      <c r="P72" s="8"/>
      <c r="Q72" s="8"/>
      <c r="R72" s="8"/>
      <c r="S72" s="8"/>
      <c r="T72" s="8"/>
      <c r="U72" s="8"/>
    </row>
    <row r="73" spans="1:21">
      <c r="P73" s="8"/>
      <c r="Q73" s="8"/>
      <c r="R73" s="8"/>
      <c r="S73" s="8"/>
      <c r="T73" s="8"/>
      <c r="U73" s="8"/>
    </row>
    <row r="74" spans="1:21">
      <c r="P74" s="8"/>
      <c r="Q74" s="8"/>
      <c r="R74" s="8"/>
      <c r="S74" s="8"/>
      <c r="T74" s="8"/>
      <c r="U74" s="8"/>
    </row>
    <row r="75" spans="1:21">
      <c r="P75" s="8"/>
      <c r="Q75" s="8"/>
      <c r="R75" s="8"/>
      <c r="S75" s="8"/>
      <c r="T75" s="8"/>
      <c r="U75" s="8"/>
    </row>
    <row r="76" spans="1:21">
      <c r="P76" s="8"/>
      <c r="Q76" s="8"/>
      <c r="R76" s="8"/>
      <c r="S76" s="8"/>
      <c r="T76" s="8"/>
      <c r="U76" s="8"/>
    </row>
    <row r="77" spans="1:21">
      <c r="P77" s="8"/>
      <c r="Q77" s="8"/>
      <c r="R77" s="8"/>
      <c r="S77" s="8"/>
      <c r="T77" s="8"/>
      <c r="U77" s="8"/>
    </row>
    <row r="78" spans="1:21">
      <c r="P78" s="8"/>
      <c r="Q78" s="8"/>
      <c r="R78" s="8"/>
      <c r="S78" s="8"/>
      <c r="T78" s="8"/>
      <c r="U78" s="8"/>
    </row>
    <row r="79" spans="1:21">
      <c r="P79" s="8"/>
      <c r="Q79" s="8"/>
      <c r="R79" s="8"/>
      <c r="S79" s="8"/>
      <c r="T79" s="8"/>
      <c r="U79" s="8"/>
    </row>
    <row r="80" spans="1:21">
      <c r="P80" s="8"/>
      <c r="Q80" s="8"/>
      <c r="R80" s="8"/>
      <c r="S80" s="8"/>
      <c r="T80" s="8"/>
      <c r="U80" s="8"/>
    </row>
    <row r="81" spans="16:21">
      <c r="P81" s="8"/>
      <c r="Q81" s="8"/>
      <c r="R81" s="8"/>
      <c r="S81" s="8"/>
      <c r="T81" s="8"/>
      <c r="U81" s="8"/>
    </row>
    <row r="82" spans="16:21">
      <c r="P82" s="8"/>
      <c r="Q82" s="8"/>
      <c r="R82" s="8"/>
      <c r="S82" s="8"/>
      <c r="T82" s="8"/>
      <c r="U82" s="8"/>
    </row>
    <row r="83" spans="16:21">
      <c r="P83" s="8"/>
      <c r="Q83" s="8"/>
      <c r="R83" s="8"/>
      <c r="S83" s="8"/>
      <c r="T83" s="8"/>
      <c r="U83" s="8"/>
    </row>
    <row r="84" spans="16:21">
      <c r="P84" s="8"/>
      <c r="Q84" s="8"/>
      <c r="R84" s="8"/>
      <c r="S84" s="8"/>
      <c r="T84" s="8"/>
      <c r="U84" s="8"/>
    </row>
    <row r="85" spans="16:21">
      <c r="P85" s="8"/>
      <c r="Q85" s="8"/>
      <c r="R85" s="8"/>
      <c r="S85" s="8"/>
      <c r="T85" s="8"/>
      <c r="U85" s="8"/>
    </row>
    <row r="86" spans="16:21">
      <c r="P86" s="8"/>
      <c r="Q86" s="8"/>
      <c r="R86" s="8"/>
      <c r="S86" s="8"/>
      <c r="T86" s="8"/>
      <c r="U86" s="8"/>
    </row>
    <row r="87" spans="16:21">
      <c r="P87" s="8"/>
      <c r="Q87" s="8"/>
      <c r="R87" s="8"/>
      <c r="S87" s="8"/>
      <c r="T87" s="8"/>
      <c r="U87" s="8"/>
    </row>
    <row r="88" spans="16:21">
      <c r="P88" s="8"/>
      <c r="Q88" s="8"/>
      <c r="R88" s="8"/>
      <c r="S88" s="8"/>
      <c r="T88" s="8"/>
      <c r="U88" s="8"/>
    </row>
    <row r="89" spans="16:21">
      <c r="P89" s="8"/>
      <c r="Q89" s="8"/>
      <c r="R89" s="8"/>
      <c r="S89" s="8"/>
      <c r="T89" s="8"/>
      <c r="U89" s="8"/>
    </row>
    <row r="90" spans="16:21">
      <c r="P90" s="8"/>
      <c r="Q90" s="8"/>
      <c r="R90" s="8"/>
      <c r="S90" s="8"/>
      <c r="T90" s="8"/>
      <c r="U90" s="8"/>
    </row>
    <row r="91" spans="16:21">
      <c r="P91" s="8"/>
      <c r="Q91" s="8"/>
      <c r="R91" s="8"/>
      <c r="S91" s="8"/>
      <c r="T91" s="8"/>
      <c r="U91" s="8"/>
    </row>
    <row r="92" spans="16:21">
      <c r="P92" s="8"/>
      <c r="Q92" s="8"/>
      <c r="R92" s="8"/>
      <c r="S92" s="8"/>
      <c r="T92" s="8"/>
      <c r="U92" s="8"/>
    </row>
    <row r="93" spans="16:21">
      <c r="P93" s="8"/>
      <c r="Q93" s="8"/>
      <c r="R93" s="8"/>
      <c r="S93" s="8"/>
      <c r="T93" s="8"/>
      <c r="U93" s="8"/>
    </row>
    <row r="94" spans="16:21">
      <c r="P94" s="8"/>
      <c r="Q94" s="8"/>
      <c r="R94" s="8"/>
      <c r="S94" s="8"/>
      <c r="T94" s="8"/>
      <c r="U94" s="8"/>
    </row>
    <row r="95" spans="16:21">
      <c r="P95" s="8"/>
      <c r="Q95" s="8"/>
      <c r="R95" s="8"/>
      <c r="S95" s="8"/>
      <c r="T95" s="8"/>
      <c r="U95" s="8"/>
    </row>
    <row r="96" spans="16:21">
      <c r="P96" s="8"/>
      <c r="Q96" s="8"/>
      <c r="R96" s="8"/>
      <c r="S96" s="8"/>
      <c r="T96" s="8"/>
      <c r="U96" s="8"/>
    </row>
    <row r="97" spans="16:21">
      <c r="P97" s="8"/>
      <c r="Q97" s="8"/>
      <c r="R97" s="8"/>
      <c r="S97" s="8"/>
      <c r="T97" s="8"/>
      <c r="U97" s="8"/>
    </row>
    <row r="98" spans="16:21">
      <c r="P98" s="8"/>
      <c r="Q98" s="8"/>
      <c r="R98" s="8"/>
      <c r="S98" s="8"/>
      <c r="T98" s="8"/>
      <c r="U98" s="8"/>
    </row>
    <row r="99" spans="16:21">
      <c r="P99" s="8"/>
      <c r="Q99" s="8"/>
      <c r="R99" s="8"/>
      <c r="S99" s="8"/>
      <c r="T99" s="8"/>
      <c r="U99" s="8"/>
    </row>
    <row r="100" spans="16:21">
      <c r="P100" s="8"/>
      <c r="Q100" s="8"/>
      <c r="R100" s="8"/>
      <c r="S100" s="8"/>
      <c r="T100" s="8"/>
      <c r="U100" s="8"/>
    </row>
    <row r="101" spans="16:21">
      <c r="P101" s="8"/>
      <c r="Q101" s="8"/>
      <c r="R101" s="8"/>
      <c r="S101" s="8"/>
      <c r="T101" s="8"/>
      <c r="U101" s="8"/>
    </row>
    <row r="102" spans="16:21">
      <c r="P102" s="8"/>
      <c r="Q102" s="8"/>
      <c r="R102" s="8"/>
      <c r="S102" s="8"/>
      <c r="T102" s="8"/>
      <c r="U102" s="8"/>
    </row>
    <row r="103" spans="16:21">
      <c r="P103" s="8"/>
      <c r="Q103" s="8"/>
      <c r="R103" s="8"/>
      <c r="S103" s="8"/>
      <c r="T103" s="8"/>
      <c r="U103" s="8"/>
    </row>
    <row r="104" spans="16:21">
      <c r="P104" s="8"/>
      <c r="Q104" s="8"/>
      <c r="R104" s="8"/>
      <c r="S104" s="8"/>
      <c r="T104" s="8"/>
      <c r="U104" s="8"/>
    </row>
    <row r="105" spans="16:21">
      <c r="P105" s="8"/>
      <c r="Q105" s="8"/>
      <c r="R105" s="8"/>
      <c r="S105" s="8"/>
      <c r="T105" s="8"/>
      <c r="U105" s="8"/>
    </row>
    <row r="106" spans="16:21">
      <c r="P106" s="8"/>
      <c r="Q106" s="8"/>
      <c r="R106" s="8"/>
      <c r="S106" s="8"/>
      <c r="T106" s="8"/>
      <c r="U106" s="8"/>
    </row>
    <row r="107" spans="16:21">
      <c r="P107" s="8"/>
      <c r="Q107" s="8"/>
      <c r="R107" s="8"/>
      <c r="S107" s="8"/>
      <c r="T107" s="8"/>
      <c r="U107" s="8"/>
    </row>
    <row r="108" spans="16:21">
      <c r="P108" s="8"/>
      <c r="Q108" s="8"/>
      <c r="R108" s="8"/>
      <c r="S108" s="8"/>
      <c r="T108" s="8"/>
      <c r="U108" s="8"/>
    </row>
    <row r="109" spans="16:21">
      <c r="P109" s="8"/>
      <c r="Q109" s="8"/>
      <c r="R109" s="8"/>
      <c r="S109" s="8"/>
      <c r="T109" s="8"/>
      <c r="U109" s="8"/>
    </row>
    <row r="110" spans="16:21">
      <c r="P110" s="8"/>
      <c r="Q110" s="8"/>
      <c r="R110" s="8"/>
      <c r="S110" s="8"/>
      <c r="T110" s="8"/>
      <c r="U110" s="8"/>
    </row>
    <row r="111" spans="16:21">
      <c r="P111" s="8"/>
      <c r="Q111" s="8"/>
      <c r="R111" s="8"/>
      <c r="S111" s="8"/>
      <c r="T111" s="8"/>
      <c r="U111" s="8"/>
    </row>
    <row r="112" spans="16:21">
      <c r="P112" s="8"/>
      <c r="Q112" s="8"/>
      <c r="R112" s="8"/>
      <c r="S112" s="8"/>
      <c r="T112" s="8"/>
      <c r="U112" s="8"/>
    </row>
    <row r="113" spans="16:21">
      <c r="P113" s="8"/>
      <c r="Q113" s="8"/>
      <c r="R113" s="8"/>
      <c r="S113" s="8"/>
      <c r="T113" s="8"/>
      <c r="U113" s="8"/>
    </row>
    <row r="114" spans="16:21">
      <c r="P114" s="8"/>
      <c r="Q114" s="8"/>
      <c r="R114" s="8"/>
      <c r="S114" s="8"/>
      <c r="T114" s="8"/>
      <c r="U114" s="8"/>
    </row>
    <row r="115" spans="16:21">
      <c r="P115" s="8"/>
      <c r="Q115" s="8"/>
      <c r="R115" s="8"/>
      <c r="S115" s="8"/>
      <c r="T115" s="8"/>
      <c r="U115" s="8"/>
    </row>
    <row r="116" spans="16:21">
      <c r="P116" s="8"/>
      <c r="Q116" s="8"/>
      <c r="R116" s="8"/>
      <c r="S116" s="8"/>
      <c r="T116" s="8"/>
      <c r="U116" s="8"/>
    </row>
    <row r="117" spans="16:21">
      <c r="P117" s="8"/>
      <c r="Q117" s="8"/>
      <c r="R117" s="8"/>
      <c r="S117" s="8"/>
      <c r="T117" s="8"/>
      <c r="U117" s="8"/>
    </row>
    <row r="118" spans="16:21">
      <c r="P118" s="8"/>
      <c r="Q118" s="8"/>
      <c r="R118" s="8"/>
      <c r="S118" s="8"/>
      <c r="T118" s="8"/>
      <c r="U118" s="8"/>
    </row>
    <row r="119" spans="16:21">
      <c r="P119" s="8"/>
      <c r="Q119" s="8"/>
      <c r="R119" s="8"/>
      <c r="S119" s="8"/>
      <c r="T119" s="8"/>
      <c r="U119" s="8"/>
    </row>
    <row r="120" spans="16:21">
      <c r="P120" s="8"/>
      <c r="Q120" s="8"/>
      <c r="R120" s="8"/>
      <c r="S120" s="8"/>
      <c r="T120" s="8"/>
      <c r="U120" s="8"/>
    </row>
    <row r="121" spans="16:21">
      <c r="P121" s="8"/>
      <c r="Q121" s="8"/>
      <c r="R121" s="8"/>
      <c r="S121" s="8"/>
      <c r="T121" s="8"/>
      <c r="U121" s="8"/>
    </row>
    <row r="122" spans="16:21">
      <c r="P122" s="8"/>
      <c r="Q122" s="8"/>
      <c r="R122" s="8"/>
      <c r="S122" s="8"/>
      <c r="T122" s="8"/>
      <c r="U122" s="8"/>
    </row>
    <row r="123" spans="16:21">
      <c r="P123" s="8"/>
      <c r="Q123" s="8"/>
      <c r="R123" s="8"/>
      <c r="S123" s="8"/>
      <c r="T123" s="8"/>
      <c r="U123" s="8"/>
    </row>
    <row r="124" spans="16:21">
      <c r="P124" s="8"/>
      <c r="Q124" s="8"/>
      <c r="R124" s="8"/>
      <c r="S124" s="8"/>
      <c r="T124" s="8"/>
      <c r="U124" s="8"/>
    </row>
    <row r="125" spans="16:21">
      <c r="P125" s="8"/>
      <c r="Q125" s="8"/>
      <c r="R125" s="8"/>
      <c r="S125" s="8"/>
      <c r="T125" s="8"/>
      <c r="U125" s="8"/>
    </row>
    <row r="126" spans="16:21">
      <c r="P126" s="8"/>
      <c r="Q126" s="8"/>
      <c r="R126" s="8"/>
      <c r="S126" s="8"/>
      <c r="T126" s="8"/>
      <c r="U126" s="8"/>
    </row>
    <row r="127" spans="16:21">
      <c r="P127" s="8"/>
      <c r="Q127" s="8"/>
      <c r="R127" s="8"/>
      <c r="S127" s="8"/>
      <c r="T127" s="8"/>
      <c r="U127" s="8"/>
    </row>
    <row r="128" spans="16:21">
      <c r="P128" s="8"/>
      <c r="Q128" s="8"/>
      <c r="R128" s="8"/>
      <c r="S128" s="8"/>
      <c r="T128" s="8"/>
      <c r="U128" s="8"/>
    </row>
    <row r="129" spans="16:21">
      <c r="P129" s="8"/>
      <c r="Q129" s="8"/>
      <c r="R129" s="8"/>
      <c r="S129" s="8"/>
      <c r="T129" s="8"/>
      <c r="U129" s="8"/>
    </row>
    <row r="130" spans="16:21">
      <c r="P130" s="8"/>
      <c r="Q130" s="8"/>
      <c r="R130" s="8"/>
      <c r="S130" s="8"/>
      <c r="T130" s="8"/>
      <c r="U130" s="8"/>
    </row>
    <row r="131" spans="16:21">
      <c r="P131" s="8"/>
      <c r="Q131" s="8"/>
      <c r="R131" s="8"/>
      <c r="S131" s="8"/>
      <c r="T131" s="8"/>
      <c r="U131" s="8"/>
    </row>
    <row r="132" spans="16:21">
      <c r="P132" s="8"/>
      <c r="Q132" s="8"/>
      <c r="R132" s="8"/>
      <c r="S132" s="8"/>
      <c r="T132" s="8"/>
      <c r="U132" s="8"/>
    </row>
    <row r="133" spans="16:21">
      <c r="P133" s="8"/>
      <c r="Q133" s="8"/>
      <c r="R133" s="8"/>
      <c r="S133" s="8"/>
      <c r="T133" s="8"/>
      <c r="U133" s="8"/>
    </row>
    <row r="134" spans="16:21">
      <c r="P134" s="8"/>
      <c r="Q134" s="8"/>
      <c r="R134" s="8"/>
      <c r="S134" s="8"/>
      <c r="T134" s="8"/>
      <c r="U134" s="8"/>
    </row>
    <row r="135" spans="16:21">
      <c r="P135" s="8"/>
      <c r="Q135" s="8"/>
      <c r="R135" s="8"/>
      <c r="S135" s="8"/>
      <c r="T135" s="8"/>
      <c r="U135" s="8"/>
    </row>
    <row r="136" spans="16:21">
      <c r="P136" s="8"/>
      <c r="Q136" s="8"/>
      <c r="R136" s="8"/>
      <c r="S136" s="8"/>
      <c r="T136" s="8"/>
      <c r="U136" s="8"/>
    </row>
    <row r="137" spans="16:21">
      <c r="P137" s="8"/>
      <c r="Q137" s="8"/>
      <c r="R137" s="8"/>
      <c r="S137" s="8"/>
      <c r="T137" s="8"/>
      <c r="U137" s="8"/>
    </row>
    <row r="138" spans="16:21">
      <c r="P138" s="8"/>
      <c r="Q138" s="8"/>
      <c r="R138" s="8"/>
      <c r="S138" s="8"/>
      <c r="T138" s="8"/>
      <c r="U138" s="8"/>
    </row>
    <row r="139" spans="16:21">
      <c r="P139" s="8"/>
      <c r="Q139" s="8"/>
      <c r="R139" s="8"/>
      <c r="S139" s="8"/>
      <c r="T139" s="8"/>
      <c r="U13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OTUs</vt:lpstr>
      <vt:lpstr>taxa</vt:lpstr>
      <vt:lpstr>nodes</vt:lpstr>
      <vt:lpstr>data</vt:lpstr>
      <vt:lpstr>taxonsets</vt:lpstr>
      <vt:lpstr>treemodel</vt:lpstr>
      <vt:lpstr>run</vt:lpstr>
      <vt:lpstr>stats</vt:lpstr>
      <vt:lpstr>traits</vt:lpstr>
      <vt:lpstr>data_tally</vt:lpstr>
    </vt:vector>
  </TitlesOfParts>
  <Company>UT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Nick Matzke</cp:lastModifiedBy>
  <dcterms:created xsi:type="dcterms:W3CDTF">2014-10-20T17:38:37Z</dcterms:created>
  <dcterms:modified xsi:type="dcterms:W3CDTF">2016-09-03T13:12:36Z</dcterms:modified>
</cp:coreProperties>
</file>