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480" yWindow="80" windowWidth="35300" windowHeight="2756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16" i="2"/>
  <c r="B23" i="7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O16" i="2"/>
  <c r="D29" i="2"/>
  <c r="G16" i="2"/>
  <c r="E16" i="2"/>
  <c r="E29" i="2"/>
  <c r="H17" i="2"/>
  <c r="G17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J8" i="10"/>
  <c r="K8" i="10"/>
  <c r="L8" i="10"/>
  <c r="M8" i="10"/>
  <c r="J9" i="10"/>
  <c r="K9" i="10"/>
  <c r="L9" i="10"/>
  <c r="M9" i="10"/>
  <c r="J10" i="10"/>
  <c r="K10" i="10"/>
  <c r="L10" i="10"/>
  <c r="M10" i="10"/>
  <c r="G16" i="1"/>
  <c r="E16" i="1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<sst xmlns="http://schemas.openxmlformats.org/spreadsheetml/2006/main" count="818" uniqueCount="505">
  <si>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</si>
  <si>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</si>
  <si>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</si>
  <si>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</si>
  <si>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</si>
  <si>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</si>
  <si>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</si>
  <si>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</si>
  <si>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</si>
  <si>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</si>
  <si>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</si>
  <si>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</si>
  <si>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</si>
  <si>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</si>
  <si>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</si>
  <si>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</si>
  <si>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</si>
  <si>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</si>
  <si>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</si>
  <si>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</si>
  <si>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</si>
  <si>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</si>
  <si>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</si>
  <si>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</si>
  <si>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</si>
  <si>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</si>
  <si>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</si>
  <si>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</si>
  <si>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</si>
  <si>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</si>
  <si>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</si>
  <si>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</si>
  <si>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</si>
  <si>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</si>
  <si>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</si>
  <si>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</si>
  <si>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</si>
  <si>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</si>
  <si>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</si>
  <si>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</si>
  <si>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</si>
  <si>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</si>
  <si>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</si>
  <si>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</si>
  <si>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</si>
  <si>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</si>
  <si>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</si>
  <si>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</si>
  <si>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</si>
  <si>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</si>
  <si>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</si>
  <si>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</si>
  <si>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</si>
  <si>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</si>
  <si>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</si>
  <si>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</si>
  <si>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</si>
  <si>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</si>
  <si>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</si>
  <si>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</si>
  <si>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</si>
  <si>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</si>
  <si>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</si>
  <si>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</si>
  <si>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</si>
  <si>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</si>
  <si>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</si>
  <si>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</si>
  <si>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</si>
  <si>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</si>
  <si>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</si>
  <si>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</si>
  <si>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</si>
  <si>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</si>
  <si>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</si>
  <si>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</si>
  <si>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</si>
  <si>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</si>
  <si>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</si>
  <si>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</si>
  <si>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</si>
  <si>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</si>
  <si>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</si>
  <si>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</si>
  <si>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</si>
  <si>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</si>
  <si>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</si>
  <si>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</si>
  <si>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</si>
  <si>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</si>
  <si>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</si>
  <si>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</si>
  <si>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</si>
  <si>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</si>
  <si>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</si>
  <si>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</si>
  <si>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</si>
  <si>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</si>
  <si>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</si>
  <si>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</si>
  <si>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</si>
  <si>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</si>
  <si>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</si>
  <si>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</si>
  <si>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</si>
  <si>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</si>
  <si>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</si>
  <si>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</si>
  <si>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</si>
  <si>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</si>
  <si>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</si>
  <si>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</si>
  <si>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</si>
  <si>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</si>
  <si>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</si>
  <si>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</si>
  <si>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</si>
  <si>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</si>
  <si>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</si>
  <si>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</si>
  <si>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</si>
  <si>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</si>
  <si>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</si>
  <si>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</si>
  <si>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</si>
  <si>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</si>
  <si>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</si>
  <si>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</si>
  <si>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</si>
  <si>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</si>
  <si>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</si>
  <si>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</si>
  <si>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</si>
  <si>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</si>
  <si>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</si>
  <si>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</si>
  <si>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</si>
  <si>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</si>
  <si>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</si>
  <si>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</si>
  <si>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</si>
  <si>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</si>
  <si>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</si>
  <si>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</si>
  <si>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</si>
  <si>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</si>
  <si>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</si>
  <si>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</si>
  <si>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</si>
  <si>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</si>
  <si>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</si>
  <si>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</si>
  <si>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</si>
  <si>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</si>
  <si>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</si>
  <si>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</si>
  <si>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</si>
  <si>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</si>
  <si>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</si>
  <si>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</si>
  <si>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</si>
  <si>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</si>
  <si>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</si>
  <si>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</si>
  <si>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</si>
  <si>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</si>
  <si>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</si>
  <si>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</si>
  <si>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</si>
  <si>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</si>
  <si>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</si>
  <si>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</si>
  <si>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</si>
  <si>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</si>
  <si>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</si>
  <si>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</si>
  <si>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</si>
  <si>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</si>
  <si>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</si>
  <si>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</si>
  <si>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</si>
  <si>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</si>
  <si>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</si>
  <si>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</si>
  <si>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</si>
  <si>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</si>
  <si>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</si>
  <si>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</si>
  <si>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</si>
  <si>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</si>
  <si>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</si>
  <si>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</si>
  <si>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</si>
  <si>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</si>
  <si>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</si>
  <si>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</si>
  <si>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</si>
  <si>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</si>
  <si>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</si>
  <si>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</si>
  <si>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</si>
  <si>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</si>
  <si>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</si>
  <si>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</si>
  <si>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</si>
  <si>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</si>
  <si>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</si>
  <si>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</si>
  <si>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</si>
  <si>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</si>
  <si>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</si>
  <si>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</si>
  <si>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</si>
  <si>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</si>
  <si>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</si>
  <si>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</si>
  <si>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</si>
  <si>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</si>
  <si>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</si>
  <si>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</si>
  <si>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</si>
  <si>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</si>
  <si>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</si>
  <si>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</si>
  <si>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</si>
  <si>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</si>
  <si>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</si>
  <si>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</si>
  <si>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</si>
  <si>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</si>
  <si>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</si>
  <si>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</si>
  <si>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</si>
  <si>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</si>
  <si>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</si>
  <si>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</si>
  <si>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</si>
  <si>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</si>
  <si>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</si>
  <si>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</si>
  <si>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</si>
  <si>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</si>
  <si>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</si>
  <si>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</si>
  <si>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</si>
  <si>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</si>
  <si>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</si>
  <si>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</si>
  <si>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</si>
  <si>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</si>
  <si>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</si>
  <si>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</si>
  <si>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</si>
  <si>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</si>
  <si>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</si>
  <si>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</si>
  <si>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</si>
  <si>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</si>
  <si>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</si>
  <si>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</si>
  <si>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</si>
  <si>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</si>
  <si>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</si>
  <si>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</si>
  <si>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</si>
  <si>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</si>
  <si>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</si>
  <si>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</si>
  <si>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</si>
  <si>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</si>
  <si>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</si>
  <si>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</si>
  <si>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</si>
  <si>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</si>
  <si>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</si>
  <si>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</si>
  <si>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</si>
  <si>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</si>
  <si>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</si>
  <si>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</si>
  <si>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</si>
  <si>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</si>
  <si>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</si>
  <si>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</si>
  <si>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</si>
  <si>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</si>
  <si>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</si>
  <si>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</si>
  <si>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</si>
  <si>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</si>
  <si>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</si>
  <si>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</si>
  <si>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</si>
  <si>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</si>
  <si>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</si>
  <si>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</si>
  <si>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</si>
  <si>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</si>
  <si>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</si>
  <si>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</si>
  <si>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</si>
  <si>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</si>
  <si>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</si>
  <si>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</si>
  <si>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</si>
  <si>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</si>
  <si>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</si>
  <si>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</si>
  <si>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</si>
  <si>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</si>
  <si>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</si>
  <si>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</si>
  <si>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</si>
  <si>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</si>
  <si>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</si>
  <si>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</si>
  <si>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</si>
  <si>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</si>
  <si>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</si>
  <si>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</si>
  <si>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</si>
  <si>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</si>
  <si>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</si>
  <si>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</si>
  <si>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</si>
  <si>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</si>
  <si>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</si>
  <si>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</si>
  <si>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</si>
  <si>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</si>
  <si>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</si>
  <si>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</si>
  <si>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</si>
  <si>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</si>
  <si>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</si>
  <si>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</si>
  <si>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</si>
  <si>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</si>
  <si>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</si>
  <si>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</si>
  <si>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</si>
  <si>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</si>
  <si>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</si>
  <si>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</si>
  <si>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</si>
  <si>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</si>
  <si>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</si>
  <si>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</si>
  <si>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</si>
  <si>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</si>
  <si>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</si>
  <si>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</si>
  <si>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</si>
  <si>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</si>
  <si>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</si>
  <si>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</si>
  <si>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</si>
  <si>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</si>
  <si>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</si>
  <si>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</si>
  <si>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</si>
  <si>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</si>
  <si>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</si>
  <si>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</si>
  <si>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</si>
  <si>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</si>
  <si>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</si>
  <si>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</si>
  <si>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</si>
  <si>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</si>
  <si>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</si>
  <si>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</si>
  <si>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</si>
  <si>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</si>
  <si>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</si>
  <si>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</si>
  <si>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</si>
  <si>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</si>
  <si>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</si>
  <si>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</si>
  <si>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</si>
  <si>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</si>
  <si>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</si>
  <si>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</si>
  <si>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</si>
  <si>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</si>
  <si>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</si>
  <si>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</si>
  <si>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</si>
  <si>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</si>
  <si>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</si>
  <si>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</si>
  <si>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</si>
  <si>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</si>
  <si>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</si>
  <si>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</si>
  <si>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</si>
  <si>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</si>
  <si>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</si>
  <si>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</si>
  <si>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</si>
  <si>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</si>
  <si>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</si>
  <si>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</si>
  <si>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</si>
  <si>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</si>
  <si>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</si>
  <si>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</si>
  <si>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</si>
  <si>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</si>
  <si>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</si>
  <si>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</si>
  <si>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</si>
  <si>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</si>
  <si>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</si>
  <si>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</si>
  <si>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</si>
  <si>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</si>
  <si>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</si>
  <si>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</si>
  <si>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</si>
  <si>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</si>
  <si>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</si>
  <si>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</si>
  <si>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</si>
  <si>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</si>
  <si>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</si>
  <si>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</si>
  <si>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</si>
  <si>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</si>
  <si>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</si>
  <si>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</si>
  <si>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</si>
  <si>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</si>
  <si>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</si>
  <si>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</si>
  <si>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</si>
  <si>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</si>
  <si>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</si>
  <si>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</si>
  <si>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</si>
  <si>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</si>
  <si>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</si>
  <si>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</si>
  <si>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</si>
  <si>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</si>
  <si>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</si>
  <si>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</si>
  <si>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</si>
  <si>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</si>
  <si>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</si>
  <si>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</si>
  <si>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</si>
  <si>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</si>
  <si>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</si>
  <si>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</si>
  <si>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</si>
  <si>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</si>
  <si>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</si>
  <si>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</si>
  <si>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date_calib1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</si>
  <si>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</si>
  <si>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</si>
  <si>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</si>
  <si>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</si>
  <si>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</si>
  <si>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</si>
  <si>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</si>
  <si>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</si>
  <si>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</si>
  <si>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</si>
  <si>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</si>
  <si>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</si>
  <si>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</si>
  <si>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</si>
  <si>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</si>
  <si>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</si>
  <si>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</si>
  <si>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</si>
  <si>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</si>
  <si>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</si>
  <si>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</si>
  <si>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</si>
  <si>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starting_tree.newick</t>
  </si>
  <si>
    <t>Lichas_laciniatus</t>
  </si>
  <si>
    <t>P_kristiae</t>
  </si>
  <si>
    <t>P_pandus</t>
  </si>
  <si>
    <t>P_robbinsi</t>
  </si>
  <si>
    <t>A_lineatus</t>
  </si>
  <si>
    <t>A_subpunctatus</t>
  </si>
  <si>
    <t>A_aspratilis</t>
  </si>
  <si>
    <t>A_conradi</t>
  </si>
  <si>
    <t>A_cucullus</t>
  </si>
  <si>
    <t>A_jukesi</t>
  </si>
  <si>
    <t>L_bronnikovi</t>
  </si>
  <si>
    <t>P_ornatus</t>
  </si>
  <si>
    <t>A_encyrtos</t>
  </si>
  <si>
    <t>A_effnensis</t>
  </si>
  <si>
    <t>Tetralichinae_v2simp.nex</t>
  </si>
  <si>
    <t>/drives/GDrive/__GDrive_projects/2016-09-01_Adrian_Lam_Stigall/02_BEAST/Tetralichinae_v2simp/</t>
  </si>
  <si>
    <t>Tetralichinae_v2simp</t>
  </si>
  <si>
    <t>Handy commands:</t>
  </si>
  <si>
    <t>Remove branchlengths</t>
  </si>
  <si>
    <t>library(ape)</t>
  </si>
  <si>
    <t>tr=read.tree(trfn); tr2$edge.length=NULL; write.tree(tr2,file="")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</si>
</sst>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24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482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499</v>
      </c>
    </row>
    <row r="20" spans="1:2">
      <c r="A20" t="s">
        <v>501</v>
      </c>
    </row>
    <row r="22" spans="1:2">
      <c r="A22" t="s">
        <v>502</v>
      </c>
      <c r="B22" s="24" t="s">
        <v>503</v>
      </c>
    </row>
    <row r="23" spans="1:2">
      <c r="B23" s="24" t="str">
        <f>"trfn='"&amp;B17&amp;"starting_tree.newick'"</f>
        <v>trfn='/drives/GDrive/__GDrive_projects/2016-09-01_Adrian_Lam_Stigall/02_BEAST/Tetralichinae_v2simp/starting_tree.newick'</v>
      </c>
    </row>
    <row r="24" spans="1:2">
      <c r="B24" s="24" t="s">
        <v>504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tabSelected="1" topLeftCell="A3" workbookViewId="0">
      <selection activeCell="P27" sqref="P27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SUM(AA16:AA36)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484</v>
      </c>
      <c r="D16">
        <f>AVERAGE(G16:H16)</f>
        <v>0</v>
      </c>
      <c r="E16" s="18" t="str">
        <f>IF(G16=H16,"fixed",IF(H16=0,"fixed","uniform"))</f>
        <v>fixed</v>
      </c>
      <c r="F16" s="18" t="str">
        <f>IF(E16="fixed","no","no")</f>
        <v>no</v>
      </c>
      <c r="G16">
        <f>M16-O$16</f>
        <v>0</v>
      </c>
      <c r="H16">
        <v>0</v>
      </c>
      <c r="I16" s="48"/>
      <c r="L16" s="63"/>
      <c r="M16" s="63">
        <v>443.7</v>
      </c>
      <c r="N16" s="63">
        <v>445.6</v>
      </c>
      <c r="O16" s="29">
        <f>MIN(M16:N26,M28:N29)</f>
        <v>443.7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485</v>
      </c>
      <c r="D17">
        <f t="shared" ref="D17:D27" si="0">AVERAGE(G17:H17)</f>
        <v>12.545000000000016</v>
      </c>
      <c r="E17" s="18" t="str">
        <f t="shared" ref="E17:E27" si="1">IF(G17=H17,"fixed",IF(H17=0,"fixed","uniform"))</f>
        <v>uniform</v>
      </c>
      <c r="F17" s="18" t="str">
        <f t="shared" ref="F17:F29" si="2">IF(E17="fixed","no","no")</f>
        <v>no</v>
      </c>
      <c r="G17">
        <f t="shared" ref="G17" si="3">M17-O$16</f>
        <v>9.4600000000000364</v>
      </c>
      <c r="H17">
        <f t="shared" ref="H17" si="4">N17-O$16</f>
        <v>15.629999999999995</v>
      </c>
      <c r="I17" s="48"/>
      <c r="L17" s="63"/>
      <c r="M17" s="67">
        <v>453.16</v>
      </c>
      <c r="N17" s="67">
        <v>459.33</v>
      </c>
      <c r="O17" s="67"/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486</v>
      </c>
      <c r="D18">
        <f t="shared" si="0"/>
        <v>13.97999999999999</v>
      </c>
      <c r="E18" s="18" t="str">
        <f t="shared" si="1"/>
        <v>uniform</v>
      </c>
      <c r="F18" s="18" t="str">
        <f t="shared" si="2"/>
        <v>no</v>
      </c>
      <c r="G18">
        <f t="shared" ref="G18:G29" si="5">M18-O$16</f>
        <v>12.329999999999984</v>
      </c>
      <c r="H18">
        <f t="shared" ref="H18:H29" si="6">N18-O$16</f>
        <v>15.629999999999995</v>
      </c>
      <c r="I18" s="48"/>
      <c r="L18" s="63"/>
      <c r="M18" s="67">
        <v>456.03</v>
      </c>
      <c r="N18" s="67">
        <v>459.33</v>
      </c>
      <c r="O18" s="67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487</v>
      </c>
      <c r="D19">
        <f t="shared" si="0"/>
        <v>12.050000000000011</v>
      </c>
      <c r="E19" s="18" t="str">
        <f t="shared" si="1"/>
        <v>uniform</v>
      </c>
      <c r="F19" s="18" t="str">
        <f t="shared" si="2"/>
        <v>no</v>
      </c>
      <c r="G19">
        <f t="shared" si="5"/>
        <v>8.4700000000000273</v>
      </c>
      <c r="H19">
        <f t="shared" si="6"/>
        <v>15.629999999999995</v>
      </c>
      <c r="I19" s="48"/>
      <c r="L19" s="63"/>
      <c r="M19" s="67">
        <v>452.17</v>
      </c>
      <c r="N19" s="67">
        <v>459.33</v>
      </c>
      <c r="O19" s="67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488</v>
      </c>
      <c r="D20">
        <f t="shared" si="0"/>
        <v>7.7550000000000239</v>
      </c>
      <c r="E20" s="18" t="str">
        <f t="shared" si="1"/>
        <v>uniform</v>
      </c>
      <c r="F20" s="18" t="str">
        <f t="shared" si="2"/>
        <v>no</v>
      </c>
      <c r="G20">
        <f t="shared" si="5"/>
        <v>0.60000000000002274</v>
      </c>
      <c r="H20">
        <f t="shared" si="6"/>
        <v>14.910000000000025</v>
      </c>
      <c r="I20" s="48"/>
      <c r="L20" s="63"/>
      <c r="M20" s="67">
        <v>444.3</v>
      </c>
      <c r="N20" s="67">
        <v>458.61</v>
      </c>
      <c r="O20" s="67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489</v>
      </c>
      <c r="D21">
        <f t="shared" si="0"/>
        <v>12.185000000000031</v>
      </c>
      <c r="E21" s="18" t="str">
        <f t="shared" si="1"/>
        <v>uniform</v>
      </c>
      <c r="F21" s="18" t="str">
        <f t="shared" si="2"/>
        <v>no</v>
      </c>
      <c r="G21">
        <f t="shared" si="5"/>
        <v>9.4600000000000364</v>
      </c>
      <c r="H21">
        <f t="shared" si="6"/>
        <v>14.910000000000025</v>
      </c>
      <c r="I21" s="48"/>
      <c r="L21" s="63"/>
      <c r="M21" s="67">
        <v>453.16</v>
      </c>
      <c r="N21" s="67">
        <v>458.61</v>
      </c>
      <c r="O21" s="67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490</v>
      </c>
      <c r="D22">
        <f t="shared" si="0"/>
        <v>10.220000000000027</v>
      </c>
      <c r="E22" s="18" t="str">
        <f t="shared" si="1"/>
        <v>uniform</v>
      </c>
      <c r="F22" s="18" t="str">
        <f t="shared" si="2"/>
        <v>no</v>
      </c>
      <c r="G22">
        <f t="shared" si="5"/>
        <v>9.3400000000000318</v>
      </c>
      <c r="H22">
        <f t="shared" si="6"/>
        <v>11.100000000000023</v>
      </c>
      <c r="I22" s="48"/>
      <c r="L22" s="63"/>
      <c r="M22" s="67">
        <v>453.04</v>
      </c>
      <c r="N22" s="67">
        <v>454.8</v>
      </c>
      <c r="O22" s="67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491</v>
      </c>
      <c r="D23">
        <f t="shared" si="0"/>
        <v>12.640000000000015</v>
      </c>
      <c r="E23" s="18" t="str">
        <f t="shared" si="1"/>
        <v>uniform</v>
      </c>
      <c r="F23" s="18" t="str">
        <f t="shared" si="2"/>
        <v>no</v>
      </c>
      <c r="G23">
        <f t="shared" si="5"/>
        <v>9.3400000000000318</v>
      </c>
      <c r="H23">
        <f t="shared" si="6"/>
        <v>15.939999999999998</v>
      </c>
      <c r="I23" s="48"/>
      <c r="L23" s="63"/>
      <c r="M23" s="67">
        <v>453.04</v>
      </c>
      <c r="N23" s="67">
        <v>459.64</v>
      </c>
      <c r="O23" s="67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492</v>
      </c>
      <c r="D24">
        <f t="shared" si="0"/>
        <v>9.3800000000000239</v>
      </c>
      <c r="E24" s="18" t="str">
        <f t="shared" si="1"/>
        <v>uniform</v>
      </c>
      <c r="F24" s="18" t="str">
        <f t="shared" si="2"/>
        <v>no</v>
      </c>
      <c r="G24">
        <f t="shared" si="5"/>
        <v>3.8500000000000227</v>
      </c>
      <c r="H24">
        <f t="shared" si="6"/>
        <v>14.910000000000025</v>
      </c>
      <c r="I24" s="48"/>
      <c r="L24" s="63"/>
      <c r="M24" s="67">
        <v>447.55</v>
      </c>
      <c r="N24" s="67">
        <v>458.61</v>
      </c>
      <c r="O24" s="67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493</v>
      </c>
      <c r="D25">
        <f t="shared" si="0"/>
        <v>20.025000000000006</v>
      </c>
      <c r="E25" s="18" t="str">
        <f t="shared" si="1"/>
        <v>uniform</v>
      </c>
      <c r="F25" s="18" t="str">
        <f t="shared" si="2"/>
        <v>no</v>
      </c>
      <c r="G25">
        <f t="shared" si="5"/>
        <v>13.759999999999991</v>
      </c>
      <c r="H25">
        <f t="shared" si="6"/>
        <v>26.29000000000002</v>
      </c>
      <c r="I25" s="48"/>
      <c r="L25" s="63"/>
      <c r="M25" s="67">
        <v>457.46</v>
      </c>
      <c r="N25" s="67">
        <v>469.99</v>
      </c>
      <c r="O25" s="67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494</v>
      </c>
      <c r="D26">
        <f t="shared" si="0"/>
        <v>20.475000000000023</v>
      </c>
      <c r="E26" s="18" t="str">
        <f t="shared" si="1"/>
        <v>uniform</v>
      </c>
      <c r="F26" s="18" t="str">
        <f t="shared" si="2"/>
        <v>no</v>
      </c>
      <c r="G26">
        <f t="shared" si="5"/>
        <v>14.660000000000025</v>
      </c>
      <c r="H26">
        <f t="shared" si="6"/>
        <v>26.29000000000002</v>
      </c>
      <c r="I26" s="48"/>
      <c r="L26" s="63"/>
      <c r="M26" s="67">
        <v>458.36</v>
      </c>
      <c r="N26" s="67">
        <v>469.99</v>
      </c>
      <c r="O26" s="67"/>
      <c r="P26" s="64"/>
      <c r="Q26" s="63"/>
      <c r="R26" s="63"/>
      <c r="AA26" s="29"/>
    </row>
    <row r="27" spans="1:27">
      <c r="A27">
        <v>12</v>
      </c>
      <c r="B27" s="29" t="s">
        <v>9</v>
      </c>
      <c r="C27" t="s">
        <v>495</v>
      </c>
      <c r="D27">
        <f t="shared" si="0"/>
        <v>-18.150000000000006</v>
      </c>
      <c r="E27" s="18" t="str">
        <f t="shared" si="1"/>
        <v>uniform</v>
      </c>
      <c r="F27" s="18" t="str">
        <f t="shared" si="2"/>
        <v>no</v>
      </c>
      <c r="G27">
        <f t="shared" si="5"/>
        <v>-20.800000000000011</v>
      </c>
      <c r="H27">
        <f t="shared" si="6"/>
        <v>-15.5</v>
      </c>
      <c r="I27" s="48"/>
      <c r="L27" s="63"/>
      <c r="M27" s="67">
        <v>422.9</v>
      </c>
      <c r="N27" s="68">
        <v>428.2</v>
      </c>
      <c r="O27" s="29"/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496</v>
      </c>
      <c r="D28">
        <f>AVERAGE(G28:H28)</f>
        <v>14.800000000000011</v>
      </c>
      <c r="E28" s="18" t="str">
        <f>IF(G28=H28,"fixed",IF(H28=0,"fixed","uniform"))</f>
        <v>uniform</v>
      </c>
      <c r="F28" s="18" t="str">
        <f t="shared" si="2"/>
        <v>no</v>
      </c>
      <c r="G28">
        <f t="shared" si="5"/>
        <v>3.3100000000000023</v>
      </c>
      <c r="H28">
        <f t="shared" si="6"/>
        <v>26.29000000000002</v>
      </c>
      <c r="I28" s="48"/>
      <c r="L28" s="63"/>
      <c r="M28" s="67">
        <v>447.01</v>
      </c>
      <c r="N28" s="67">
        <v>469.99</v>
      </c>
      <c r="O28" s="67"/>
      <c r="P28" s="64"/>
      <c r="Q28" s="63"/>
      <c r="R28" s="63"/>
      <c r="AA28" s="29"/>
    </row>
    <row r="29" spans="1:27">
      <c r="A29">
        <v>14</v>
      </c>
      <c r="B29" s="29" t="s">
        <v>8</v>
      </c>
      <c r="C29" t="s">
        <v>497</v>
      </c>
      <c r="D29">
        <f>AVERAGE(G29:H29)</f>
        <v>13.39500000000001</v>
      </c>
      <c r="E29" s="18" t="str">
        <f>IF(G29=H29,"fixed",IF(H29=0,"fixed","uniform"))</f>
        <v>uniform</v>
      </c>
      <c r="F29" s="18" t="str">
        <f t="shared" si="2"/>
        <v>no</v>
      </c>
      <c r="G29">
        <f t="shared" si="5"/>
        <v>11.879999999999995</v>
      </c>
      <c r="H29">
        <f t="shared" si="6"/>
        <v>14.910000000000025</v>
      </c>
      <c r="I29" s="48"/>
      <c r="L29" s="29"/>
      <c r="M29" s="67">
        <v>455.58</v>
      </c>
      <c r="N29" s="67">
        <v>458.61</v>
      </c>
      <c r="O29" s="67"/>
      <c r="P29" s="29"/>
      <c r="Q29" s="29"/>
      <c r="R29" s="29"/>
      <c r="AA29" s="29"/>
    </row>
    <row r="30" spans="1:27">
      <c r="B30" s="29"/>
      <c r="E30" s="18"/>
      <c r="I30" s="48"/>
      <c r="M30" s="29"/>
      <c r="N30" s="29"/>
      <c r="O30" s="29"/>
      <c r="AA30" s="29"/>
    </row>
    <row r="31" spans="1:27">
      <c r="B31" s="29"/>
      <c r="E31" s="18"/>
      <c r="I31" s="48"/>
      <c r="AA31" s="29"/>
    </row>
    <row r="32" spans="1:27">
      <c r="B32" s="29"/>
      <c r="E32" s="18"/>
      <c r="I32" s="48"/>
      <c r="AA32" s="29"/>
    </row>
    <row r="33" spans="2:27">
      <c r="B33" s="29"/>
      <c r="E33" s="18"/>
      <c r="I33" s="48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</row>
    <row r="38" spans="2:27">
      <c r="B38" s="29"/>
      <c r="E38" s="18"/>
    </row>
    <row r="39" spans="2:27">
      <c r="B39" s="29"/>
      <c r="E39" s="18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  <c r="G46" s="61"/>
      <c r="H46" s="61"/>
    </row>
    <row r="47" spans="2:27">
      <c r="B47" s="29"/>
      <c r="E47" s="18"/>
    </row>
    <row r="48" spans="2:27">
      <c r="B48" s="29"/>
      <c r="E48" s="18"/>
    </row>
    <row r="49" spans="2:5">
      <c r="B49" s="29"/>
      <c r="E49" s="18"/>
    </row>
    <row r="50" spans="2:5">
      <c r="B50" s="29"/>
      <c r="E50" s="18"/>
    </row>
    <row r="51" spans="2:5">
      <c r="B51" s="29"/>
      <c r="E51" s="18"/>
    </row>
    <row r="52" spans="2:5">
      <c r="B52" s="29"/>
      <c r="E52" s="18"/>
    </row>
    <row r="53" spans="2:5">
      <c r="B53" s="29"/>
      <c r="E53" s="18"/>
    </row>
    <row r="54" spans="2:5">
      <c r="B54" s="29"/>
      <c r="E54" s="18"/>
    </row>
    <row r="55" spans="2:5">
      <c r="B55" s="29"/>
      <c r="E55" s="18"/>
    </row>
    <row r="56" spans="2:5">
      <c r="B56" s="29"/>
      <c r="E56" s="18"/>
    </row>
    <row r="57" spans="2:5">
      <c r="B57" s="29"/>
      <c r="E57" s="18"/>
    </row>
    <row r="58" spans="2:5">
      <c r="B58" s="29"/>
      <c r="E58" s="18"/>
    </row>
    <row r="59" spans="2:5">
      <c r="B59" s="29"/>
      <c r="E59" s="18"/>
    </row>
    <row r="60" spans="2:5">
      <c r="B60" s="29"/>
      <c r="E60" s="18"/>
    </row>
    <row r="61" spans="2:5">
      <c r="B61" s="29"/>
      <c r="E61" s="18"/>
    </row>
    <row r="62" spans="2:5">
      <c r="B62" s="29"/>
      <c r="E62" s="18"/>
    </row>
    <row r="63" spans="2:5">
      <c r="B63" s="29"/>
      <c r="E63" s="18"/>
    </row>
    <row r="64" spans="2:5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A16" sqref="A16:A29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484</v>
      </c>
      <c r="B16" t="s">
        <v>485</v>
      </c>
      <c r="C16"/>
    </row>
    <row r="17" spans="1:3">
      <c r="A17" t="s">
        <v>485</v>
      </c>
      <c r="B17" t="s">
        <v>486</v>
      </c>
      <c r="C17"/>
    </row>
    <row r="18" spans="1:3">
      <c r="A18" t="s">
        <v>486</v>
      </c>
      <c r="B18" t="s">
        <v>487</v>
      </c>
      <c r="C18" s="49"/>
    </row>
    <row r="19" spans="1:3">
      <c r="A19" t="s">
        <v>487</v>
      </c>
      <c r="B19" t="s">
        <v>488</v>
      </c>
      <c r="C19" s="49"/>
    </row>
    <row r="20" spans="1:3">
      <c r="A20" t="s">
        <v>488</v>
      </c>
      <c r="B20" t="s">
        <v>489</v>
      </c>
      <c r="C20" s="49"/>
    </row>
    <row r="21" spans="1:3">
      <c r="A21" t="s">
        <v>489</v>
      </c>
      <c r="B21" t="s">
        <v>490</v>
      </c>
      <c r="C21" s="49"/>
    </row>
    <row r="22" spans="1:3">
      <c r="A22" t="s">
        <v>490</v>
      </c>
      <c r="B22" t="s">
        <v>491</v>
      </c>
      <c r="C22" s="49"/>
    </row>
    <row r="23" spans="1:3">
      <c r="A23" t="s">
        <v>491</v>
      </c>
      <c r="B23" t="s">
        <v>492</v>
      </c>
      <c r="C23" s="49"/>
    </row>
    <row r="24" spans="1:3">
      <c r="A24" t="s">
        <v>492</v>
      </c>
      <c r="B24" t="s">
        <v>493</v>
      </c>
      <c r="C24" s="49"/>
    </row>
    <row r="25" spans="1:3">
      <c r="A25" t="s">
        <v>493</v>
      </c>
      <c r="B25" t="s">
        <v>494</v>
      </c>
      <c r="C25" s="49"/>
    </row>
    <row r="26" spans="1:3">
      <c r="A26" t="s">
        <v>494</v>
      </c>
      <c r="B26" t="s">
        <v>495</v>
      </c>
      <c r="C26" s="49"/>
    </row>
    <row r="27" spans="1:3">
      <c r="A27" t="s">
        <v>495</v>
      </c>
      <c r="B27" t="s">
        <v>496</v>
      </c>
      <c r="C27" s="49"/>
    </row>
    <row r="28" spans="1:3">
      <c r="A28" t="s">
        <v>496</v>
      </c>
      <c r="B28" t="s">
        <v>497</v>
      </c>
      <c r="C28" s="49"/>
    </row>
    <row r="29" spans="1:3">
      <c r="A29" t="s">
        <v>497</v>
      </c>
      <c r="B29"/>
      <c r="C29" s="49"/>
    </row>
    <row r="30" spans="1:3">
      <c r="A30"/>
      <c r="B30"/>
      <c r="C30" s="49"/>
    </row>
    <row r="31" spans="1:3">
      <c r="A31"/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D18" sqref="D18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9</v>
      </c>
      <c r="E16" s="8" t="s">
        <v>52</v>
      </c>
      <c r="F16" s="8" t="s">
        <v>9</v>
      </c>
      <c r="G16" s="8">
        <v>15</v>
      </c>
      <c r="H16" s="8">
        <v>30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9</v>
      </c>
      <c r="E17" s="8" t="s">
        <v>52</v>
      </c>
      <c r="F17" s="8" t="s">
        <v>9</v>
      </c>
      <c r="G17" s="8">
        <v>5</v>
      </c>
      <c r="H17" s="8">
        <v>15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460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G5" workbookViewId="0">
      <selection activeCell="T17" sqref="T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466</v>
      </c>
      <c r="AD6" s="12" t="s">
        <v>467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463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468</v>
      </c>
      <c r="AD15" s="3" t="s">
        <v>469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499</v>
      </c>
      <c r="D16" t="s">
        <v>498</v>
      </c>
      <c r="E16" t="str">
        <f t="shared" ref="E16" si="0">LEFT(D16,(LEN(D16)-4))</f>
        <v>Tetralichinae_v2simp</v>
      </c>
      <c r="F16" t="s">
        <v>500</v>
      </c>
      <c r="G16" t="str">
        <f>F16&amp;"_unord_alignment"</f>
        <v>Tetralichinae_v2simp_unord_alignment</v>
      </c>
      <c r="H16">
        <v>1</v>
      </c>
      <c r="I16">
        <v>28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462</v>
      </c>
      <c r="Q16" s="20" t="s">
        <v>91</v>
      </c>
      <c r="R16" s="20" t="s">
        <v>41</v>
      </c>
      <c r="S16" s="20"/>
      <c r="T16" s="20" t="s">
        <v>333</v>
      </c>
      <c r="U16" s="51">
        <v>4</v>
      </c>
      <c r="V16" s="51">
        <v>0</v>
      </c>
      <c r="W16" s="20" t="s">
        <v>98</v>
      </c>
      <c r="Y16" t="s">
        <v>461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45" sqref="B45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A3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470</v>
      </c>
      <c r="I5" s="12" t="s">
        <v>471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474</v>
      </c>
      <c r="T5" s="12" t="s">
        <v>475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478</v>
      </c>
      <c r="AE5" s="12" t="s">
        <v>479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472</v>
      </c>
      <c r="I15" s="16" t="s">
        <v>473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476</v>
      </c>
      <c r="T15" s="16" t="s">
        <v>477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480</v>
      </c>
      <c r="AE15" s="16" t="s">
        <v>481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483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P8" sqref="P8:V35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464</v>
      </c>
      <c r="V7" s="43" t="s">
        <v>465</v>
      </c>
    </row>
    <row r="8" spans="1:22">
      <c r="A8" s="8">
        <v>1</v>
      </c>
      <c r="B8" s="8" t="s">
        <v>484</v>
      </c>
      <c r="C8" s="8">
        <v>0</v>
      </c>
      <c r="D8" s="8">
        <v>3</v>
      </c>
      <c r="E8" s="8">
        <v>3</v>
      </c>
      <c r="F8" s="8">
        <v>25</v>
      </c>
      <c r="G8" s="8">
        <v>89.29</v>
      </c>
      <c r="H8" s="8">
        <v>25</v>
      </c>
      <c r="I8" s="8">
        <v>89.29</v>
      </c>
      <c r="K8" s="8" t="s">
        <v>384</v>
      </c>
      <c r="L8" s="8">
        <v>14</v>
      </c>
      <c r="P8" s="8">
        <v>1</v>
      </c>
      <c r="Q8" s="8">
        <v>0</v>
      </c>
      <c r="R8" s="8">
        <v>3</v>
      </c>
      <c r="S8" s="8">
        <v>3</v>
      </c>
      <c r="T8" s="8">
        <v>9</v>
      </c>
      <c r="U8" s="8">
        <v>1</v>
      </c>
      <c r="V8">
        <v>0</v>
      </c>
    </row>
    <row r="9" spans="1:22">
      <c r="A9" s="8">
        <v>2</v>
      </c>
      <c r="B9" s="8" t="s">
        <v>485</v>
      </c>
      <c r="C9" s="8">
        <v>0</v>
      </c>
      <c r="D9" s="8">
        <v>1</v>
      </c>
      <c r="E9" s="8">
        <v>1</v>
      </c>
      <c r="F9" s="8">
        <v>27</v>
      </c>
      <c r="G9" s="8">
        <v>96.43</v>
      </c>
      <c r="H9" s="8">
        <v>27</v>
      </c>
      <c r="I9" s="8">
        <v>96.43</v>
      </c>
      <c r="K9" s="8" t="s">
        <v>379</v>
      </c>
      <c r="L9" s="8">
        <v>28</v>
      </c>
      <c r="P9" s="8">
        <v>2</v>
      </c>
      <c r="Q9" s="8">
        <v>1</v>
      </c>
      <c r="R9" s="8">
        <v>2</v>
      </c>
      <c r="S9" s="8">
        <v>1</v>
      </c>
      <c r="T9" s="8">
        <v>12</v>
      </c>
      <c r="U9" s="8">
        <v>0</v>
      </c>
      <c r="V9">
        <v>0</v>
      </c>
    </row>
    <row r="10" spans="1:22">
      <c r="A10" s="8">
        <v>3</v>
      </c>
      <c r="B10" s="8" t="s">
        <v>486</v>
      </c>
      <c r="C10" s="8">
        <v>0</v>
      </c>
      <c r="D10" s="8">
        <v>16</v>
      </c>
      <c r="E10" s="8">
        <v>16</v>
      </c>
      <c r="F10" s="8">
        <v>12</v>
      </c>
      <c r="G10" s="8">
        <v>42.86</v>
      </c>
      <c r="H10" s="8">
        <v>12</v>
      </c>
      <c r="I10" s="8">
        <v>42.86</v>
      </c>
      <c r="K10" s="8" t="s">
        <v>385</v>
      </c>
      <c r="L10" s="8">
        <v>392</v>
      </c>
      <c r="P10" s="8">
        <v>3</v>
      </c>
      <c r="Q10" s="8">
        <v>0</v>
      </c>
      <c r="R10" s="8">
        <v>3</v>
      </c>
      <c r="S10" s="8">
        <v>9</v>
      </c>
      <c r="T10" s="8">
        <v>1</v>
      </c>
      <c r="U10" s="8">
        <v>3</v>
      </c>
      <c r="V10">
        <v>0</v>
      </c>
    </row>
    <row r="11" spans="1:22">
      <c r="A11" s="8">
        <v>4</v>
      </c>
      <c r="B11" s="8" t="s">
        <v>487</v>
      </c>
      <c r="C11" s="8">
        <v>0</v>
      </c>
      <c r="D11" s="8">
        <v>16</v>
      </c>
      <c r="E11" s="8">
        <v>16</v>
      </c>
      <c r="F11" s="8">
        <v>12</v>
      </c>
      <c r="G11" s="8">
        <v>42.86</v>
      </c>
      <c r="H11" s="8">
        <v>12</v>
      </c>
      <c r="I11" s="8">
        <v>42.86</v>
      </c>
      <c r="K11" s="8" t="s">
        <v>386</v>
      </c>
      <c r="L11" s="8">
        <v>0</v>
      </c>
      <c r="P11" s="8">
        <v>4</v>
      </c>
      <c r="Q11" s="8">
        <v>1</v>
      </c>
      <c r="R11" s="8">
        <v>2</v>
      </c>
      <c r="S11" s="8">
        <v>2</v>
      </c>
      <c r="T11" s="8">
        <v>1</v>
      </c>
      <c r="U11" s="8">
        <v>0</v>
      </c>
      <c r="V11">
        <v>0</v>
      </c>
    </row>
    <row r="12" spans="1:22">
      <c r="A12" s="8">
        <v>5</v>
      </c>
      <c r="B12" s="8" t="s">
        <v>488</v>
      </c>
      <c r="C12" s="8">
        <v>0</v>
      </c>
      <c r="D12" s="8">
        <v>8</v>
      </c>
      <c r="E12" s="8">
        <v>8</v>
      </c>
      <c r="F12" s="8">
        <v>20</v>
      </c>
      <c r="G12" s="8">
        <v>71.430000000000007</v>
      </c>
      <c r="H12" s="8">
        <v>20</v>
      </c>
      <c r="I12" s="8">
        <v>71.430000000000007</v>
      </c>
      <c r="K12" s="8" t="s">
        <v>387</v>
      </c>
      <c r="L12" s="8">
        <v>81</v>
      </c>
      <c r="P12" s="8">
        <v>5</v>
      </c>
      <c r="Q12" s="8">
        <v>1</v>
      </c>
      <c r="R12" s="8">
        <v>2</v>
      </c>
      <c r="S12" s="8">
        <v>2</v>
      </c>
      <c r="T12" s="8">
        <v>1</v>
      </c>
      <c r="U12" s="8">
        <v>0</v>
      </c>
      <c r="V12">
        <v>0</v>
      </c>
    </row>
    <row r="13" spans="1:22">
      <c r="A13" s="8">
        <v>6</v>
      </c>
      <c r="B13" s="8" t="s">
        <v>489</v>
      </c>
      <c r="C13" s="8">
        <v>0</v>
      </c>
      <c r="D13" s="8">
        <v>3</v>
      </c>
      <c r="E13" s="8">
        <v>3</v>
      </c>
      <c r="F13" s="8">
        <v>25</v>
      </c>
      <c r="G13" s="8">
        <v>89.29</v>
      </c>
      <c r="H13" s="8">
        <v>25</v>
      </c>
      <c r="I13" s="8">
        <v>89.29</v>
      </c>
      <c r="K13" s="8" t="s">
        <v>388</v>
      </c>
      <c r="L13" s="8">
        <v>81</v>
      </c>
      <c r="P13" s="8">
        <v>6</v>
      </c>
      <c r="Q13" s="8">
        <v>1</v>
      </c>
      <c r="R13" s="8">
        <v>2</v>
      </c>
      <c r="S13" s="8">
        <v>2</v>
      </c>
      <c r="T13" s="8">
        <v>1</v>
      </c>
      <c r="U13" s="8">
        <v>0</v>
      </c>
      <c r="V13">
        <v>0</v>
      </c>
    </row>
    <row r="14" spans="1:22">
      <c r="A14" s="8">
        <v>7</v>
      </c>
      <c r="B14" s="8" t="s">
        <v>490</v>
      </c>
      <c r="C14" s="8">
        <v>0</v>
      </c>
      <c r="D14" s="8">
        <v>3</v>
      </c>
      <c r="E14" s="8">
        <v>3</v>
      </c>
      <c r="F14" s="8">
        <v>25</v>
      </c>
      <c r="G14" s="8">
        <v>89.29</v>
      </c>
      <c r="H14" s="8">
        <v>25</v>
      </c>
      <c r="I14" s="8">
        <v>89.29</v>
      </c>
      <c r="K14" s="8" t="s">
        <v>389</v>
      </c>
      <c r="L14" s="8">
        <v>311</v>
      </c>
      <c r="P14" s="8">
        <v>7</v>
      </c>
      <c r="Q14" s="8">
        <v>0</v>
      </c>
      <c r="R14" s="8">
        <v>3</v>
      </c>
      <c r="S14" s="8">
        <v>1</v>
      </c>
      <c r="T14" s="8">
        <v>2</v>
      </c>
      <c r="U14" s="8">
        <v>10</v>
      </c>
      <c r="V14">
        <v>0</v>
      </c>
    </row>
    <row r="15" spans="1:22">
      <c r="A15" s="8">
        <v>8</v>
      </c>
      <c r="B15" s="8" t="s">
        <v>491</v>
      </c>
      <c r="C15" s="8">
        <v>0</v>
      </c>
      <c r="D15" s="8">
        <v>3</v>
      </c>
      <c r="E15" s="8">
        <v>3</v>
      </c>
      <c r="F15" s="8">
        <v>25</v>
      </c>
      <c r="G15" s="8">
        <v>89.29</v>
      </c>
      <c r="H15" s="8">
        <v>25</v>
      </c>
      <c r="I15" s="8">
        <v>89.29</v>
      </c>
      <c r="K15" s="8" t="s">
        <v>390</v>
      </c>
      <c r="L15" s="8">
        <v>79.34</v>
      </c>
      <c r="P15" s="8">
        <v>8</v>
      </c>
      <c r="Q15" s="8">
        <v>1</v>
      </c>
      <c r="R15" s="8">
        <v>2</v>
      </c>
      <c r="S15" s="8">
        <v>1</v>
      </c>
      <c r="T15" s="8">
        <v>11</v>
      </c>
      <c r="U15" s="8">
        <v>0</v>
      </c>
      <c r="V15">
        <v>0</v>
      </c>
    </row>
    <row r="16" spans="1:22">
      <c r="A16" s="8">
        <v>9</v>
      </c>
      <c r="B16" s="8" t="s">
        <v>492</v>
      </c>
      <c r="C16" s="8">
        <v>0</v>
      </c>
      <c r="D16" s="8">
        <v>3</v>
      </c>
      <c r="E16" s="8">
        <v>3</v>
      </c>
      <c r="F16" s="8">
        <v>25</v>
      </c>
      <c r="G16" s="8">
        <v>89.29</v>
      </c>
      <c r="H16" s="8">
        <v>25</v>
      </c>
      <c r="I16" s="8">
        <v>89.29</v>
      </c>
      <c r="K16" s="8" t="s">
        <v>391</v>
      </c>
      <c r="L16" s="8">
        <v>311</v>
      </c>
      <c r="P16" s="8">
        <v>9</v>
      </c>
      <c r="Q16" s="8">
        <v>1</v>
      </c>
      <c r="R16" s="8">
        <v>2</v>
      </c>
      <c r="S16" s="8">
        <v>1</v>
      </c>
      <c r="T16" s="8">
        <v>12</v>
      </c>
      <c r="U16" s="8">
        <v>0</v>
      </c>
      <c r="V16">
        <v>0</v>
      </c>
    </row>
    <row r="17" spans="1:22">
      <c r="A17" s="8">
        <v>10</v>
      </c>
      <c r="B17" s="8" t="s">
        <v>493</v>
      </c>
      <c r="C17" s="8">
        <v>0</v>
      </c>
      <c r="D17" s="8">
        <v>4</v>
      </c>
      <c r="E17" s="8">
        <v>4</v>
      </c>
      <c r="F17" s="8">
        <v>24</v>
      </c>
      <c r="G17" s="8">
        <v>85.71</v>
      </c>
      <c r="H17" s="8">
        <v>24</v>
      </c>
      <c r="I17" s="8">
        <v>85.71</v>
      </c>
      <c r="K17" s="8" t="s">
        <v>392</v>
      </c>
      <c r="L17" s="8">
        <v>79.34</v>
      </c>
      <c r="P17" s="8">
        <v>10</v>
      </c>
      <c r="Q17" s="8">
        <v>1</v>
      </c>
      <c r="R17" s="8">
        <v>2</v>
      </c>
      <c r="S17" s="8">
        <v>1</v>
      </c>
      <c r="T17" s="8">
        <v>12</v>
      </c>
      <c r="U17" s="8">
        <v>0</v>
      </c>
      <c r="V17">
        <v>0</v>
      </c>
    </row>
    <row r="18" spans="1:22">
      <c r="A18" s="8">
        <v>11</v>
      </c>
      <c r="B18" s="8" t="s">
        <v>494</v>
      </c>
      <c r="C18" s="8">
        <v>0</v>
      </c>
      <c r="D18" s="8">
        <v>4</v>
      </c>
      <c r="E18" s="8">
        <v>4</v>
      </c>
      <c r="F18" s="8">
        <v>24</v>
      </c>
      <c r="G18" s="8">
        <v>85.71</v>
      </c>
      <c r="H18" s="8">
        <v>24</v>
      </c>
      <c r="I18" s="8">
        <v>85.71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3</v>
      </c>
      <c r="U18" s="8">
        <v>0</v>
      </c>
      <c r="V18">
        <v>0</v>
      </c>
    </row>
    <row r="19" spans="1:22">
      <c r="A19" s="8">
        <v>12</v>
      </c>
      <c r="B19" s="8" t="s">
        <v>495</v>
      </c>
      <c r="C19" s="8">
        <v>0</v>
      </c>
      <c r="D19" s="8">
        <v>3</v>
      </c>
      <c r="E19" s="8">
        <v>3</v>
      </c>
      <c r="F19" s="8">
        <v>25</v>
      </c>
      <c r="G19" s="8">
        <v>89.29</v>
      </c>
      <c r="H19" s="8">
        <v>25</v>
      </c>
      <c r="I19" s="8">
        <v>89.29</v>
      </c>
      <c r="K19" s="43"/>
      <c r="L19" s="43"/>
      <c r="P19" s="8">
        <v>12</v>
      </c>
      <c r="Q19" s="8">
        <v>0</v>
      </c>
      <c r="R19" s="8">
        <v>2</v>
      </c>
      <c r="S19" s="8">
        <v>8</v>
      </c>
      <c r="T19" s="8">
        <v>5</v>
      </c>
      <c r="U19" s="8">
        <v>0</v>
      </c>
      <c r="V19">
        <v>0</v>
      </c>
    </row>
    <row r="20" spans="1:22">
      <c r="A20" s="8">
        <v>13</v>
      </c>
      <c r="B20" s="8" t="s">
        <v>496</v>
      </c>
      <c r="C20" s="8">
        <v>0</v>
      </c>
      <c r="D20" s="8">
        <v>5</v>
      </c>
      <c r="E20" s="8">
        <v>5</v>
      </c>
      <c r="F20" s="8">
        <v>23</v>
      </c>
      <c r="G20" s="8">
        <v>82.14</v>
      </c>
      <c r="H20" s="8">
        <v>23</v>
      </c>
      <c r="I20" s="8">
        <v>82.14</v>
      </c>
      <c r="K20" s="8"/>
      <c r="L20" s="8"/>
      <c r="P20" s="8">
        <v>13</v>
      </c>
      <c r="Q20" s="8">
        <v>0</v>
      </c>
      <c r="R20" s="8">
        <v>2</v>
      </c>
      <c r="S20" s="8">
        <v>6</v>
      </c>
      <c r="T20" s="8">
        <v>3</v>
      </c>
      <c r="U20" s="8">
        <v>0</v>
      </c>
      <c r="V20">
        <v>0</v>
      </c>
    </row>
    <row r="21" spans="1:22">
      <c r="A21" s="8">
        <v>14</v>
      </c>
      <c r="B21" s="8" t="s">
        <v>497</v>
      </c>
      <c r="C21" s="8">
        <v>0</v>
      </c>
      <c r="D21" s="8">
        <v>9</v>
      </c>
      <c r="E21" s="8">
        <v>9</v>
      </c>
      <c r="F21" s="8">
        <v>19</v>
      </c>
      <c r="G21" s="8">
        <v>67.86</v>
      </c>
      <c r="H21" s="8">
        <v>19</v>
      </c>
      <c r="I21" s="8">
        <v>67.86</v>
      </c>
      <c r="K21" s="8"/>
      <c r="L21" s="8"/>
      <c r="P21" s="8">
        <v>14</v>
      </c>
      <c r="Q21" s="8">
        <v>0</v>
      </c>
      <c r="R21" s="8">
        <v>2</v>
      </c>
      <c r="S21" s="8">
        <v>2</v>
      </c>
      <c r="T21" s="8">
        <v>7</v>
      </c>
      <c r="U21" s="8">
        <v>0</v>
      </c>
      <c r="V21">
        <v>0</v>
      </c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>
        <v>15</v>
      </c>
      <c r="Q22" s="8">
        <v>0</v>
      </c>
      <c r="R22" s="8">
        <v>2</v>
      </c>
      <c r="S22" s="8">
        <v>2</v>
      </c>
      <c r="T22" s="8">
        <v>8</v>
      </c>
      <c r="U22" s="8">
        <v>0</v>
      </c>
      <c r="V22">
        <v>0</v>
      </c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>
        <v>16</v>
      </c>
      <c r="Q23" s="8">
        <v>0</v>
      </c>
      <c r="R23" s="8">
        <v>2</v>
      </c>
      <c r="S23" s="8">
        <v>2</v>
      </c>
      <c r="T23" s="8">
        <v>8</v>
      </c>
      <c r="U23" s="8">
        <v>0</v>
      </c>
      <c r="V23">
        <v>0</v>
      </c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>
        <v>17</v>
      </c>
      <c r="Q24" s="8">
        <v>1</v>
      </c>
      <c r="R24" s="8">
        <v>3</v>
      </c>
      <c r="S24" s="8">
        <v>1</v>
      </c>
      <c r="T24" s="8">
        <v>1</v>
      </c>
      <c r="U24" s="8">
        <v>8</v>
      </c>
      <c r="V24">
        <v>0</v>
      </c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>
        <v>18</v>
      </c>
      <c r="Q25" s="8">
        <v>0</v>
      </c>
      <c r="R25" s="8">
        <v>4</v>
      </c>
      <c r="S25" s="8">
        <v>1</v>
      </c>
      <c r="T25" s="8">
        <v>6</v>
      </c>
      <c r="U25" s="8">
        <v>3</v>
      </c>
      <c r="V25">
        <v>1</v>
      </c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>
        <v>19</v>
      </c>
      <c r="Q26" s="8">
        <v>0</v>
      </c>
      <c r="R26" s="8">
        <v>3</v>
      </c>
      <c r="S26" s="8">
        <v>1</v>
      </c>
      <c r="T26" s="8">
        <v>8</v>
      </c>
      <c r="U26" s="8">
        <v>2</v>
      </c>
      <c r="V26">
        <v>0</v>
      </c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>
        <v>20</v>
      </c>
      <c r="Q27" s="8">
        <v>0</v>
      </c>
      <c r="R27" s="8">
        <v>2</v>
      </c>
      <c r="S27" s="8">
        <v>2</v>
      </c>
      <c r="T27" s="8">
        <v>8</v>
      </c>
      <c r="U27" s="8">
        <v>0</v>
      </c>
      <c r="V27">
        <v>0</v>
      </c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>
        <v>21</v>
      </c>
      <c r="Q28" s="8">
        <v>0</v>
      </c>
      <c r="R28" s="8">
        <v>2</v>
      </c>
      <c r="S28" s="8">
        <v>8</v>
      </c>
      <c r="T28" s="8">
        <v>2</v>
      </c>
      <c r="U28" s="8">
        <v>0</v>
      </c>
      <c r="V28">
        <v>0</v>
      </c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>
        <v>22</v>
      </c>
      <c r="Q29" s="8">
        <v>0</v>
      </c>
      <c r="R29" s="8">
        <v>2</v>
      </c>
      <c r="S29" s="8">
        <v>9</v>
      </c>
      <c r="T29" s="8">
        <v>2</v>
      </c>
      <c r="U29" s="8">
        <v>0</v>
      </c>
      <c r="V29">
        <v>0</v>
      </c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>
        <v>23</v>
      </c>
      <c r="Q30" s="8">
        <v>0</v>
      </c>
      <c r="R30" s="8">
        <v>2</v>
      </c>
      <c r="S30" s="8">
        <v>8</v>
      </c>
      <c r="T30" s="8">
        <v>2</v>
      </c>
      <c r="U30" s="8">
        <v>0</v>
      </c>
      <c r="V30">
        <v>0</v>
      </c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>
        <v>24</v>
      </c>
      <c r="Q31" s="8">
        <v>0</v>
      </c>
      <c r="R31" s="8">
        <v>3</v>
      </c>
      <c r="S31" s="8">
        <v>5</v>
      </c>
      <c r="T31" s="8">
        <v>4</v>
      </c>
      <c r="U31" s="8">
        <v>1</v>
      </c>
      <c r="V31">
        <v>0</v>
      </c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>
        <v>25</v>
      </c>
      <c r="Q32" s="8">
        <v>0</v>
      </c>
      <c r="R32" s="8">
        <v>2</v>
      </c>
      <c r="S32" s="8">
        <v>9</v>
      </c>
      <c r="T32" s="8">
        <v>2</v>
      </c>
      <c r="U32" s="8">
        <v>0</v>
      </c>
      <c r="V32">
        <v>0</v>
      </c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>
        <v>26</v>
      </c>
      <c r="Q33" s="8">
        <v>0</v>
      </c>
      <c r="R33" s="8">
        <v>2</v>
      </c>
      <c r="S33" s="8">
        <v>2</v>
      </c>
      <c r="T33" s="8">
        <v>6</v>
      </c>
      <c r="U33" s="8">
        <v>0</v>
      </c>
      <c r="V33">
        <v>0</v>
      </c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>
        <v>27</v>
      </c>
      <c r="Q34" s="8">
        <v>1</v>
      </c>
      <c r="R34" s="8">
        <v>4</v>
      </c>
      <c r="S34" s="8">
        <v>1</v>
      </c>
      <c r="T34" s="8">
        <v>1</v>
      </c>
      <c r="U34" s="8">
        <v>7</v>
      </c>
      <c r="V34">
        <v>1</v>
      </c>
    </row>
    <row r="35" spans="1:22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>
        <v>28</v>
      </c>
      <c r="Q35" s="8">
        <v>1</v>
      </c>
      <c r="R35" s="8">
        <v>2</v>
      </c>
      <c r="S35" s="8">
        <v>10</v>
      </c>
      <c r="T35" s="8">
        <v>1</v>
      </c>
      <c r="U35" s="8">
        <v>0</v>
      </c>
      <c r="V35">
        <v>0</v>
      </c>
    </row>
    <row r="36" spans="1:22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2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2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2016-09-04T13:42:16Z</dcterms:modified>
</cp:coreProperties>
</file>