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bioinfRhints/bgb/"/>
    </mc:Choice>
  </mc:AlternateContent>
  <xr:revisionPtr revIDLastSave="0" documentId="13_ncr:1_{C40418A7-C335-A243-938E-3D278471FD9E}" xr6:coauthVersionLast="36" xr6:coauthVersionMax="36" xr10:uidLastSave="{00000000-0000-0000-0000-000000000000}"/>
  <bookViews>
    <workbookView xWindow="4580" yWindow="4460" windowWidth="26840" windowHeight="15940" xr2:uid="{71E09042-D50B-B345-9598-E2261B89B1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4" i="1"/>
  <c r="N15" i="1"/>
  <c r="N16" i="1"/>
  <c r="N17" i="1"/>
  <c r="N18" i="1"/>
  <c r="N19" i="1"/>
  <c r="N7" i="1"/>
  <c r="N6" i="1"/>
  <c r="S21" i="1"/>
  <c r="T9" i="1" s="1"/>
  <c r="T8" i="1"/>
  <c r="T11" i="1"/>
  <c r="T12" i="1"/>
  <c r="T14" i="1"/>
  <c r="T15" i="1"/>
  <c r="T16" i="1"/>
  <c r="T17" i="1"/>
  <c r="T18" i="1"/>
  <c r="T19" i="1"/>
  <c r="T7" i="1"/>
  <c r="S8" i="1"/>
  <c r="S9" i="1"/>
  <c r="S10" i="1"/>
  <c r="S11" i="1"/>
  <c r="S12" i="1"/>
  <c r="S14" i="1"/>
  <c r="S15" i="1"/>
  <c r="S16" i="1"/>
  <c r="S17" i="1"/>
  <c r="S18" i="1"/>
  <c r="S19" i="1"/>
  <c r="S7" i="1"/>
  <c r="R8" i="1"/>
  <c r="R9" i="1"/>
  <c r="R10" i="1"/>
  <c r="R11" i="1"/>
  <c r="R12" i="1"/>
  <c r="R14" i="1"/>
  <c r="R15" i="1"/>
  <c r="R16" i="1"/>
  <c r="R17" i="1"/>
  <c r="R18" i="1"/>
  <c r="R19" i="1"/>
  <c r="R7" i="1"/>
  <c r="R4" i="1"/>
  <c r="K18" i="1"/>
  <c r="L18" i="1" s="1"/>
  <c r="K16" i="1"/>
  <c r="L16" i="1" s="1"/>
  <c r="K14" i="1"/>
  <c r="L14" i="1" s="1"/>
  <c r="K11" i="1"/>
  <c r="L11" i="1" s="1"/>
  <c r="K9" i="1"/>
  <c r="L9" i="1" s="1"/>
  <c r="K7" i="1"/>
  <c r="L7" i="1" s="1"/>
  <c r="T10" i="1" l="1"/>
</calcChain>
</file>

<file path=xl/sharedStrings.xml><?xml version="1.0" encoding="utf-8"?>
<sst xmlns="http://schemas.openxmlformats.org/spreadsheetml/2006/main" count="29" uniqueCount="22">
  <si>
    <t>LnL</t>
  </si>
  <si>
    <t>numparams</t>
  </si>
  <si>
    <t>d</t>
  </si>
  <si>
    <t>e</t>
  </si>
  <si>
    <t>j</t>
  </si>
  <si>
    <t>AICc</t>
  </si>
  <si>
    <t>DEC</t>
  </si>
  <si>
    <t>DEC+J</t>
  </si>
  <si>
    <t>DIVALIKE</t>
  </si>
  <si>
    <t>DIVALIKE+J</t>
  </si>
  <si>
    <t>BAYAREALIKE</t>
  </si>
  <si>
    <t>BAYAREALIKE+J</t>
  </si>
  <si>
    <t>"Vicariance" model (time-stratified dispersal modifiers)</t>
  </si>
  <si>
    <t>"Dispersal" model (time-stratified dispersal modifiers)</t>
  </si>
  <si>
    <t>LRT: Likelihood ratio test between pairs of models</t>
  </si>
  <si>
    <t>Deviance</t>
  </si>
  <si>
    <t>P-value</t>
  </si>
  <si>
    <t>Compare all 12 models together with AICc</t>
  </si>
  <si>
    <t>AICc model weight</t>
  </si>
  <si>
    <t>deltaAICc</t>
  </si>
  <si>
    <t>rel_like</t>
  </si>
  <si>
    <t>Compare each group of 6 models with AICc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</si>
</sst>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9" fontId="0" fillId="0" borderId="0" xfId="1" applyNumberFormat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D3F6-3DCA-3E4B-A912-FFBD479C65F5}">
  <dimension ref="A3:T21"/>
  <sheetViews>
    <sheetView tabSelected="1" workbookViewId="0">
      <selection activeCell="S7" sqref="S7"/>
    </sheetView>
  </sheetViews>
  <sheetFormatPr baseColWidth="10" defaultRowHeight="16" x14ac:dyDescent="0.2"/>
  <cols>
    <col min="1" max="1" width="16.83203125" customWidth="1"/>
    <col min="2" max="2" width="14.6640625" customWidth="1"/>
    <col min="3" max="4" width="6.83203125" customWidth="1"/>
    <col min="5" max="7" width="8.1640625" customWidth="1"/>
    <col min="8" max="8" width="8.5" customWidth="1"/>
    <col min="19" max="20" width="12.1640625" bestFit="1" customWidth="1"/>
  </cols>
  <sheetData>
    <row r="3" spans="1:20" x14ac:dyDescent="0.2">
      <c r="H3" s="6" t="s">
        <v>21</v>
      </c>
      <c r="I3" s="6"/>
      <c r="K3" s="3" t="s">
        <v>14</v>
      </c>
      <c r="L3" s="3"/>
      <c r="N3" s="6" t="s">
        <v>17</v>
      </c>
      <c r="O3" s="2"/>
      <c r="P3" s="8"/>
    </row>
    <row r="4" spans="1:20" x14ac:dyDescent="0.2">
      <c r="H4" s="6"/>
      <c r="I4" s="6"/>
      <c r="K4" s="3"/>
      <c r="L4" s="3"/>
      <c r="N4" s="2"/>
      <c r="O4" s="2"/>
      <c r="P4" s="10"/>
      <c r="R4">
        <f>MIN(H7:H19)</f>
        <v>584.4</v>
      </c>
    </row>
    <row r="6" spans="1:20" s="7" customFormat="1" ht="34" x14ac:dyDescent="0.2">
      <c r="C6" s="8" t="s">
        <v>0</v>
      </c>
      <c r="D6" s="8" t="s">
        <v>1</v>
      </c>
      <c r="E6" s="9" t="s">
        <v>2</v>
      </c>
      <c r="F6" s="9" t="s">
        <v>3</v>
      </c>
      <c r="G6" s="9" t="s">
        <v>4</v>
      </c>
      <c r="H6" s="8" t="s">
        <v>5</v>
      </c>
      <c r="I6" s="8" t="s">
        <v>18</v>
      </c>
      <c r="K6" s="8" t="s">
        <v>15</v>
      </c>
      <c r="L6" s="8" t="s">
        <v>16</v>
      </c>
      <c r="N6" s="8" t="str">
        <f>T6</f>
        <v>AICc model weight</v>
      </c>
      <c r="R6" s="7" t="s">
        <v>19</v>
      </c>
      <c r="S6" s="7" t="s">
        <v>20</v>
      </c>
      <c r="T6" s="7" t="s">
        <v>18</v>
      </c>
    </row>
    <row r="7" spans="1:20" x14ac:dyDescent="0.2">
      <c r="A7" s="2" t="s">
        <v>12</v>
      </c>
      <c r="B7" t="s">
        <v>6</v>
      </c>
      <c r="C7">
        <v>-348.9</v>
      </c>
      <c r="D7">
        <v>2</v>
      </c>
      <c r="E7">
        <v>0.18</v>
      </c>
      <c r="F7">
        <v>7.0000000000000007E-2</v>
      </c>
      <c r="G7">
        <v>0</v>
      </c>
      <c r="H7">
        <v>702.1</v>
      </c>
      <c r="I7" s="11">
        <v>3.1E-24</v>
      </c>
      <c r="K7" s="4">
        <f>2*(C8-C7)</f>
        <v>0.19999999999993179</v>
      </c>
      <c r="L7" s="5">
        <f>_xlfn.CHISQ.DIST.RT(K7,D8-D7)</f>
        <v>0.65472084601863212</v>
      </c>
      <c r="N7" s="12">
        <f>T7</f>
        <v>1.8528846735551742E-26</v>
      </c>
      <c r="R7">
        <f>H7-R$4</f>
        <v>117.70000000000005</v>
      </c>
      <c r="S7">
        <f>EXP(-0.5*R7)</f>
        <v>2.7654750204369661E-26</v>
      </c>
      <c r="T7" s="11">
        <f>S7/S$21</f>
        <v>1.8528846735551742E-26</v>
      </c>
    </row>
    <row r="8" spans="1:20" x14ac:dyDescent="0.2">
      <c r="A8" s="2"/>
      <c r="B8" t="s">
        <v>7</v>
      </c>
      <c r="C8">
        <v>-348.8</v>
      </c>
      <c r="D8">
        <v>3</v>
      </c>
      <c r="E8">
        <v>0.17</v>
      </c>
      <c r="F8">
        <v>6.9000000000000006E-2</v>
      </c>
      <c r="G8">
        <v>0.06</v>
      </c>
      <c r="H8">
        <v>703.9</v>
      </c>
      <c r="I8" s="11">
        <v>1.1999999999999999E-24</v>
      </c>
      <c r="K8" s="4"/>
      <c r="L8" s="5"/>
      <c r="N8" s="12">
        <f t="shared" ref="N8:N19" si="0">T8</f>
        <v>7.5332669126591529E-27</v>
      </c>
      <c r="R8">
        <f t="shared" ref="R8:R19" si="1">H8-R$4</f>
        <v>119.5</v>
      </c>
      <c r="S8">
        <f t="shared" ref="S8:S19" si="2">EXP(-0.5*R8)</f>
        <v>1.1243582380802092E-26</v>
      </c>
      <c r="T8" s="11">
        <f t="shared" ref="T8:T19" si="3">S8/S$21</f>
        <v>7.5332669126591529E-27</v>
      </c>
    </row>
    <row r="9" spans="1:20" x14ac:dyDescent="0.2">
      <c r="A9" s="2"/>
      <c r="B9" t="s">
        <v>8</v>
      </c>
      <c r="C9">
        <v>-363.7</v>
      </c>
      <c r="D9">
        <v>2</v>
      </c>
      <c r="E9">
        <v>0.2</v>
      </c>
      <c r="F9">
        <v>7.2999999999999995E-2</v>
      </c>
      <c r="G9">
        <v>0</v>
      </c>
      <c r="H9">
        <v>731.6</v>
      </c>
      <c r="I9" s="11">
        <v>1.1999999999999999E-30</v>
      </c>
      <c r="K9" s="4">
        <f>2*(C10-C9)</f>
        <v>0</v>
      </c>
      <c r="L9" s="5">
        <f>_xlfn.CHISQ.DIST.RT(K9,D10-D9)</f>
        <v>1</v>
      </c>
      <c r="N9" s="12">
        <f t="shared" si="0"/>
        <v>7.2778781632379047E-33</v>
      </c>
      <c r="R9">
        <f t="shared" si="1"/>
        <v>147.20000000000005</v>
      </c>
      <c r="S9">
        <f t="shared" si="2"/>
        <v>1.0862408518712791E-32</v>
      </c>
      <c r="T9" s="11">
        <f t="shared" si="3"/>
        <v>7.2778781632379047E-33</v>
      </c>
    </row>
    <row r="10" spans="1:20" x14ac:dyDescent="0.2">
      <c r="A10" s="2"/>
      <c r="B10" t="s">
        <v>9</v>
      </c>
      <c r="C10">
        <v>-363.7</v>
      </c>
      <c r="D10">
        <v>3</v>
      </c>
      <c r="E10">
        <v>0.2</v>
      </c>
      <c r="F10">
        <v>7.2999999999999995E-2</v>
      </c>
      <c r="G10">
        <v>2.3E-2</v>
      </c>
      <c r="H10">
        <v>733.8</v>
      </c>
      <c r="I10" s="11">
        <v>4.0999999999999996E-31</v>
      </c>
      <c r="K10" s="4"/>
      <c r="L10" s="5"/>
      <c r="N10" s="12">
        <f t="shared" si="0"/>
        <v>2.4225951912196724E-33</v>
      </c>
      <c r="R10">
        <f t="shared" si="1"/>
        <v>149.39999999999998</v>
      </c>
      <c r="S10">
        <f t="shared" si="2"/>
        <v>3.6157816951953009E-33</v>
      </c>
      <c r="T10" s="11">
        <f t="shared" si="3"/>
        <v>2.4225951912196724E-33</v>
      </c>
    </row>
    <row r="11" spans="1:20" x14ac:dyDescent="0.2">
      <c r="A11" s="2"/>
      <c r="B11" t="s">
        <v>10</v>
      </c>
      <c r="C11">
        <v>-295.10000000000002</v>
      </c>
      <c r="D11">
        <v>2</v>
      </c>
      <c r="E11">
        <v>5.2999999999999999E-2</v>
      </c>
      <c r="F11">
        <v>7.4999999999999997E-2</v>
      </c>
      <c r="G11">
        <v>0</v>
      </c>
      <c r="H11">
        <v>594.4</v>
      </c>
      <c r="I11" s="11">
        <v>0.75</v>
      </c>
      <c r="K11" s="4">
        <f>2*(C12-C11)</f>
        <v>0</v>
      </c>
      <c r="L11" s="5">
        <f>_xlfn.CHISQ.DIST.RT(K11,D12-D11)</f>
        <v>1</v>
      </c>
      <c r="N11" s="12">
        <f t="shared" si="0"/>
        <v>4.5144644712284809E-3</v>
      </c>
      <c r="R11">
        <f t="shared" si="1"/>
        <v>10</v>
      </c>
      <c r="S11">
        <f t="shared" si="2"/>
        <v>6.737946999085467E-3</v>
      </c>
      <c r="T11" s="11">
        <f t="shared" si="3"/>
        <v>4.5144644712284809E-3</v>
      </c>
    </row>
    <row r="12" spans="1:20" x14ac:dyDescent="0.2">
      <c r="A12" s="2"/>
      <c r="B12" t="s">
        <v>11</v>
      </c>
      <c r="C12">
        <v>-295.10000000000002</v>
      </c>
      <c r="D12">
        <v>3</v>
      </c>
      <c r="E12">
        <v>5.2999999999999999E-2</v>
      </c>
      <c r="F12">
        <v>7.4999999999999997E-2</v>
      </c>
      <c r="G12" s="1">
        <v>1.0000000000000001E-5</v>
      </c>
      <c r="H12">
        <v>596.6</v>
      </c>
      <c r="I12" s="11">
        <v>0.25</v>
      </c>
      <c r="K12" s="4"/>
      <c r="L12" s="5"/>
      <c r="N12" s="12">
        <f t="shared" si="0"/>
        <v>1.5027346808542679E-3</v>
      </c>
      <c r="R12">
        <f t="shared" si="1"/>
        <v>12.200000000000045</v>
      </c>
      <c r="S12">
        <f t="shared" si="2"/>
        <v>2.2428677194857513E-3</v>
      </c>
      <c r="T12" s="11">
        <f t="shared" si="3"/>
        <v>1.5027346808542679E-3</v>
      </c>
    </row>
    <row r="13" spans="1:20" x14ac:dyDescent="0.2">
      <c r="I13" s="11"/>
      <c r="N13" s="12"/>
      <c r="T13" s="11"/>
    </row>
    <row r="14" spans="1:20" x14ac:dyDescent="0.2">
      <c r="A14" s="2" t="s">
        <v>13</v>
      </c>
      <c r="B14" t="s">
        <v>6</v>
      </c>
      <c r="C14">
        <v>-299.7</v>
      </c>
      <c r="D14">
        <v>2</v>
      </c>
      <c r="E14">
        <v>0.02</v>
      </c>
      <c r="F14">
        <v>1.0999999999999999E-2</v>
      </c>
      <c r="G14">
        <v>0</v>
      </c>
      <c r="H14">
        <v>603.6</v>
      </c>
      <c r="I14" s="11">
        <v>4.6E-5</v>
      </c>
      <c r="K14" s="4">
        <f>2*(C15-C14)</f>
        <v>12.399999999999977</v>
      </c>
      <c r="L14" s="5">
        <f>_xlfn.CHISQ.DIST.RT(K14,D15-D14)</f>
        <v>4.2933384889837385E-4</v>
      </c>
      <c r="N14" s="12">
        <f t="shared" si="0"/>
        <v>4.5378655339771759E-5</v>
      </c>
      <c r="R14">
        <f t="shared" si="1"/>
        <v>19.200000000000045</v>
      </c>
      <c r="S14">
        <f t="shared" si="2"/>
        <v>6.772873649085234E-5</v>
      </c>
      <c r="T14" s="11">
        <f t="shared" si="3"/>
        <v>4.5378655339771759E-5</v>
      </c>
    </row>
    <row r="15" spans="1:20" x14ac:dyDescent="0.2">
      <c r="A15" s="2"/>
      <c r="B15" t="s">
        <v>7</v>
      </c>
      <c r="C15">
        <v>-293.5</v>
      </c>
      <c r="D15">
        <v>3</v>
      </c>
      <c r="E15">
        <v>1.6E-2</v>
      </c>
      <c r="F15" s="1">
        <v>9.9999999999999998E-13</v>
      </c>
      <c r="G15">
        <v>0.1</v>
      </c>
      <c r="H15">
        <v>593.4</v>
      </c>
      <c r="I15" s="11">
        <v>7.7999999999999996E-3</v>
      </c>
      <c r="K15" s="4"/>
      <c r="L15" s="5"/>
      <c r="N15" s="12">
        <f t="shared" si="0"/>
        <v>7.4430935995344035E-3</v>
      </c>
      <c r="R15">
        <f t="shared" si="1"/>
        <v>9</v>
      </c>
      <c r="S15">
        <f t="shared" si="2"/>
        <v>1.1108996538242306E-2</v>
      </c>
      <c r="T15" s="11">
        <f t="shared" si="3"/>
        <v>7.4430935995344035E-3</v>
      </c>
    </row>
    <row r="16" spans="1:20" x14ac:dyDescent="0.2">
      <c r="A16" s="2"/>
      <c r="B16" t="s">
        <v>8</v>
      </c>
      <c r="C16">
        <v>-311.60000000000002</v>
      </c>
      <c r="D16">
        <v>2</v>
      </c>
      <c r="E16">
        <v>2.1000000000000001E-2</v>
      </c>
      <c r="F16">
        <v>3.8E-3</v>
      </c>
      <c r="G16">
        <v>0</v>
      </c>
      <c r="H16">
        <v>627.5</v>
      </c>
      <c r="I16" s="11">
        <v>3E-10</v>
      </c>
      <c r="K16" s="4">
        <f>2*(C17-C16)</f>
        <v>4.8000000000000682</v>
      </c>
      <c r="L16" s="5">
        <f>_xlfn.CHISQ.DIST.RT(K16,D17-D16)</f>
        <v>2.8459736916309465E-2</v>
      </c>
      <c r="N16" s="12">
        <f t="shared" si="0"/>
        <v>2.9311130157942526E-10</v>
      </c>
      <c r="R16">
        <f t="shared" si="1"/>
        <v>43.100000000000023</v>
      </c>
      <c r="S16">
        <f t="shared" si="2"/>
        <v>4.374756801082307E-10</v>
      </c>
      <c r="T16" s="11">
        <f t="shared" si="3"/>
        <v>2.9311130157942526E-10</v>
      </c>
    </row>
    <row r="17" spans="1:20" x14ac:dyDescent="0.2">
      <c r="A17" s="2"/>
      <c r="B17" t="s">
        <v>9</v>
      </c>
      <c r="C17">
        <v>-309.2</v>
      </c>
      <c r="D17">
        <v>3</v>
      </c>
      <c r="E17">
        <v>1.7999999999999999E-2</v>
      </c>
      <c r="F17" s="1">
        <v>9.9999999999999998E-13</v>
      </c>
      <c r="G17">
        <v>4.5999999999999999E-2</v>
      </c>
      <c r="H17">
        <v>624.70000000000005</v>
      </c>
      <c r="I17" s="11">
        <v>1.2E-9</v>
      </c>
      <c r="K17" s="4"/>
      <c r="L17" s="5"/>
      <c r="N17" s="12">
        <f t="shared" si="0"/>
        <v>1.1886249404466577E-9</v>
      </c>
      <c r="R17">
        <f t="shared" si="1"/>
        <v>40.300000000000068</v>
      </c>
      <c r="S17">
        <f t="shared" si="2"/>
        <v>1.7740513634702083E-9</v>
      </c>
      <c r="T17" s="11">
        <f t="shared" si="3"/>
        <v>1.1886249404466577E-9</v>
      </c>
    </row>
    <row r="18" spans="1:20" x14ac:dyDescent="0.2">
      <c r="A18" s="2"/>
      <c r="B18" t="s">
        <v>10</v>
      </c>
      <c r="C18">
        <v>-290.10000000000002</v>
      </c>
      <c r="D18">
        <v>2</v>
      </c>
      <c r="E18">
        <v>1.7000000000000001E-2</v>
      </c>
      <c r="F18">
        <v>0.06</v>
      </c>
      <c r="G18">
        <v>0</v>
      </c>
      <c r="H18">
        <v>584.4</v>
      </c>
      <c r="I18" s="11">
        <v>0.67</v>
      </c>
      <c r="K18" s="4">
        <f>2*(C19-C18)</f>
        <v>0.60000000000002274</v>
      </c>
      <c r="L18" s="5">
        <f>_xlfn.CHISQ.DIST.RT(K18,D19-D18)</f>
        <v>0.43857802608099117</v>
      </c>
      <c r="N18" s="12">
        <f t="shared" si="0"/>
        <v>0.67000593383136187</v>
      </c>
      <c r="R18">
        <f t="shared" si="1"/>
        <v>0</v>
      </c>
      <c r="S18">
        <f t="shared" si="2"/>
        <v>1</v>
      </c>
      <c r="T18" s="11">
        <f t="shared" si="3"/>
        <v>0.67000593383136187</v>
      </c>
    </row>
    <row r="19" spans="1:20" x14ac:dyDescent="0.2">
      <c r="A19" s="2"/>
      <c r="B19" t="s">
        <v>11</v>
      </c>
      <c r="C19">
        <v>-289.8</v>
      </c>
      <c r="D19">
        <v>3</v>
      </c>
      <c r="E19">
        <v>1.4E-2</v>
      </c>
      <c r="F19">
        <v>4.7E-2</v>
      </c>
      <c r="G19">
        <v>2.1999999999999999E-2</v>
      </c>
      <c r="H19">
        <v>585.9</v>
      </c>
      <c r="I19" s="11">
        <v>0.32</v>
      </c>
      <c r="K19" s="4"/>
      <c r="L19" s="5"/>
      <c r="N19" s="12">
        <f t="shared" si="0"/>
        <v>0.31648839327994482</v>
      </c>
      <c r="R19">
        <f t="shared" si="1"/>
        <v>1.5</v>
      </c>
      <c r="S19">
        <f t="shared" si="2"/>
        <v>0.47236655274101469</v>
      </c>
      <c r="T19" s="11">
        <f t="shared" si="3"/>
        <v>0.31648839327994482</v>
      </c>
    </row>
    <row r="21" spans="1:20" x14ac:dyDescent="0.2">
      <c r="S21">
        <f>SUM(S7:S19)</f>
        <v>1.4925240949458463</v>
      </c>
    </row>
  </sheetData>
  <mergeCells count="17">
    <mergeCell ref="N3:O4"/>
    <mergeCell ref="H3:I4"/>
    <mergeCell ref="K14:K15"/>
    <mergeCell ref="L14:L15"/>
    <mergeCell ref="K16:K17"/>
    <mergeCell ref="L16:L17"/>
    <mergeCell ref="K18:K19"/>
    <mergeCell ref="L18:L19"/>
    <mergeCell ref="A7:A12"/>
    <mergeCell ref="A14:A19"/>
    <mergeCell ref="K3:L4"/>
    <mergeCell ref="K7:K8"/>
    <mergeCell ref="L7:L8"/>
    <mergeCell ref="K9:K10"/>
    <mergeCell ref="L9:L10"/>
    <mergeCell ref="K11:K12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2023-11-01T01:20:44Z</dcterms:created>
  <dcterms:modified xsi:type="dcterms:W3CDTF">2023-11-01T01:35:57Z</dcterms:modified>
</cp:coreProperties>
</file>